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/>
  <mc:AlternateContent xmlns:mc="http://schemas.openxmlformats.org/markup-compatibility/2006">
    <mc:Choice Requires="x15">
      <x15ac:absPath xmlns:x15ac="http://schemas.microsoft.com/office/spreadsheetml/2010/11/ac" url="/Users/lawtonskaling/Downloads/"/>
    </mc:Choice>
  </mc:AlternateContent>
  <xr:revisionPtr revIDLastSave="0" documentId="13_ncr:1_{3A51EE2C-C0D5-C240-98E3-8C4D8E32DF5F}" xr6:coauthVersionLast="47" xr6:coauthVersionMax="47" xr10:uidLastSave="{00000000-0000-0000-0000-000000000000}"/>
  <bookViews>
    <workbookView xWindow="-120" yWindow="760" windowWidth="29040" windowHeight="15720" activeTab="1" xr2:uid="{00000000-000D-0000-FFFF-FFFF00000000}"/>
  </bookViews>
  <sheets>
    <sheet name="Scores" sheetId="1" r:id="rId1"/>
    <sheet name="Sheet2" sheetId="3" r:id="rId2"/>
  </sheets>
  <definedNames>
    <definedName name="_xlnm._FilterDatabase" localSheetId="0" hidden="1">Scores!$A$2:$AG$145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4" i="3" l="1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P19" i="3" s="1"/>
  <c r="AI20" i="3"/>
  <c r="AI21" i="3"/>
  <c r="AI22" i="3"/>
  <c r="AI23" i="3"/>
  <c r="AI24" i="3"/>
  <c r="AI25" i="3"/>
  <c r="AI26" i="3"/>
  <c r="AI27" i="3"/>
  <c r="AI28" i="3"/>
  <c r="AI29" i="3"/>
  <c r="AP29" i="3" s="1"/>
  <c r="AI30" i="3"/>
  <c r="AI31" i="3"/>
  <c r="AI32" i="3"/>
  <c r="AI33" i="3"/>
  <c r="AI34" i="3"/>
  <c r="AI35" i="3"/>
  <c r="AI36" i="3"/>
  <c r="AI37" i="3"/>
  <c r="AI38" i="3"/>
  <c r="AI39" i="3"/>
  <c r="AP39" i="3" s="1"/>
  <c r="AI40" i="3"/>
  <c r="AP40" i="3" s="1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I72" i="3"/>
  <c r="AI73" i="3"/>
  <c r="AI74" i="3"/>
  <c r="AI75" i="3"/>
  <c r="AI76" i="3"/>
  <c r="AI77" i="3"/>
  <c r="AI78" i="3"/>
  <c r="AP78" i="3" s="1"/>
  <c r="AI79" i="3"/>
  <c r="AI80" i="3"/>
  <c r="AP80" i="3" s="1"/>
  <c r="AI81" i="3"/>
  <c r="AI82" i="3"/>
  <c r="AI83" i="3"/>
  <c r="AI84" i="3"/>
  <c r="AI85" i="3"/>
  <c r="AI86" i="3"/>
  <c r="AI87" i="3"/>
  <c r="AI88" i="3"/>
  <c r="AI89" i="3"/>
  <c r="AI90" i="3"/>
  <c r="AI91" i="3"/>
  <c r="AP91" i="3" s="1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I106" i="3"/>
  <c r="AI107" i="3"/>
  <c r="AI108" i="3"/>
  <c r="AI109" i="3"/>
  <c r="AI110" i="3"/>
  <c r="AI111" i="3"/>
  <c r="AI112" i="3"/>
  <c r="AI113" i="3"/>
  <c r="AI114" i="3"/>
  <c r="AI115" i="3"/>
  <c r="AI116" i="3"/>
  <c r="AI117" i="3"/>
  <c r="AI118" i="3"/>
  <c r="AI119" i="3"/>
  <c r="AI120" i="3"/>
  <c r="AI121" i="3"/>
  <c r="AI122" i="3"/>
  <c r="AI123" i="3"/>
  <c r="AI124" i="3"/>
  <c r="AI125" i="3"/>
  <c r="AI126" i="3"/>
  <c r="AI127" i="3"/>
  <c r="AI128" i="3"/>
  <c r="AI129" i="3"/>
  <c r="AI130" i="3"/>
  <c r="AI131" i="3"/>
  <c r="AI132" i="3"/>
  <c r="AI133" i="3"/>
  <c r="AI134" i="3"/>
  <c r="AI135" i="3"/>
  <c r="AI136" i="3"/>
  <c r="AI137" i="3"/>
  <c r="AI138" i="3"/>
  <c r="AI139" i="3"/>
  <c r="AI140" i="3"/>
  <c r="AI141" i="3"/>
  <c r="AI142" i="3"/>
  <c r="AI143" i="3"/>
  <c r="AI144" i="3"/>
  <c r="AI145" i="3"/>
  <c r="AI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P38" i="3" s="1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P57" i="3" s="1"/>
  <c r="AH58" i="3"/>
  <c r="AH59" i="3"/>
  <c r="AH60" i="3"/>
  <c r="AH61" i="3"/>
  <c r="AH62" i="3"/>
  <c r="AH63" i="3"/>
  <c r="AH64" i="3"/>
  <c r="AH65" i="3"/>
  <c r="AH66" i="3"/>
  <c r="AH67" i="3"/>
  <c r="AH68" i="3"/>
  <c r="AH69" i="3"/>
  <c r="AP69" i="3" s="1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P88" i="3" s="1"/>
  <c r="AH89" i="3"/>
  <c r="AH90" i="3"/>
  <c r="AH91" i="3"/>
  <c r="AH92" i="3"/>
  <c r="AH93" i="3"/>
  <c r="AH94" i="3"/>
  <c r="AH95" i="3"/>
  <c r="AH96" i="3"/>
  <c r="AH97" i="3"/>
  <c r="AH98" i="3"/>
  <c r="AH99" i="3"/>
  <c r="AH100" i="3"/>
  <c r="AP100" i="3" s="1"/>
  <c r="AH101" i="3"/>
  <c r="AH102" i="3"/>
  <c r="AH103" i="3"/>
  <c r="AH104" i="3"/>
  <c r="AH105" i="3"/>
  <c r="AH106" i="3"/>
  <c r="AH107" i="3"/>
  <c r="AH108" i="3"/>
  <c r="AH109" i="3"/>
  <c r="AH110" i="3"/>
  <c r="AH111" i="3"/>
  <c r="AH112" i="3"/>
  <c r="AH113" i="3"/>
  <c r="AH114" i="3"/>
  <c r="AH115" i="3"/>
  <c r="AH116" i="3"/>
  <c r="AH117" i="3"/>
  <c r="AH118" i="3"/>
  <c r="AH119" i="3"/>
  <c r="AH120" i="3"/>
  <c r="AH121" i="3"/>
  <c r="AH122" i="3"/>
  <c r="AH123" i="3"/>
  <c r="AH124" i="3"/>
  <c r="AH125" i="3"/>
  <c r="AH126" i="3"/>
  <c r="AH127" i="3"/>
  <c r="AH128" i="3"/>
  <c r="AH129" i="3"/>
  <c r="AP129" i="3" s="1"/>
  <c r="AH130" i="3"/>
  <c r="AH131" i="3"/>
  <c r="AH132" i="3"/>
  <c r="AH133" i="3"/>
  <c r="AH134" i="3"/>
  <c r="AH135" i="3"/>
  <c r="AH136" i="3"/>
  <c r="AH137" i="3"/>
  <c r="AH138" i="3"/>
  <c r="AH139" i="3"/>
  <c r="AH140" i="3"/>
  <c r="AH141" i="3"/>
  <c r="AH142" i="3"/>
  <c r="AH143" i="3"/>
  <c r="AH144" i="3"/>
  <c r="AH145" i="3"/>
  <c r="AH3" i="3"/>
  <c r="AP4" i="3"/>
  <c r="AP5" i="3"/>
  <c r="AP6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20" i="3"/>
  <c r="AP21" i="3"/>
  <c r="AP22" i="3"/>
  <c r="AP23" i="3"/>
  <c r="AP24" i="3"/>
  <c r="AP25" i="3"/>
  <c r="AP26" i="3"/>
  <c r="AP27" i="3"/>
  <c r="AP28" i="3"/>
  <c r="AP30" i="3"/>
  <c r="AP31" i="3"/>
  <c r="AP32" i="3"/>
  <c r="AP33" i="3"/>
  <c r="AP34" i="3"/>
  <c r="AP35" i="3"/>
  <c r="AP36" i="3"/>
  <c r="AP37" i="3"/>
  <c r="AP42" i="3"/>
  <c r="AP44" i="3"/>
  <c r="AP45" i="3"/>
  <c r="AP46" i="3"/>
  <c r="AP47" i="3"/>
  <c r="AP48" i="3"/>
  <c r="AP49" i="3"/>
  <c r="AP50" i="3"/>
  <c r="AP51" i="3"/>
  <c r="AP52" i="3"/>
  <c r="AP53" i="3"/>
  <c r="AP54" i="3"/>
  <c r="AP55" i="3"/>
  <c r="AP56" i="3"/>
  <c r="AP58" i="3"/>
  <c r="AP59" i="3"/>
  <c r="AP60" i="3"/>
  <c r="AP61" i="3"/>
  <c r="AP62" i="3"/>
  <c r="AP63" i="3"/>
  <c r="AP64" i="3"/>
  <c r="AP65" i="3"/>
  <c r="AP66" i="3"/>
  <c r="AP67" i="3"/>
  <c r="AP68" i="3"/>
  <c r="AP70" i="3"/>
  <c r="AP71" i="3"/>
  <c r="AP72" i="3"/>
  <c r="AP73" i="3"/>
  <c r="AP74" i="3"/>
  <c r="AP75" i="3"/>
  <c r="AP77" i="3"/>
  <c r="AP79" i="3"/>
  <c r="AP81" i="3"/>
  <c r="AP82" i="3"/>
  <c r="AP83" i="3"/>
  <c r="AP84" i="3"/>
  <c r="AP85" i="3"/>
  <c r="AP86" i="3"/>
  <c r="AP87" i="3"/>
  <c r="AP89" i="3"/>
  <c r="AP90" i="3"/>
  <c r="AP92" i="3"/>
  <c r="AP93" i="3"/>
  <c r="AP94" i="3"/>
  <c r="AP95" i="3"/>
  <c r="AP96" i="3"/>
  <c r="AP97" i="3"/>
  <c r="AP98" i="3"/>
  <c r="AP99" i="3"/>
  <c r="AP101" i="3"/>
  <c r="AP102" i="3"/>
  <c r="AP103" i="3"/>
  <c r="AP104" i="3"/>
  <c r="AP105" i="3"/>
  <c r="AP106" i="3"/>
  <c r="AP107" i="3"/>
  <c r="AP108" i="3"/>
  <c r="AP109" i="3"/>
  <c r="AP110" i="3"/>
  <c r="AP111" i="3"/>
  <c r="AP112" i="3"/>
  <c r="AP113" i="3"/>
  <c r="AP114" i="3"/>
  <c r="AP115" i="3"/>
  <c r="AP116" i="3"/>
  <c r="AP117" i="3"/>
  <c r="AP118" i="3"/>
  <c r="AP119" i="3"/>
  <c r="AP120" i="3"/>
  <c r="AP121" i="3"/>
  <c r="AP122" i="3"/>
  <c r="AP123" i="3"/>
  <c r="AP124" i="3"/>
  <c r="AP125" i="3"/>
  <c r="AP126" i="3"/>
  <c r="AP127" i="3"/>
  <c r="AP128" i="3"/>
  <c r="AP130" i="3"/>
  <c r="AP131" i="3"/>
  <c r="AP132" i="3"/>
  <c r="AP133" i="3"/>
  <c r="AP134" i="3"/>
  <c r="AP135" i="3"/>
  <c r="AP136" i="3"/>
  <c r="AP137" i="3"/>
  <c r="AP138" i="3"/>
  <c r="AP139" i="3"/>
  <c r="AP140" i="3"/>
  <c r="AP141" i="3"/>
  <c r="AP142" i="3"/>
  <c r="AP143" i="3"/>
  <c r="AP144" i="3"/>
  <c r="AP145" i="3"/>
  <c r="AP146" i="3"/>
  <c r="AP3" i="3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O52" i="3"/>
  <c r="AO53" i="3"/>
  <c r="AO54" i="3"/>
  <c r="AO55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O69" i="3"/>
  <c r="AO70" i="3"/>
  <c r="AO71" i="3"/>
  <c r="AO72" i="3"/>
  <c r="AO73" i="3"/>
  <c r="AO74" i="3"/>
  <c r="AO75" i="3"/>
  <c r="AO76" i="3"/>
  <c r="AO77" i="3"/>
  <c r="AO78" i="3"/>
  <c r="AO79" i="3"/>
  <c r="AO80" i="3"/>
  <c r="AO81" i="3"/>
  <c r="AO82" i="3"/>
  <c r="AO83" i="3"/>
  <c r="AO84" i="3"/>
  <c r="AO85" i="3"/>
  <c r="AO86" i="3"/>
  <c r="AO87" i="3"/>
  <c r="AO88" i="3"/>
  <c r="AO89" i="3"/>
  <c r="AO90" i="3"/>
  <c r="AO91" i="3"/>
  <c r="AO92" i="3"/>
  <c r="AO93" i="3"/>
  <c r="AO94" i="3"/>
  <c r="AO95" i="3"/>
  <c r="AO96" i="3"/>
  <c r="AO97" i="3"/>
  <c r="AO98" i="3"/>
  <c r="AO99" i="3"/>
  <c r="AO100" i="3"/>
  <c r="AO101" i="3"/>
  <c r="AO102" i="3"/>
  <c r="AO103" i="3"/>
  <c r="AO104" i="3"/>
  <c r="AO105" i="3"/>
  <c r="AO106" i="3"/>
  <c r="AO107" i="3"/>
  <c r="AO108" i="3"/>
  <c r="AO109" i="3"/>
  <c r="AO110" i="3"/>
  <c r="AO111" i="3"/>
  <c r="AO112" i="3"/>
  <c r="AO113" i="3"/>
  <c r="AO114" i="3"/>
  <c r="AO115" i="3"/>
  <c r="AO116" i="3"/>
  <c r="AO117" i="3"/>
  <c r="AO118" i="3"/>
  <c r="AO119" i="3"/>
  <c r="AO120" i="3"/>
  <c r="AO121" i="3"/>
  <c r="AO122" i="3"/>
  <c r="AO123" i="3"/>
  <c r="AO124" i="3"/>
  <c r="AO125" i="3"/>
  <c r="AO126" i="3"/>
  <c r="AO127" i="3"/>
  <c r="AO128" i="3"/>
  <c r="AO129" i="3"/>
  <c r="AO130" i="3"/>
  <c r="AO131" i="3"/>
  <c r="AO132" i="3"/>
  <c r="AO133" i="3"/>
  <c r="AO134" i="3"/>
  <c r="AO135" i="3"/>
  <c r="AO136" i="3"/>
  <c r="AO137" i="3"/>
  <c r="AO138" i="3"/>
  <c r="AO139" i="3"/>
  <c r="AO140" i="3"/>
  <c r="AO141" i="3"/>
  <c r="AO142" i="3"/>
  <c r="AO143" i="3"/>
  <c r="AO144" i="3"/>
  <c r="AO145" i="3"/>
  <c r="AO146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70" i="3"/>
  <c r="AN71" i="3"/>
  <c r="AN72" i="3"/>
  <c r="AN73" i="3"/>
  <c r="AN74" i="3"/>
  <c r="AN75" i="3"/>
  <c r="AN76" i="3"/>
  <c r="AN77" i="3"/>
  <c r="AN78" i="3"/>
  <c r="AN79" i="3"/>
  <c r="AN80" i="3"/>
  <c r="AN81" i="3"/>
  <c r="AN82" i="3"/>
  <c r="AN83" i="3"/>
  <c r="AN84" i="3"/>
  <c r="AN85" i="3"/>
  <c r="AN86" i="3"/>
  <c r="AN87" i="3"/>
  <c r="AN88" i="3"/>
  <c r="AN89" i="3"/>
  <c r="AN90" i="3"/>
  <c r="AN91" i="3"/>
  <c r="AN92" i="3"/>
  <c r="AN93" i="3"/>
  <c r="AN94" i="3"/>
  <c r="AN95" i="3"/>
  <c r="AN96" i="3"/>
  <c r="AN97" i="3"/>
  <c r="AN98" i="3"/>
  <c r="AN99" i="3"/>
  <c r="AN100" i="3"/>
  <c r="AN101" i="3"/>
  <c r="AN102" i="3"/>
  <c r="AN103" i="3"/>
  <c r="AN104" i="3"/>
  <c r="AN105" i="3"/>
  <c r="AN106" i="3"/>
  <c r="AN107" i="3"/>
  <c r="AN108" i="3"/>
  <c r="AN109" i="3"/>
  <c r="AN110" i="3"/>
  <c r="AN111" i="3"/>
  <c r="AN112" i="3"/>
  <c r="AN113" i="3"/>
  <c r="AN114" i="3"/>
  <c r="AN115" i="3"/>
  <c r="AN116" i="3"/>
  <c r="AN117" i="3"/>
  <c r="AN118" i="3"/>
  <c r="AN119" i="3"/>
  <c r="AN120" i="3"/>
  <c r="AN121" i="3"/>
  <c r="AN122" i="3"/>
  <c r="AN123" i="3"/>
  <c r="AN124" i="3"/>
  <c r="AN125" i="3"/>
  <c r="AN126" i="3"/>
  <c r="AN127" i="3"/>
  <c r="AN128" i="3"/>
  <c r="AN129" i="3"/>
  <c r="AN130" i="3"/>
  <c r="AN131" i="3"/>
  <c r="AN132" i="3"/>
  <c r="AN133" i="3"/>
  <c r="AN134" i="3"/>
  <c r="AN135" i="3"/>
  <c r="AN136" i="3"/>
  <c r="AN137" i="3"/>
  <c r="AN138" i="3"/>
  <c r="AN139" i="3"/>
  <c r="AN140" i="3"/>
  <c r="AN141" i="3"/>
  <c r="AN142" i="3"/>
  <c r="AN143" i="3"/>
  <c r="AN144" i="3"/>
  <c r="AN145" i="3"/>
  <c r="AN146" i="3"/>
  <c r="AN3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M89" i="3"/>
  <c r="AM90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106" i="3"/>
  <c r="AM107" i="3"/>
  <c r="AM108" i="3"/>
  <c r="AM109" i="3"/>
  <c r="AM110" i="3"/>
  <c r="AM111" i="3"/>
  <c r="AM112" i="3"/>
  <c r="AM113" i="3"/>
  <c r="AM114" i="3"/>
  <c r="AM115" i="3"/>
  <c r="AM116" i="3"/>
  <c r="AM117" i="3"/>
  <c r="AM118" i="3"/>
  <c r="AM119" i="3"/>
  <c r="AM120" i="3"/>
  <c r="AM121" i="3"/>
  <c r="AM122" i="3"/>
  <c r="AM123" i="3"/>
  <c r="AM124" i="3"/>
  <c r="AM125" i="3"/>
  <c r="AM126" i="3"/>
  <c r="AM127" i="3"/>
  <c r="AM128" i="3"/>
  <c r="AM129" i="3"/>
  <c r="AM130" i="3"/>
  <c r="AM131" i="3"/>
  <c r="AM132" i="3"/>
  <c r="AM133" i="3"/>
  <c r="AM134" i="3"/>
  <c r="AM135" i="3"/>
  <c r="AM136" i="3"/>
  <c r="AM137" i="3"/>
  <c r="AM138" i="3"/>
  <c r="AM139" i="3"/>
  <c r="AM140" i="3"/>
  <c r="AM141" i="3"/>
  <c r="AM142" i="3"/>
  <c r="AM143" i="3"/>
  <c r="AM144" i="3"/>
  <c r="AM145" i="3"/>
  <c r="AM146" i="3"/>
  <c r="AM3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L74" i="3"/>
  <c r="AL75" i="3"/>
  <c r="AL76" i="3"/>
  <c r="AL77" i="3"/>
  <c r="AL78" i="3"/>
  <c r="AL79" i="3"/>
  <c r="AL80" i="3"/>
  <c r="AL81" i="3"/>
  <c r="AL82" i="3"/>
  <c r="AL83" i="3"/>
  <c r="AL84" i="3"/>
  <c r="AL85" i="3"/>
  <c r="AL86" i="3"/>
  <c r="AL87" i="3"/>
  <c r="AL88" i="3"/>
  <c r="AL89" i="3"/>
  <c r="AL90" i="3"/>
  <c r="AL91" i="3"/>
  <c r="AL92" i="3"/>
  <c r="AL93" i="3"/>
  <c r="AL94" i="3"/>
  <c r="AL95" i="3"/>
  <c r="AL96" i="3"/>
  <c r="AL97" i="3"/>
  <c r="AL98" i="3"/>
  <c r="AL99" i="3"/>
  <c r="AL100" i="3"/>
  <c r="AL101" i="3"/>
  <c r="AL102" i="3"/>
  <c r="AL103" i="3"/>
  <c r="AL104" i="3"/>
  <c r="AL105" i="3"/>
  <c r="AL106" i="3"/>
  <c r="AL107" i="3"/>
  <c r="AL108" i="3"/>
  <c r="AL109" i="3"/>
  <c r="AL110" i="3"/>
  <c r="AL111" i="3"/>
  <c r="AL112" i="3"/>
  <c r="AL113" i="3"/>
  <c r="AL114" i="3"/>
  <c r="AL115" i="3"/>
  <c r="AL116" i="3"/>
  <c r="AL117" i="3"/>
  <c r="AL118" i="3"/>
  <c r="AL119" i="3"/>
  <c r="AL120" i="3"/>
  <c r="AL121" i="3"/>
  <c r="AL122" i="3"/>
  <c r="AL123" i="3"/>
  <c r="AL124" i="3"/>
  <c r="AL125" i="3"/>
  <c r="AL126" i="3"/>
  <c r="AL127" i="3"/>
  <c r="AL128" i="3"/>
  <c r="AL129" i="3"/>
  <c r="AL130" i="3"/>
  <c r="AL131" i="3"/>
  <c r="AL132" i="3"/>
  <c r="AL133" i="3"/>
  <c r="AL134" i="3"/>
  <c r="AL135" i="3"/>
  <c r="AL136" i="3"/>
  <c r="AL137" i="3"/>
  <c r="AL138" i="3"/>
  <c r="AL139" i="3"/>
  <c r="AL140" i="3"/>
  <c r="AL141" i="3"/>
  <c r="AL142" i="3"/>
  <c r="AL143" i="3"/>
  <c r="AL144" i="3"/>
  <c r="AL145" i="3"/>
  <c r="AL146" i="3"/>
  <c r="AL3" i="3"/>
  <c r="P146" i="3"/>
  <c r="M146" i="3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K72" i="3"/>
  <c r="AK73" i="3"/>
  <c r="AK74" i="3"/>
  <c r="AK75" i="3"/>
  <c r="AK76" i="3"/>
  <c r="AK77" i="3"/>
  <c r="AK78" i="3"/>
  <c r="AK79" i="3"/>
  <c r="AK80" i="3"/>
  <c r="AK81" i="3"/>
  <c r="AK82" i="3"/>
  <c r="AK83" i="3"/>
  <c r="AK84" i="3"/>
  <c r="AK85" i="3"/>
  <c r="AK86" i="3"/>
  <c r="AK87" i="3"/>
  <c r="AK88" i="3"/>
  <c r="AK89" i="3"/>
  <c r="AK90" i="3"/>
  <c r="AK91" i="3"/>
  <c r="AK92" i="3"/>
  <c r="AK93" i="3"/>
  <c r="AK94" i="3"/>
  <c r="AK95" i="3"/>
  <c r="AK96" i="3"/>
  <c r="AK97" i="3"/>
  <c r="AK98" i="3"/>
  <c r="AK99" i="3"/>
  <c r="AK100" i="3"/>
  <c r="AK101" i="3"/>
  <c r="AK102" i="3"/>
  <c r="AK103" i="3"/>
  <c r="AK104" i="3"/>
  <c r="AK105" i="3"/>
  <c r="AK106" i="3"/>
  <c r="AK107" i="3"/>
  <c r="AK108" i="3"/>
  <c r="AK109" i="3"/>
  <c r="AK110" i="3"/>
  <c r="AK111" i="3"/>
  <c r="AK112" i="3"/>
  <c r="AK113" i="3"/>
  <c r="AK114" i="3"/>
  <c r="AK115" i="3"/>
  <c r="AK116" i="3"/>
  <c r="AK117" i="3"/>
  <c r="AK118" i="3"/>
  <c r="AK119" i="3"/>
  <c r="AK120" i="3"/>
  <c r="AK121" i="3"/>
  <c r="AK122" i="3"/>
  <c r="AK123" i="3"/>
  <c r="AK124" i="3"/>
  <c r="AK125" i="3"/>
  <c r="AK126" i="3"/>
  <c r="AK127" i="3"/>
  <c r="AK128" i="3"/>
  <c r="AK129" i="3"/>
  <c r="AK130" i="3"/>
  <c r="AK131" i="3"/>
  <c r="AK132" i="3"/>
  <c r="AK133" i="3"/>
  <c r="AK134" i="3"/>
  <c r="AK135" i="3"/>
  <c r="AK136" i="3"/>
  <c r="AK137" i="3"/>
  <c r="AK138" i="3"/>
  <c r="AK139" i="3"/>
  <c r="AK140" i="3"/>
  <c r="AK141" i="3"/>
  <c r="AK142" i="3"/>
  <c r="AK143" i="3"/>
  <c r="AK144" i="3"/>
  <c r="AK145" i="3"/>
  <c r="AK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J77" i="3"/>
  <c r="AJ78" i="3"/>
  <c r="AJ79" i="3"/>
  <c r="AJ80" i="3"/>
  <c r="AJ81" i="3"/>
  <c r="AJ82" i="3"/>
  <c r="AJ83" i="3"/>
  <c r="AJ84" i="3"/>
  <c r="AJ85" i="3"/>
  <c r="AJ86" i="3"/>
  <c r="AJ87" i="3"/>
  <c r="AJ88" i="3"/>
  <c r="AJ89" i="3"/>
  <c r="AJ90" i="3"/>
  <c r="AJ91" i="3"/>
  <c r="AJ92" i="3"/>
  <c r="AJ93" i="3"/>
  <c r="AJ94" i="3"/>
  <c r="AJ95" i="3"/>
  <c r="AJ96" i="3"/>
  <c r="AJ97" i="3"/>
  <c r="AJ98" i="3"/>
  <c r="AJ99" i="3"/>
  <c r="AJ100" i="3"/>
  <c r="AJ101" i="3"/>
  <c r="AJ102" i="3"/>
  <c r="AJ103" i="3"/>
  <c r="AJ104" i="3"/>
  <c r="AJ105" i="3"/>
  <c r="AJ106" i="3"/>
  <c r="AJ107" i="3"/>
  <c r="AJ108" i="3"/>
  <c r="AJ109" i="3"/>
  <c r="AJ110" i="3"/>
  <c r="AJ111" i="3"/>
  <c r="AJ112" i="3"/>
  <c r="AJ113" i="3"/>
  <c r="AJ114" i="3"/>
  <c r="AJ115" i="3"/>
  <c r="AJ116" i="3"/>
  <c r="AJ117" i="3"/>
  <c r="AJ118" i="3"/>
  <c r="AJ119" i="3"/>
  <c r="AJ120" i="3"/>
  <c r="AJ121" i="3"/>
  <c r="AJ122" i="3"/>
  <c r="AJ123" i="3"/>
  <c r="AJ124" i="3"/>
  <c r="AJ125" i="3"/>
  <c r="AJ126" i="3"/>
  <c r="AJ127" i="3"/>
  <c r="AJ128" i="3"/>
  <c r="AJ129" i="3"/>
  <c r="AJ130" i="3"/>
  <c r="AJ131" i="3"/>
  <c r="AJ132" i="3"/>
  <c r="AJ133" i="3"/>
  <c r="AJ134" i="3"/>
  <c r="AJ135" i="3"/>
  <c r="AJ136" i="3"/>
  <c r="AJ137" i="3"/>
  <c r="AJ138" i="3"/>
  <c r="AJ139" i="3"/>
  <c r="AJ140" i="3"/>
  <c r="AJ141" i="3"/>
  <c r="AJ142" i="3"/>
  <c r="AJ143" i="3"/>
  <c r="AJ144" i="3"/>
  <c r="AJ145" i="3"/>
  <c r="AJ3" i="3"/>
  <c r="AO3" i="3"/>
  <c r="AB145" i="3"/>
  <c r="Y145" i="3"/>
  <c r="V145" i="3"/>
  <c r="S145" i="3"/>
  <c r="P145" i="3"/>
  <c r="M145" i="3"/>
  <c r="H145" i="3"/>
  <c r="AC145" i="3" s="1"/>
  <c r="AB144" i="3"/>
  <c r="Y144" i="3"/>
  <c r="S144" i="3"/>
  <c r="V144" i="3" s="1"/>
  <c r="P144" i="3"/>
  <c r="M144" i="3"/>
  <c r="H144" i="3"/>
  <c r="AC144" i="3" s="1"/>
  <c r="AB143" i="3"/>
  <c r="Y143" i="3"/>
  <c r="S143" i="3"/>
  <c r="V143" i="3" s="1"/>
  <c r="AC143" i="3" s="1"/>
  <c r="P143" i="3"/>
  <c r="M143" i="3"/>
  <c r="H143" i="3"/>
  <c r="AB142" i="3"/>
  <c r="Y142" i="3"/>
  <c r="S142" i="3"/>
  <c r="V142" i="3" s="1"/>
  <c r="P142" i="3"/>
  <c r="M142" i="3"/>
  <c r="H142" i="3"/>
  <c r="AC142" i="3" s="1"/>
  <c r="AB141" i="3"/>
  <c r="Y141" i="3"/>
  <c r="S141" i="3"/>
  <c r="V141" i="3" s="1"/>
  <c r="P141" i="3"/>
  <c r="M141" i="3"/>
  <c r="H141" i="3"/>
  <c r="AC141" i="3" s="1"/>
  <c r="AB140" i="3"/>
  <c r="Y140" i="3"/>
  <c r="V140" i="3"/>
  <c r="AC140" i="3" s="1"/>
  <c r="S140" i="3"/>
  <c r="P140" i="3"/>
  <c r="M140" i="3"/>
  <c r="H140" i="3"/>
  <c r="AB139" i="3"/>
  <c r="Y139" i="3"/>
  <c r="S139" i="3"/>
  <c r="V139" i="3" s="1"/>
  <c r="AC139" i="3" s="1"/>
  <c r="P139" i="3"/>
  <c r="M139" i="3"/>
  <c r="H139" i="3"/>
  <c r="AB138" i="3"/>
  <c r="Y138" i="3"/>
  <c r="V138" i="3"/>
  <c r="S138" i="3"/>
  <c r="P138" i="3"/>
  <c r="AC138" i="3" s="1"/>
  <c r="M138" i="3"/>
  <c r="H138" i="3"/>
  <c r="AB137" i="3"/>
  <c r="Y137" i="3"/>
  <c r="S137" i="3"/>
  <c r="V137" i="3" s="1"/>
  <c r="P137" i="3"/>
  <c r="M137" i="3"/>
  <c r="H137" i="3"/>
  <c r="AB136" i="3"/>
  <c r="Y136" i="3"/>
  <c r="V136" i="3"/>
  <c r="S136" i="3"/>
  <c r="P136" i="3"/>
  <c r="M136" i="3"/>
  <c r="H136" i="3"/>
  <c r="AC136" i="3" s="1"/>
  <c r="AB135" i="3"/>
  <c r="Y135" i="3"/>
  <c r="V135" i="3"/>
  <c r="S135" i="3"/>
  <c r="P135" i="3"/>
  <c r="M135" i="3"/>
  <c r="H135" i="3"/>
  <c r="AC135" i="3" s="1"/>
  <c r="AB134" i="3"/>
  <c r="Y134" i="3"/>
  <c r="S134" i="3"/>
  <c r="V134" i="3" s="1"/>
  <c r="P134" i="3"/>
  <c r="M134" i="3"/>
  <c r="H134" i="3"/>
  <c r="AC134" i="3" s="1"/>
  <c r="AB133" i="3"/>
  <c r="Y133" i="3"/>
  <c r="S133" i="3"/>
  <c r="V133" i="3" s="1"/>
  <c r="AC133" i="3" s="1"/>
  <c r="P133" i="3"/>
  <c r="M133" i="3"/>
  <c r="H133" i="3"/>
  <c r="AB132" i="3"/>
  <c r="Y132" i="3"/>
  <c r="S132" i="3"/>
  <c r="V132" i="3" s="1"/>
  <c r="P132" i="3"/>
  <c r="M132" i="3"/>
  <c r="H132" i="3"/>
  <c r="AB131" i="3"/>
  <c r="Y131" i="3"/>
  <c r="S131" i="3"/>
  <c r="V131" i="3" s="1"/>
  <c r="P131" i="3"/>
  <c r="M131" i="3"/>
  <c r="H131" i="3"/>
  <c r="AC131" i="3" s="1"/>
  <c r="AB130" i="3"/>
  <c r="Y130" i="3"/>
  <c r="V130" i="3"/>
  <c r="AC130" i="3" s="1"/>
  <c r="S130" i="3"/>
  <c r="P130" i="3"/>
  <c r="M130" i="3"/>
  <c r="H130" i="3"/>
  <c r="AB129" i="3"/>
  <c r="Y129" i="3"/>
  <c r="S129" i="3"/>
  <c r="V129" i="3" s="1"/>
  <c r="AC129" i="3" s="1"/>
  <c r="P129" i="3"/>
  <c r="M129" i="3"/>
  <c r="H129" i="3"/>
  <c r="AB128" i="3"/>
  <c r="Y128" i="3"/>
  <c r="S128" i="3"/>
  <c r="V128" i="3" s="1"/>
  <c r="P128" i="3"/>
  <c r="AC128" i="3" s="1"/>
  <c r="M128" i="3"/>
  <c r="H128" i="3"/>
  <c r="AB127" i="3"/>
  <c r="Y127" i="3"/>
  <c r="S127" i="3"/>
  <c r="V127" i="3" s="1"/>
  <c r="P127" i="3"/>
  <c r="M127" i="3"/>
  <c r="H127" i="3"/>
  <c r="AB126" i="3"/>
  <c r="Y126" i="3"/>
  <c r="S126" i="3"/>
  <c r="V126" i="3" s="1"/>
  <c r="P126" i="3"/>
  <c r="M126" i="3"/>
  <c r="H126" i="3"/>
  <c r="AC126" i="3" s="1"/>
  <c r="AB125" i="3"/>
  <c r="Y125" i="3"/>
  <c r="V125" i="3"/>
  <c r="S125" i="3"/>
  <c r="P125" i="3"/>
  <c r="M125" i="3"/>
  <c r="H125" i="3"/>
  <c r="AC125" i="3" s="1"/>
  <c r="AB124" i="3"/>
  <c r="Y124" i="3"/>
  <c r="S124" i="3"/>
  <c r="V124" i="3" s="1"/>
  <c r="P124" i="3"/>
  <c r="M124" i="3"/>
  <c r="H124" i="3"/>
  <c r="AB123" i="3"/>
  <c r="Y123" i="3"/>
  <c r="S123" i="3"/>
  <c r="V123" i="3" s="1"/>
  <c r="AC123" i="3" s="1"/>
  <c r="P123" i="3"/>
  <c r="M123" i="3"/>
  <c r="H123" i="3"/>
  <c r="AB122" i="3"/>
  <c r="Y122" i="3"/>
  <c r="S122" i="3"/>
  <c r="V122" i="3" s="1"/>
  <c r="P122" i="3"/>
  <c r="M122" i="3"/>
  <c r="AC122" i="3" s="1"/>
  <c r="H122" i="3"/>
  <c r="AB121" i="3"/>
  <c r="Y121" i="3"/>
  <c r="V121" i="3"/>
  <c r="S121" i="3"/>
  <c r="P121" i="3"/>
  <c r="M121" i="3"/>
  <c r="H121" i="3"/>
  <c r="AC121" i="3" s="1"/>
  <c r="AB120" i="3"/>
  <c r="Y120" i="3"/>
  <c r="V120" i="3"/>
  <c r="AC120" i="3" s="1"/>
  <c r="S120" i="3"/>
  <c r="P120" i="3"/>
  <c r="M120" i="3"/>
  <c r="H120" i="3"/>
  <c r="AB119" i="3"/>
  <c r="Y119" i="3"/>
  <c r="S119" i="3"/>
  <c r="V119" i="3" s="1"/>
  <c r="AC119" i="3" s="1"/>
  <c r="P119" i="3"/>
  <c r="M119" i="3"/>
  <c r="H119" i="3"/>
  <c r="AB118" i="3"/>
  <c r="Y118" i="3"/>
  <c r="S118" i="3"/>
  <c r="V118" i="3" s="1"/>
  <c r="P118" i="3"/>
  <c r="AC118" i="3" s="1"/>
  <c r="M118" i="3"/>
  <c r="H118" i="3"/>
  <c r="AB117" i="3"/>
  <c r="Y117" i="3"/>
  <c r="S117" i="3"/>
  <c r="V117" i="3" s="1"/>
  <c r="P117" i="3"/>
  <c r="M117" i="3"/>
  <c r="H117" i="3"/>
  <c r="AB116" i="3"/>
  <c r="Y116" i="3"/>
  <c r="S116" i="3"/>
  <c r="V116" i="3" s="1"/>
  <c r="P116" i="3"/>
  <c r="M116" i="3"/>
  <c r="H116" i="3"/>
  <c r="AC116" i="3" s="1"/>
  <c r="AB115" i="3"/>
  <c r="Y115" i="3"/>
  <c r="V115" i="3"/>
  <c r="S115" i="3"/>
  <c r="P115" i="3"/>
  <c r="M115" i="3"/>
  <c r="H115" i="3"/>
  <c r="AC115" i="3" s="1"/>
  <c r="AB114" i="3"/>
  <c r="Y114" i="3"/>
  <c r="S114" i="3"/>
  <c r="V114" i="3" s="1"/>
  <c r="P114" i="3"/>
  <c r="M114" i="3"/>
  <c r="H114" i="3"/>
  <c r="AC114" i="3" s="1"/>
  <c r="AB113" i="3"/>
  <c r="Y113" i="3"/>
  <c r="S113" i="3"/>
  <c r="V113" i="3" s="1"/>
  <c r="AC113" i="3" s="1"/>
  <c r="P113" i="3"/>
  <c r="M113" i="3"/>
  <c r="H113" i="3"/>
  <c r="AB112" i="3"/>
  <c r="Y112" i="3"/>
  <c r="S112" i="3"/>
  <c r="V112" i="3" s="1"/>
  <c r="P112" i="3"/>
  <c r="M112" i="3"/>
  <c r="AC112" i="3" s="1"/>
  <c r="H112" i="3"/>
  <c r="AB111" i="3"/>
  <c r="Y111" i="3"/>
  <c r="V111" i="3"/>
  <c r="S111" i="3"/>
  <c r="P111" i="3"/>
  <c r="M111" i="3"/>
  <c r="H111" i="3"/>
  <c r="AC111" i="3" s="1"/>
  <c r="AB110" i="3"/>
  <c r="Y110" i="3"/>
  <c r="V110" i="3"/>
  <c r="AC110" i="3" s="1"/>
  <c r="S110" i="3"/>
  <c r="P110" i="3"/>
  <c r="M110" i="3"/>
  <c r="H110" i="3"/>
  <c r="AB109" i="3"/>
  <c r="Y109" i="3"/>
  <c r="S109" i="3"/>
  <c r="V109" i="3" s="1"/>
  <c r="AC109" i="3" s="1"/>
  <c r="P109" i="3"/>
  <c r="M109" i="3"/>
  <c r="H109" i="3"/>
  <c r="AB108" i="3"/>
  <c r="Y108" i="3"/>
  <c r="S108" i="3"/>
  <c r="V108" i="3" s="1"/>
  <c r="P108" i="3"/>
  <c r="AC108" i="3" s="1"/>
  <c r="M108" i="3"/>
  <c r="H108" i="3"/>
  <c r="AB107" i="3"/>
  <c r="Y107" i="3"/>
  <c r="S107" i="3"/>
  <c r="V107" i="3" s="1"/>
  <c r="P107" i="3"/>
  <c r="M107" i="3"/>
  <c r="AC107" i="3" s="1"/>
  <c r="H107" i="3"/>
  <c r="AB106" i="3"/>
  <c r="Y106" i="3"/>
  <c r="S106" i="3"/>
  <c r="V106" i="3" s="1"/>
  <c r="P106" i="3"/>
  <c r="M106" i="3"/>
  <c r="H106" i="3"/>
  <c r="AB105" i="3"/>
  <c r="Y105" i="3"/>
  <c r="V105" i="3"/>
  <c r="S105" i="3"/>
  <c r="P105" i="3"/>
  <c r="M105" i="3"/>
  <c r="H105" i="3"/>
  <c r="AC105" i="3" s="1"/>
  <c r="AB104" i="3"/>
  <c r="Y104" i="3"/>
  <c r="S104" i="3"/>
  <c r="V104" i="3" s="1"/>
  <c r="P104" i="3"/>
  <c r="M104" i="3"/>
  <c r="H104" i="3"/>
  <c r="AC104" i="3" s="1"/>
  <c r="AB103" i="3"/>
  <c r="Y103" i="3"/>
  <c r="S103" i="3"/>
  <c r="V103" i="3" s="1"/>
  <c r="AC103" i="3" s="1"/>
  <c r="P103" i="3"/>
  <c r="M103" i="3"/>
  <c r="H103" i="3"/>
  <c r="AB102" i="3"/>
  <c r="Y102" i="3"/>
  <c r="S102" i="3"/>
  <c r="V102" i="3" s="1"/>
  <c r="P102" i="3"/>
  <c r="M102" i="3"/>
  <c r="AC102" i="3" s="1"/>
  <c r="H102" i="3"/>
  <c r="AB101" i="3"/>
  <c r="Y101" i="3"/>
  <c r="V101" i="3"/>
  <c r="S101" i="3"/>
  <c r="P101" i="3"/>
  <c r="M101" i="3"/>
  <c r="H101" i="3"/>
  <c r="AC101" i="3" s="1"/>
  <c r="AB100" i="3"/>
  <c r="Y100" i="3"/>
  <c r="V100" i="3"/>
  <c r="AC100" i="3" s="1"/>
  <c r="S100" i="3"/>
  <c r="P100" i="3"/>
  <c r="M100" i="3"/>
  <c r="H100" i="3"/>
  <c r="AB99" i="3"/>
  <c r="Y99" i="3"/>
  <c r="S99" i="3"/>
  <c r="V99" i="3" s="1"/>
  <c r="AC99" i="3" s="1"/>
  <c r="P99" i="3"/>
  <c r="M99" i="3"/>
  <c r="H99" i="3"/>
  <c r="AB98" i="3"/>
  <c r="Y98" i="3"/>
  <c r="S98" i="3"/>
  <c r="V98" i="3" s="1"/>
  <c r="P98" i="3"/>
  <c r="AC98" i="3" s="1"/>
  <c r="M98" i="3"/>
  <c r="H98" i="3"/>
  <c r="AB97" i="3"/>
  <c r="Y97" i="3"/>
  <c r="S97" i="3"/>
  <c r="V97" i="3" s="1"/>
  <c r="P97" i="3"/>
  <c r="M97" i="3"/>
  <c r="AC97" i="3" s="1"/>
  <c r="H97" i="3"/>
  <c r="AB96" i="3"/>
  <c r="Y96" i="3"/>
  <c r="S96" i="3"/>
  <c r="V96" i="3" s="1"/>
  <c r="P96" i="3"/>
  <c r="M96" i="3"/>
  <c r="H96" i="3"/>
  <c r="AC96" i="3" s="1"/>
  <c r="AB95" i="3"/>
  <c r="Y95" i="3"/>
  <c r="V95" i="3"/>
  <c r="S95" i="3"/>
  <c r="P95" i="3"/>
  <c r="M95" i="3"/>
  <c r="H95" i="3"/>
  <c r="AC95" i="3" s="1"/>
  <c r="AB94" i="3"/>
  <c r="Y94" i="3"/>
  <c r="S94" i="3"/>
  <c r="V94" i="3" s="1"/>
  <c r="P94" i="3"/>
  <c r="M94" i="3"/>
  <c r="H94" i="3"/>
  <c r="AC94" i="3" s="1"/>
  <c r="AB93" i="3"/>
  <c r="Y93" i="3"/>
  <c r="S93" i="3"/>
  <c r="V93" i="3" s="1"/>
  <c r="AC93" i="3" s="1"/>
  <c r="P93" i="3"/>
  <c r="M93" i="3"/>
  <c r="H93" i="3"/>
  <c r="AB92" i="3"/>
  <c r="Y92" i="3"/>
  <c r="S92" i="3"/>
  <c r="V92" i="3" s="1"/>
  <c r="P92" i="3"/>
  <c r="M92" i="3"/>
  <c r="AC92" i="3" s="1"/>
  <c r="H92" i="3"/>
  <c r="AB91" i="3"/>
  <c r="Y91" i="3"/>
  <c r="V91" i="3"/>
  <c r="S91" i="3"/>
  <c r="P91" i="3"/>
  <c r="M91" i="3"/>
  <c r="H91" i="3"/>
  <c r="AC91" i="3" s="1"/>
  <c r="AB90" i="3"/>
  <c r="Y90" i="3"/>
  <c r="V90" i="3"/>
  <c r="AC90" i="3" s="1"/>
  <c r="S90" i="3"/>
  <c r="P90" i="3"/>
  <c r="M90" i="3"/>
  <c r="H90" i="3"/>
  <c r="AB89" i="3"/>
  <c r="Y89" i="3"/>
  <c r="S89" i="3"/>
  <c r="V89" i="3" s="1"/>
  <c r="AC89" i="3" s="1"/>
  <c r="P89" i="3"/>
  <c r="M89" i="3"/>
  <c r="H89" i="3"/>
  <c r="AB88" i="3"/>
  <c r="Y88" i="3"/>
  <c r="S88" i="3"/>
  <c r="V88" i="3" s="1"/>
  <c r="P88" i="3"/>
  <c r="AC88" i="3" s="1"/>
  <c r="M88" i="3"/>
  <c r="H88" i="3"/>
  <c r="AB87" i="3"/>
  <c r="Y87" i="3"/>
  <c r="S87" i="3"/>
  <c r="V87" i="3" s="1"/>
  <c r="P87" i="3"/>
  <c r="M87" i="3"/>
  <c r="AC87" i="3" s="1"/>
  <c r="H87" i="3"/>
  <c r="AB86" i="3"/>
  <c r="Y86" i="3"/>
  <c r="S86" i="3"/>
  <c r="V86" i="3" s="1"/>
  <c r="P86" i="3"/>
  <c r="M86" i="3"/>
  <c r="H86" i="3"/>
  <c r="AC86" i="3" s="1"/>
  <c r="AB85" i="3"/>
  <c r="Y85" i="3"/>
  <c r="V85" i="3"/>
  <c r="S85" i="3"/>
  <c r="P85" i="3"/>
  <c r="M85" i="3"/>
  <c r="H85" i="3"/>
  <c r="AC85" i="3" s="1"/>
  <c r="AB84" i="3"/>
  <c r="Y84" i="3"/>
  <c r="S84" i="3"/>
  <c r="V84" i="3" s="1"/>
  <c r="P84" i="3"/>
  <c r="M84" i="3"/>
  <c r="H84" i="3"/>
  <c r="AB83" i="3"/>
  <c r="Y83" i="3"/>
  <c r="S83" i="3"/>
  <c r="V83" i="3" s="1"/>
  <c r="AC83" i="3" s="1"/>
  <c r="P83" i="3"/>
  <c r="M83" i="3"/>
  <c r="H83" i="3"/>
  <c r="AB82" i="3"/>
  <c r="Y82" i="3"/>
  <c r="S82" i="3"/>
  <c r="V82" i="3" s="1"/>
  <c r="P82" i="3"/>
  <c r="M82" i="3"/>
  <c r="AC82" i="3" s="1"/>
  <c r="H82" i="3"/>
  <c r="AB81" i="3"/>
  <c r="Y81" i="3"/>
  <c r="V81" i="3"/>
  <c r="S81" i="3"/>
  <c r="P81" i="3"/>
  <c r="M81" i="3"/>
  <c r="H81" i="3"/>
  <c r="AC81" i="3" s="1"/>
  <c r="AB80" i="3"/>
  <c r="Y80" i="3"/>
  <c r="V80" i="3"/>
  <c r="AC80" i="3" s="1"/>
  <c r="S80" i="3"/>
  <c r="P80" i="3"/>
  <c r="M80" i="3"/>
  <c r="H80" i="3"/>
  <c r="AB79" i="3"/>
  <c r="Y79" i="3"/>
  <c r="S79" i="3"/>
  <c r="V79" i="3" s="1"/>
  <c r="AC79" i="3" s="1"/>
  <c r="P79" i="3"/>
  <c r="M79" i="3"/>
  <c r="H79" i="3"/>
  <c r="AB78" i="3"/>
  <c r="Y78" i="3"/>
  <c r="S78" i="3"/>
  <c r="V78" i="3" s="1"/>
  <c r="P78" i="3"/>
  <c r="M78" i="3"/>
  <c r="H78" i="3"/>
  <c r="AB77" i="3"/>
  <c r="Y77" i="3"/>
  <c r="S77" i="3"/>
  <c r="V77" i="3" s="1"/>
  <c r="P77" i="3"/>
  <c r="M77" i="3"/>
  <c r="AC77" i="3" s="1"/>
  <c r="H77" i="3"/>
  <c r="AP76" i="3"/>
  <c r="AB76" i="3"/>
  <c r="Y76" i="3"/>
  <c r="S76" i="3"/>
  <c r="V76" i="3" s="1"/>
  <c r="P76" i="3"/>
  <c r="M76" i="3"/>
  <c r="H76" i="3"/>
  <c r="AB75" i="3"/>
  <c r="Y75" i="3"/>
  <c r="V75" i="3"/>
  <c r="S75" i="3"/>
  <c r="P75" i="3"/>
  <c r="M75" i="3"/>
  <c r="H75" i="3"/>
  <c r="AC75" i="3" s="1"/>
  <c r="AB74" i="3"/>
  <c r="Y74" i="3"/>
  <c r="S74" i="3"/>
  <c r="V74" i="3" s="1"/>
  <c r="P74" i="3"/>
  <c r="M74" i="3"/>
  <c r="H74" i="3"/>
  <c r="AC74" i="3" s="1"/>
  <c r="AB73" i="3"/>
  <c r="Y73" i="3"/>
  <c r="S73" i="3"/>
  <c r="V73" i="3" s="1"/>
  <c r="AC73" i="3" s="1"/>
  <c r="P73" i="3"/>
  <c r="M73" i="3"/>
  <c r="H73" i="3"/>
  <c r="AB72" i="3"/>
  <c r="Y72" i="3"/>
  <c r="S72" i="3"/>
  <c r="V72" i="3" s="1"/>
  <c r="P72" i="3"/>
  <c r="M72" i="3"/>
  <c r="AC72" i="3" s="1"/>
  <c r="H72" i="3"/>
  <c r="AB71" i="3"/>
  <c r="Y71" i="3"/>
  <c r="V71" i="3"/>
  <c r="S71" i="3"/>
  <c r="P71" i="3"/>
  <c r="M71" i="3"/>
  <c r="H71" i="3"/>
  <c r="AC71" i="3" s="1"/>
  <c r="AB70" i="3"/>
  <c r="Y70" i="3"/>
  <c r="V70" i="3"/>
  <c r="AC70" i="3" s="1"/>
  <c r="S70" i="3"/>
  <c r="P70" i="3"/>
  <c r="M70" i="3"/>
  <c r="H70" i="3"/>
  <c r="AB69" i="3"/>
  <c r="Y69" i="3"/>
  <c r="S69" i="3"/>
  <c r="V69" i="3" s="1"/>
  <c r="AC69" i="3" s="1"/>
  <c r="P69" i="3"/>
  <c r="M69" i="3"/>
  <c r="H69" i="3"/>
  <c r="AB68" i="3"/>
  <c r="Y68" i="3"/>
  <c r="S68" i="3"/>
  <c r="V68" i="3" s="1"/>
  <c r="P68" i="3"/>
  <c r="M68" i="3"/>
  <c r="H68" i="3"/>
  <c r="AB67" i="3"/>
  <c r="Y67" i="3"/>
  <c r="V67" i="3"/>
  <c r="S67" i="3"/>
  <c r="P67" i="3"/>
  <c r="M67" i="3"/>
  <c r="AC67" i="3" s="1"/>
  <c r="H67" i="3"/>
  <c r="AB66" i="3"/>
  <c r="Y66" i="3"/>
  <c r="S66" i="3"/>
  <c r="V66" i="3" s="1"/>
  <c r="P66" i="3"/>
  <c r="M66" i="3"/>
  <c r="H66" i="3"/>
  <c r="AC66" i="3" s="1"/>
  <c r="AB65" i="3"/>
  <c r="Y65" i="3"/>
  <c r="V65" i="3"/>
  <c r="S65" i="3"/>
  <c r="P65" i="3"/>
  <c r="M65" i="3"/>
  <c r="H65" i="3"/>
  <c r="AC65" i="3" s="1"/>
  <c r="AB64" i="3"/>
  <c r="Y64" i="3"/>
  <c r="S64" i="3"/>
  <c r="V64" i="3" s="1"/>
  <c r="P64" i="3"/>
  <c r="M64" i="3"/>
  <c r="H64" i="3"/>
  <c r="AC64" i="3" s="1"/>
  <c r="AB63" i="3"/>
  <c r="Y63" i="3"/>
  <c r="S63" i="3"/>
  <c r="V63" i="3" s="1"/>
  <c r="AC63" i="3" s="1"/>
  <c r="P63" i="3"/>
  <c r="M63" i="3"/>
  <c r="H63" i="3"/>
  <c r="AB62" i="3"/>
  <c r="Y62" i="3"/>
  <c r="S62" i="3"/>
  <c r="V62" i="3" s="1"/>
  <c r="P62" i="3"/>
  <c r="M62" i="3"/>
  <c r="AC62" i="3" s="1"/>
  <c r="H62" i="3"/>
  <c r="AB61" i="3"/>
  <c r="Y61" i="3"/>
  <c r="V61" i="3"/>
  <c r="S61" i="3"/>
  <c r="P61" i="3"/>
  <c r="M61" i="3"/>
  <c r="H61" i="3"/>
  <c r="AC61" i="3" s="1"/>
  <c r="AB60" i="3"/>
  <c r="Y60" i="3"/>
  <c r="V60" i="3"/>
  <c r="S60" i="3"/>
  <c r="P60" i="3"/>
  <c r="M60" i="3"/>
  <c r="H60" i="3"/>
  <c r="AC60" i="3" s="1"/>
  <c r="AB59" i="3"/>
  <c r="Y59" i="3"/>
  <c r="V59" i="3"/>
  <c r="S59" i="3"/>
  <c r="P59" i="3"/>
  <c r="M59" i="3"/>
  <c r="H59" i="3"/>
  <c r="AC59" i="3" s="1"/>
  <c r="AB58" i="3"/>
  <c r="Y58" i="3"/>
  <c r="V58" i="3"/>
  <c r="S58" i="3"/>
  <c r="P58" i="3"/>
  <c r="M58" i="3"/>
  <c r="H58" i="3"/>
  <c r="AC58" i="3" s="1"/>
  <c r="AB57" i="3"/>
  <c r="Y57" i="3"/>
  <c r="V57" i="3"/>
  <c r="S57" i="3"/>
  <c r="P57" i="3"/>
  <c r="M57" i="3"/>
  <c r="H57" i="3"/>
  <c r="AC57" i="3" s="1"/>
  <c r="AB56" i="3"/>
  <c r="Y56" i="3"/>
  <c r="V56" i="3"/>
  <c r="S56" i="3"/>
  <c r="P56" i="3"/>
  <c r="M56" i="3"/>
  <c r="H56" i="3"/>
  <c r="AC56" i="3" s="1"/>
  <c r="AB55" i="3"/>
  <c r="Y55" i="3"/>
  <c r="V55" i="3"/>
  <c r="S55" i="3"/>
  <c r="P55" i="3"/>
  <c r="M55" i="3"/>
  <c r="H55" i="3"/>
  <c r="AC55" i="3" s="1"/>
  <c r="AB54" i="3"/>
  <c r="Y54" i="3"/>
  <c r="V54" i="3"/>
  <c r="S54" i="3"/>
  <c r="P54" i="3"/>
  <c r="M54" i="3"/>
  <c r="H54" i="3"/>
  <c r="AC54" i="3" s="1"/>
  <c r="AB53" i="3"/>
  <c r="Y53" i="3"/>
  <c r="V53" i="3"/>
  <c r="S53" i="3"/>
  <c r="P53" i="3"/>
  <c r="M53" i="3"/>
  <c r="H53" i="3"/>
  <c r="AC53" i="3" s="1"/>
  <c r="AB52" i="3"/>
  <c r="Y52" i="3"/>
  <c r="V52" i="3"/>
  <c r="S52" i="3"/>
  <c r="P52" i="3"/>
  <c r="M52" i="3"/>
  <c r="H52" i="3"/>
  <c r="AC52" i="3" s="1"/>
  <c r="AB51" i="3"/>
  <c r="Y51" i="3"/>
  <c r="V51" i="3"/>
  <c r="S51" i="3"/>
  <c r="P51" i="3"/>
  <c r="M51" i="3"/>
  <c r="H51" i="3"/>
  <c r="AC51" i="3" s="1"/>
  <c r="AB50" i="3"/>
  <c r="Y50" i="3"/>
  <c r="V50" i="3"/>
  <c r="S50" i="3"/>
  <c r="P50" i="3"/>
  <c r="M50" i="3"/>
  <c r="H50" i="3"/>
  <c r="AC50" i="3" s="1"/>
  <c r="AB49" i="3"/>
  <c r="Y49" i="3"/>
  <c r="V49" i="3"/>
  <c r="S49" i="3"/>
  <c r="P49" i="3"/>
  <c r="M49" i="3"/>
  <c r="H49" i="3"/>
  <c r="AC49" i="3" s="1"/>
  <c r="AB48" i="3"/>
  <c r="Y48" i="3"/>
  <c r="S48" i="3"/>
  <c r="V48" i="3" s="1"/>
  <c r="P48" i="3"/>
  <c r="M48" i="3"/>
  <c r="H48" i="3"/>
  <c r="AC48" i="3" s="1"/>
  <c r="AB47" i="3"/>
  <c r="Y47" i="3"/>
  <c r="S47" i="3"/>
  <c r="V47" i="3" s="1"/>
  <c r="P47" i="3"/>
  <c r="M47" i="3"/>
  <c r="H47" i="3"/>
  <c r="AB46" i="3"/>
  <c r="Y46" i="3"/>
  <c r="S46" i="3"/>
  <c r="V46" i="3" s="1"/>
  <c r="P46" i="3"/>
  <c r="M46" i="3"/>
  <c r="H46" i="3"/>
  <c r="AC46" i="3" s="1"/>
  <c r="AB45" i="3"/>
  <c r="Y45" i="3"/>
  <c r="S45" i="3"/>
  <c r="V45" i="3" s="1"/>
  <c r="P45" i="3"/>
  <c r="M45" i="3"/>
  <c r="H45" i="3"/>
  <c r="AC45" i="3" s="1"/>
  <c r="AB44" i="3"/>
  <c r="Y44" i="3"/>
  <c r="S44" i="3"/>
  <c r="V44" i="3" s="1"/>
  <c r="P44" i="3"/>
  <c r="M44" i="3"/>
  <c r="H44" i="3"/>
  <c r="AB43" i="3"/>
  <c r="Y43" i="3"/>
  <c r="S43" i="3"/>
  <c r="V43" i="3" s="1"/>
  <c r="P43" i="3"/>
  <c r="M43" i="3"/>
  <c r="H43" i="3"/>
  <c r="AC43" i="3" s="1"/>
  <c r="AB42" i="3"/>
  <c r="Y42" i="3"/>
  <c r="S42" i="3"/>
  <c r="V42" i="3" s="1"/>
  <c r="P42" i="3"/>
  <c r="M42" i="3"/>
  <c r="H42" i="3"/>
  <c r="AC42" i="3" s="1"/>
  <c r="AB41" i="3"/>
  <c r="Y41" i="3"/>
  <c r="S41" i="3"/>
  <c r="V41" i="3" s="1"/>
  <c r="P41" i="3"/>
  <c r="M41" i="3"/>
  <c r="H41" i="3"/>
  <c r="AC41" i="3" s="1"/>
  <c r="AB40" i="3"/>
  <c r="Y40" i="3"/>
  <c r="S40" i="3"/>
  <c r="V40" i="3" s="1"/>
  <c r="P40" i="3"/>
  <c r="M40" i="3"/>
  <c r="H40" i="3"/>
  <c r="AB39" i="3"/>
  <c r="Y39" i="3"/>
  <c r="S39" i="3"/>
  <c r="V39" i="3" s="1"/>
  <c r="P39" i="3"/>
  <c r="M39" i="3"/>
  <c r="H39" i="3"/>
  <c r="AC39" i="3" s="1"/>
  <c r="AB38" i="3"/>
  <c r="Y38" i="3"/>
  <c r="S38" i="3"/>
  <c r="V38" i="3" s="1"/>
  <c r="P38" i="3"/>
  <c r="M38" i="3"/>
  <c r="H38" i="3"/>
  <c r="AC38" i="3" s="1"/>
  <c r="AB37" i="3"/>
  <c r="Y37" i="3"/>
  <c r="S37" i="3"/>
  <c r="V37" i="3" s="1"/>
  <c r="P37" i="3"/>
  <c r="M37" i="3"/>
  <c r="H37" i="3"/>
  <c r="AB36" i="3"/>
  <c r="Y36" i="3"/>
  <c r="S36" i="3"/>
  <c r="V36" i="3" s="1"/>
  <c r="P36" i="3"/>
  <c r="M36" i="3"/>
  <c r="H36" i="3"/>
  <c r="AC36" i="3" s="1"/>
  <c r="AB35" i="3"/>
  <c r="Y35" i="3"/>
  <c r="S35" i="3"/>
  <c r="V35" i="3" s="1"/>
  <c r="P35" i="3"/>
  <c r="M35" i="3"/>
  <c r="H35" i="3"/>
  <c r="AC35" i="3" s="1"/>
  <c r="AB34" i="3"/>
  <c r="Y34" i="3"/>
  <c r="S34" i="3"/>
  <c r="V34" i="3" s="1"/>
  <c r="P34" i="3"/>
  <c r="M34" i="3"/>
  <c r="H34" i="3"/>
  <c r="AB33" i="3"/>
  <c r="Y33" i="3"/>
  <c r="S33" i="3"/>
  <c r="V33" i="3" s="1"/>
  <c r="P33" i="3"/>
  <c r="M33" i="3"/>
  <c r="H33" i="3"/>
  <c r="AC33" i="3" s="1"/>
  <c r="AB32" i="3"/>
  <c r="Y32" i="3"/>
  <c r="S32" i="3"/>
  <c r="V32" i="3" s="1"/>
  <c r="P32" i="3"/>
  <c r="M32" i="3"/>
  <c r="H32" i="3"/>
  <c r="AC32" i="3" s="1"/>
  <c r="AB31" i="3"/>
  <c r="Y31" i="3"/>
  <c r="S31" i="3"/>
  <c r="V31" i="3" s="1"/>
  <c r="P31" i="3"/>
  <c r="M31" i="3"/>
  <c r="H31" i="3"/>
  <c r="AC31" i="3" s="1"/>
  <c r="AB30" i="3"/>
  <c r="Y30" i="3"/>
  <c r="S30" i="3"/>
  <c r="V30" i="3" s="1"/>
  <c r="P30" i="3"/>
  <c r="M30" i="3"/>
  <c r="H30" i="3"/>
  <c r="AB29" i="3"/>
  <c r="Y29" i="3"/>
  <c r="S29" i="3"/>
  <c r="V29" i="3" s="1"/>
  <c r="P29" i="3"/>
  <c r="M29" i="3"/>
  <c r="H29" i="3"/>
  <c r="AC29" i="3" s="1"/>
  <c r="AB28" i="3"/>
  <c r="Y28" i="3"/>
  <c r="S28" i="3"/>
  <c r="V28" i="3" s="1"/>
  <c r="P28" i="3"/>
  <c r="M28" i="3"/>
  <c r="H28" i="3"/>
  <c r="AC28" i="3" s="1"/>
  <c r="AB27" i="3"/>
  <c r="Y27" i="3"/>
  <c r="S27" i="3"/>
  <c r="V27" i="3" s="1"/>
  <c r="P27" i="3"/>
  <c r="M27" i="3"/>
  <c r="H27" i="3"/>
  <c r="AB26" i="3"/>
  <c r="Y26" i="3"/>
  <c r="S26" i="3"/>
  <c r="V26" i="3" s="1"/>
  <c r="P26" i="3"/>
  <c r="M26" i="3"/>
  <c r="H26" i="3"/>
  <c r="AC26" i="3" s="1"/>
  <c r="AB25" i="3"/>
  <c r="Y25" i="3"/>
  <c r="S25" i="3"/>
  <c r="V25" i="3" s="1"/>
  <c r="P25" i="3"/>
  <c r="M25" i="3"/>
  <c r="H25" i="3"/>
  <c r="AC25" i="3" s="1"/>
  <c r="AB24" i="3"/>
  <c r="Y24" i="3"/>
  <c r="S24" i="3"/>
  <c r="V24" i="3" s="1"/>
  <c r="P24" i="3"/>
  <c r="M24" i="3"/>
  <c r="H24" i="3"/>
  <c r="AB23" i="3"/>
  <c r="Y23" i="3"/>
  <c r="S23" i="3"/>
  <c r="V23" i="3" s="1"/>
  <c r="P23" i="3"/>
  <c r="M23" i="3"/>
  <c r="H23" i="3"/>
  <c r="AC23" i="3" s="1"/>
  <c r="AB22" i="3"/>
  <c r="Y22" i="3"/>
  <c r="S22" i="3"/>
  <c r="V22" i="3" s="1"/>
  <c r="P22" i="3"/>
  <c r="M22" i="3"/>
  <c r="H22" i="3"/>
  <c r="AC22" i="3" s="1"/>
  <c r="AB21" i="3"/>
  <c r="Y21" i="3"/>
  <c r="S21" i="3"/>
  <c r="V21" i="3" s="1"/>
  <c r="P21" i="3"/>
  <c r="M21" i="3"/>
  <c r="H21" i="3"/>
  <c r="AC21" i="3" s="1"/>
  <c r="AB20" i="3"/>
  <c r="Y20" i="3"/>
  <c r="S20" i="3"/>
  <c r="V20" i="3" s="1"/>
  <c r="P20" i="3"/>
  <c r="M20" i="3"/>
  <c r="H20" i="3"/>
  <c r="AB19" i="3"/>
  <c r="Y19" i="3"/>
  <c r="S19" i="3"/>
  <c r="V19" i="3" s="1"/>
  <c r="P19" i="3"/>
  <c r="M19" i="3"/>
  <c r="H19" i="3"/>
  <c r="AC19" i="3" s="1"/>
  <c r="AB18" i="3"/>
  <c r="Y18" i="3"/>
  <c r="S18" i="3"/>
  <c r="V18" i="3" s="1"/>
  <c r="P18" i="3"/>
  <c r="M18" i="3"/>
  <c r="H18" i="3"/>
  <c r="AC18" i="3" s="1"/>
  <c r="AB17" i="3"/>
  <c r="Y17" i="3"/>
  <c r="S17" i="3"/>
  <c r="V17" i="3" s="1"/>
  <c r="P17" i="3"/>
  <c r="M17" i="3"/>
  <c r="H17" i="3"/>
  <c r="AB16" i="3"/>
  <c r="Y16" i="3"/>
  <c r="S16" i="3"/>
  <c r="V16" i="3" s="1"/>
  <c r="P16" i="3"/>
  <c r="M16" i="3"/>
  <c r="H16" i="3"/>
  <c r="AC16" i="3" s="1"/>
  <c r="AB15" i="3"/>
  <c r="Y15" i="3"/>
  <c r="S15" i="3"/>
  <c r="V15" i="3" s="1"/>
  <c r="P15" i="3"/>
  <c r="M15" i="3"/>
  <c r="H15" i="3"/>
  <c r="AC15" i="3" s="1"/>
  <c r="AB14" i="3"/>
  <c r="Y14" i="3"/>
  <c r="S14" i="3"/>
  <c r="V14" i="3" s="1"/>
  <c r="P14" i="3"/>
  <c r="M14" i="3"/>
  <c r="H14" i="3"/>
  <c r="AB13" i="3"/>
  <c r="Y13" i="3"/>
  <c r="S13" i="3"/>
  <c r="V13" i="3" s="1"/>
  <c r="P13" i="3"/>
  <c r="M13" i="3"/>
  <c r="H13" i="3"/>
  <c r="AC13" i="3" s="1"/>
  <c r="AB12" i="3"/>
  <c r="Y12" i="3"/>
  <c r="S12" i="3"/>
  <c r="V12" i="3" s="1"/>
  <c r="P12" i="3"/>
  <c r="M12" i="3"/>
  <c r="H12" i="3"/>
  <c r="AC12" i="3" s="1"/>
  <c r="AB11" i="3"/>
  <c r="Y11" i="3"/>
  <c r="S11" i="3"/>
  <c r="V11" i="3" s="1"/>
  <c r="P11" i="3"/>
  <c r="M11" i="3"/>
  <c r="H11" i="3"/>
  <c r="AC11" i="3" s="1"/>
  <c r="AB10" i="3"/>
  <c r="Y10" i="3"/>
  <c r="S10" i="3"/>
  <c r="V10" i="3" s="1"/>
  <c r="P10" i="3"/>
  <c r="M10" i="3"/>
  <c r="H10" i="3"/>
  <c r="AB9" i="3"/>
  <c r="Y9" i="3"/>
  <c r="S9" i="3"/>
  <c r="V9" i="3" s="1"/>
  <c r="P9" i="3"/>
  <c r="M9" i="3"/>
  <c r="H9" i="3"/>
  <c r="AC9" i="3" s="1"/>
  <c r="AB8" i="3"/>
  <c r="Y8" i="3"/>
  <c r="S8" i="3"/>
  <c r="V8" i="3" s="1"/>
  <c r="P8" i="3"/>
  <c r="M8" i="3"/>
  <c r="H8" i="3"/>
  <c r="AC8" i="3" s="1"/>
  <c r="AB7" i="3"/>
  <c r="Y7" i="3"/>
  <c r="S7" i="3"/>
  <c r="V7" i="3" s="1"/>
  <c r="P7" i="3"/>
  <c r="M7" i="3"/>
  <c r="H7" i="3"/>
  <c r="AB6" i="3"/>
  <c r="Y6" i="3"/>
  <c r="S6" i="3"/>
  <c r="V6" i="3" s="1"/>
  <c r="P6" i="3"/>
  <c r="M6" i="3"/>
  <c r="H6" i="3"/>
  <c r="AC6" i="3" s="1"/>
  <c r="AB5" i="3"/>
  <c r="Y5" i="3"/>
  <c r="S5" i="3"/>
  <c r="V5" i="3" s="1"/>
  <c r="P5" i="3"/>
  <c r="M5" i="3"/>
  <c r="H5" i="3"/>
  <c r="AC5" i="3" s="1"/>
  <c r="AB4" i="3"/>
  <c r="Y4" i="3"/>
  <c r="S4" i="3"/>
  <c r="V4" i="3" s="1"/>
  <c r="P4" i="3"/>
  <c r="M4" i="3"/>
  <c r="H4" i="3"/>
  <c r="AB3" i="3"/>
  <c r="Y3" i="3"/>
  <c r="S3" i="3"/>
  <c r="V3" i="3" s="1"/>
  <c r="P3" i="3"/>
  <c r="M3" i="3"/>
  <c r="H3" i="3"/>
  <c r="AC3" i="3" s="1"/>
  <c r="AH145" i="1"/>
  <c r="AI145" i="1" s="1"/>
  <c r="AB145" i="1"/>
  <c r="Y145" i="1"/>
  <c r="S145" i="1"/>
  <c r="V145" i="1" s="1"/>
  <c r="P145" i="1"/>
  <c r="M145" i="1"/>
  <c r="H145" i="1"/>
  <c r="AH144" i="1"/>
  <c r="AI144" i="1" s="1"/>
  <c r="AB144" i="1"/>
  <c r="Y144" i="1"/>
  <c r="S144" i="1"/>
  <c r="V144" i="1" s="1"/>
  <c r="P144" i="1"/>
  <c r="M144" i="1"/>
  <c r="H144" i="1"/>
  <c r="AH143" i="1"/>
  <c r="AI143" i="1" s="1"/>
  <c r="AB143" i="1"/>
  <c r="Y143" i="1"/>
  <c r="S143" i="1"/>
  <c r="P143" i="1"/>
  <c r="M143" i="1"/>
  <c r="H143" i="1"/>
  <c r="AH142" i="1"/>
  <c r="AI142" i="1" s="1"/>
  <c r="AB142" i="1"/>
  <c r="Y142" i="1"/>
  <c r="S142" i="1"/>
  <c r="P142" i="1"/>
  <c r="M142" i="1"/>
  <c r="H142" i="1"/>
  <c r="AH141" i="1"/>
  <c r="AI141" i="1" s="1"/>
  <c r="AB141" i="1"/>
  <c r="Y141" i="1"/>
  <c r="S141" i="1"/>
  <c r="V141" i="1" s="1"/>
  <c r="P141" i="1"/>
  <c r="M141" i="1"/>
  <c r="H141" i="1"/>
  <c r="AH140" i="1"/>
  <c r="AI140" i="1" s="1"/>
  <c r="AB140" i="1"/>
  <c r="Y140" i="1"/>
  <c r="S140" i="1"/>
  <c r="V140" i="1" s="1"/>
  <c r="P140" i="1"/>
  <c r="M140" i="1"/>
  <c r="H140" i="1"/>
  <c r="AH139" i="1"/>
  <c r="AI139" i="1" s="1"/>
  <c r="AB139" i="1"/>
  <c r="Y139" i="1"/>
  <c r="S139" i="1"/>
  <c r="V139" i="1" s="1"/>
  <c r="P139" i="1"/>
  <c r="M139" i="1"/>
  <c r="H139" i="1"/>
  <c r="AH138" i="1"/>
  <c r="AI138" i="1" s="1"/>
  <c r="AB138" i="1"/>
  <c r="Y138" i="1"/>
  <c r="S138" i="1"/>
  <c r="V138" i="1" s="1"/>
  <c r="P138" i="1"/>
  <c r="M138" i="1"/>
  <c r="H138" i="1"/>
  <c r="AH137" i="1"/>
  <c r="AI137" i="1" s="1"/>
  <c r="AB137" i="1"/>
  <c r="Y137" i="1"/>
  <c r="S137" i="1"/>
  <c r="V137" i="1" s="1"/>
  <c r="P137" i="1"/>
  <c r="M137" i="1"/>
  <c r="H137" i="1"/>
  <c r="AH136" i="1"/>
  <c r="AI136" i="1" s="1"/>
  <c r="AB136" i="1"/>
  <c r="Y136" i="1"/>
  <c r="S136" i="1"/>
  <c r="V136" i="1" s="1"/>
  <c r="P136" i="1"/>
  <c r="M136" i="1"/>
  <c r="H136" i="1"/>
  <c r="AH135" i="1"/>
  <c r="AI135" i="1" s="1"/>
  <c r="AB135" i="1"/>
  <c r="Y135" i="1"/>
  <c r="S135" i="1"/>
  <c r="V135" i="1" s="1"/>
  <c r="P135" i="1"/>
  <c r="M135" i="1"/>
  <c r="H135" i="1"/>
  <c r="AH134" i="1"/>
  <c r="AI134" i="1" s="1"/>
  <c r="AB134" i="1"/>
  <c r="Y134" i="1"/>
  <c r="S134" i="1"/>
  <c r="V134" i="1" s="1"/>
  <c r="P134" i="1"/>
  <c r="M134" i="1"/>
  <c r="H134" i="1"/>
  <c r="AH133" i="1"/>
  <c r="AI133" i="1" s="1"/>
  <c r="AB133" i="1"/>
  <c r="Y133" i="1"/>
  <c r="S133" i="1"/>
  <c r="V133" i="1" s="1"/>
  <c r="P133" i="1"/>
  <c r="M133" i="1"/>
  <c r="H133" i="1"/>
  <c r="AH132" i="1"/>
  <c r="AI132" i="1" s="1"/>
  <c r="AB132" i="1"/>
  <c r="Y132" i="1"/>
  <c r="S132" i="1"/>
  <c r="V132" i="1" s="1"/>
  <c r="P132" i="1"/>
  <c r="M132" i="1"/>
  <c r="H132" i="1"/>
  <c r="AH131" i="1"/>
  <c r="AI131" i="1" s="1"/>
  <c r="AB131" i="1"/>
  <c r="Y131" i="1"/>
  <c r="S131" i="1"/>
  <c r="V131" i="1" s="1"/>
  <c r="P131" i="1"/>
  <c r="M131" i="1"/>
  <c r="H131" i="1"/>
  <c r="AH130" i="1"/>
  <c r="AI130" i="1" s="1"/>
  <c r="AB130" i="1"/>
  <c r="Y130" i="1"/>
  <c r="S130" i="1"/>
  <c r="P130" i="1"/>
  <c r="M130" i="1"/>
  <c r="H130" i="1"/>
  <c r="AH129" i="1"/>
  <c r="AI129" i="1" s="1"/>
  <c r="AB129" i="1"/>
  <c r="Y129" i="1"/>
  <c r="S129" i="1"/>
  <c r="V129" i="1" s="1"/>
  <c r="P129" i="1"/>
  <c r="M129" i="1"/>
  <c r="H129" i="1"/>
  <c r="AH128" i="1"/>
  <c r="AI128" i="1" s="1"/>
  <c r="AB128" i="1"/>
  <c r="Y128" i="1"/>
  <c r="S128" i="1"/>
  <c r="V128" i="1" s="1"/>
  <c r="P128" i="1"/>
  <c r="M128" i="1"/>
  <c r="H128" i="1"/>
  <c r="AH127" i="1"/>
  <c r="AI127" i="1" s="1"/>
  <c r="AB127" i="1"/>
  <c r="Y127" i="1"/>
  <c r="S127" i="1"/>
  <c r="V127" i="1" s="1"/>
  <c r="P127" i="1"/>
  <c r="M127" i="1"/>
  <c r="H127" i="1"/>
  <c r="AH126" i="1"/>
  <c r="AI126" i="1" s="1"/>
  <c r="AB126" i="1"/>
  <c r="Y126" i="1"/>
  <c r="S126" i="1"/>
  <c r="V126" i="1" s="1"/>
  <c r="P126" i="1"/>
  <c r="M126" i="1"/>
  <c r="H126" i="1"/>
  <c r="AH125" i="1"/>
  <c r="AI125" i="1" s="1"/>
  <c r="AB125" i="1"/>
  <c r="Y125" i="1"/>
  <c r="S125" i="1"/>
  <c r="V125" i="1" s="1"/>
  <c r="P125" i="1"/>
  <c r="M125" i="1"/>
  <c r="H125" i="1"/>
  <c r="AH124" i="1"/>
  <c r="AI124" i="1" s="1"/>
  <c r="AB124" i="1"/>
  <c r="Y124" i="1"/>
  <c r="S124" i="1"/>
  <c r="V124" i="1" s="1"/>
  <c r="P124" i="1"/>
  <c r="M124" i="1"/>
  <c r="H124" i="1"/>
  <c r="AH123" i="1"/>
  <c r="AI123" i="1" s="1"/>
  <c r="AB123" i="1"/>
  <c r="Y123" i="1"/>
  <c r="S123" i="1"/>
  <c r="P123" i="1"/>
  <c r="M123" i="1"/>
  <c r="H123" i="1"/>
  <c r="AH122" i="1"/>
  <c r="AI122" i="1" s="1"/>
  <c r="AB122" i="1"/>
  <c r="Y122" i="1"/>
  <c r="S122" i="1"/>
  <c r="V122" i="1" s="1"/>
  <c r="P122" i="1"/>
  <c r="M122" i="1"/>
  <c r="H122" i="1"/>
  <c r="AH121" i="1"/>
  <c r="AI121" i="1" s="1"/>
  <c r="AB121" i="1"/>
  <c r="Y121" i="1"/>
  <c r="S121" i="1"/>
  <c r="P121" i="1"/>
  <c r="M121" i="1"/>
  <c r="H121" i="1"/>
  <c r="AH120" i="1"/>
  <c r="AI120" i="1" s="1"/>
  <c r="AB120" i="1"/>
  <c r="Y120" i="1"/>
  <c r="S120" i="1"/>
  <c r="V120" i="1" s="1"/>
  <c r="P120" i="1"/>
  <c r="M120" i="1"/>
  <c r="H120" i="1"/>
  <c r="AH119" i="1"/>
  <c r="AI119" i="1" s="1"/>
  <c r="AB119" i="1"/>
  <c r="Y119" i="1"/>
  <c r="S119" i="1"/>
  <c r="V119" i="1" s="1"/>
  <c r="P119" i="1"/>
  <c r="M119" i="1"/>
  <c r="H119" i="1"/>
  <c r="AH118" i="1"/>
  <c r="AI118" i="1" s="1"/>
  <c r="AB118" i="1"/>
  <c r="Y118" i="1"/>
  <c r="S118" i="1"/>
  <c r="V118" i="1" s="1"/>
  <c r="P118" i="1"/>
  <c r="M118" i="1"/>
  <c r="H118" i="1"/>
  <c r="AH117" i="1"/>
  <c r="AI117" i="1" s="1"/>
  <c r="AB117" i="1"/>
  <c r="Y117" i="1"/>
  <c r="S117" i="1"/>
  <c r="V117" i="1" s="1"/>
  <c r="P117" i="1"/>
  <c r="M117" i="1"/>
  <c r="H117" i="1"/>
  <c r="AH116" i="1"/>
  <c r="AI116" i="1" s="1"/>
  <c r="AB116" i="1"/>
  <c r="Y116" i="1"/>
  <c r="S116" i="1"/>
  <c r="V116" i="1" s="1"/>
  <c r="P116" i="1"/>
  <c r="M116" i="1"/>
  <c r="H116" i="1"/>
  <c r="AH115" i="1"/>
  <c r="AI115" i="1" s="1"/>
  <c r="AB115" i="1"/>
  <c r="Y115" i="1"/>
  <c r="S115" i="1"/>
  <c r="V115" i="1" s="1"/>
  <c r="P115" i="1"/>
  <c r="M115" i="1"/>
  <c r="H115" i="1"/>
  <c r="AH114" i="1"/>
  <c r="AI114" i="1" s="1"/>
  <c r="AB114" i="1"/>
  <c r="Y114" i="1"/>
  <c r="S114" i="1"/>
  <c r="V114" i="1" s="1"/>
  <c r="P114" i="1"/>
  <c r="M114" i="1"/>
  <c r="H114" i="1"/>
  <c r="AH113" i="1"/>
  <c r="AI113" i="1" s="1"/>
  <c r="AB113" i="1"/>
  <c r="Y113" i="1"/>
  <c r="S113" i="1"/>
  <c r="V113" i="1" s="1"/>
  <c r="P113" i="1"/>
  <c r="M113" i="1"/>
  <c r="H113" i="1"/>
  <c r="AH112" i="1"/>
  <c r="AI112" i="1" s="1"/>
  <c r="AB112" i="1"/>
  <c r="Y112" i="1"/>
  <c r="S112" i="1"/>
  <c r="P112" i="1"/>
  <c r="M112" i="1"/>
  <c r="H112" i="1"/>
  <c r="AH111" i="1"/>
  <c r="AI111" i="1" s="1"/>
  <c r="AB111" i="1"/>
  <c r="Y111" i="1"/>
  <c r="S111" i="1"/>
  <c r="V111" i="1" s="1"/>
  <c r="P111" i="1"/>
  <c r="M111" i="1"/>
  <c r="H111" i="1"/>
  <c r="AH110" i="1"/>
  <c r="AI110" i="1" s="1"/>
  <c r="AB110" i="1"/>
  <c r="Y110" i="1"/>
  <c r="S110" i="1"/>
  <c r="V110" i="1" s="1"/>
  <c r="P110" i="1"/>
  <c r="M110" i="1"/>
  <c r="H110" i="1"/>
  <c r="AH109" i="1"/>
  <c r="AI109" i="1" s="1"/>
  <c r="AB109" i="1"/>
  <c r="Y109" i="1"/>
  <c r="S109" i="1"/>
  <c r="V109" i="1" s="1"/>
  <c r="P109" i="1"/>
  <c r="M109" i="1"/>
  <c r="H109" i="1"/>
  <c r="AH108" i="1"/>
  <c r="AI108" i="1" s="1"/>
  <c r="AB108" i="1"/>
  <c r="Y108" i="1"/>
  <c r="S108" i="1"/>
  <c r="V108" i="1" s="1"/>
  <c r="P108" i="1"/>
  <c r="M108" i="1"/>
  <c r="H108" i="1"/>
  <c r="AH107" i="1"/>
  <c r="AI107" i="1" s="1"/>
  <c r="AB107" i="1"/>
  <c r="Y107" i="1"/>
  <c r="S107" i="1"/>
  <c r="V107" i="1" s="1"/>
  <c r="P107" i="1"/>
  <c r="M107" i="1"/>
  <c r="H107" i="1"/>
  <c r="AH106" i="1"/>
  <c r="AI106" i="1" s="1"/>
  <c r="AB106" i="1"/>
  <c r="Y106" i="1"/>
  <c r="S106" i="1"/>
  <c r="V106" i="1" s="1"/>
  <c r="P106" i="1"/>
  <c r="M106" i="1"/>
  <c r="H106" i="1"/>
  <c r="AH105" i="1"/>
  <c r="AI105" i="1" s="1"/>
  <c r="AB105" i="1"/>
  <c r="Y105" i="1"/>
  <c r="S105" i="1"/>
  <c r="V105" i="1" s="1"/>
  <c r="P105" i="1"/>
  <c r="M105" i="1"/>
  <c r="H105" i="1"/>
  <c r="AH104" i="1"/>
  <c r="AI104" i="1" s="1"/>
  <c r="AB104" i="1"/>
  <c r="Y104" i="1"/>
  <c r="S104" i="1"/>
  <c r="V104" i="1" s="1"/>
  <c r="P104" i="1"/>
  <c r="M104" i="1"/>
  <c r="H104" i="1"/>
  <c r="AH103" i="1"/>
  <c r="AI103" i="1" s="1"/>
  <c r="AB103" i="1"/>
  <c r="Y103" i="1"/>
  <c r="S103" i="1"/>
  <c r="V103" i="1" s="1"/>
  <c r="P103" i="1"/>
  <c r="M103" i="1"/>
  <c r="H103" i="1"/>
  <c r="AH102" i="1"/>
  <c r="AI102" i="1" s="1"/>
  <c r="AB102" i="1"/>
  <c r="Y102" i="1"/>
  <c r="S102" i="1"/>
  <c r="V102" i="1" s="1"/>
  <c r="P102" i="1"/>
  <c r="M102" i="1"/>
  <c r="H102" i="1"/>
  <c r="AH101" i="1"/>
  <c r="AI101" i="1" s="1"/>
  <c r="AB101" i="1"/>
  <c r="Y101" i="1"/>
  <c r="S101" i="1"/>
  <c r="P101" i="1"/>
  <c r="M101" i="1"/>
  <c r="H101" i="1"/>
  <c r="AH100" i="1"/>
  <c r="AI100" i="1" s="1"/>
  <c r="AB100" i="1"/>
  <c r="Y100" i="1"/>
  <c r="S100" i="1"/>
  <c r="V100" i="1" s="1"/>
  <c r="P100" i="1"/>
  <c r="M100" i="1"/>
  <c r="H100" i="1"/>
  <c r="AH99" i="1"/>
  <c r="AI99" i="1" s="1"/>
  <c r="AB99" i="1"/>
  <c r="Y99" i="1"/>
  <c r="S99" i="1"/>
  <c r="V99" i="1" s="1"/>
  <c r="P99" i="1"/>
  <c r="M99" i="1"/>
  <c r="H99" i="1"/>
  <c r="AH98" i="1"/>
  <c r="AI98" i="1" s="1"/>
  <c r="AB98" i="1"/>
  <c r="Y98" i="1"/>
  <c r="S98" i="1"/>
  <c r="V98" i="1" s="1"/>
  <c r="P98" i="1"/>
  <c r="M98" i="1"/>
  <c r="H98" i="1"/>
  <c r="AH97" i="1"/>
  <c r="AI97" i="1" s="1"/>
  <c r="AB97" i="1"/>
  <c r="Y97" i="1"/>
  <c r="S97" i="1"/>
  <c r="V97" i="1" s="1"/>
  <c r="P97" i="1"/>
  <c r="M97" i="1"/>
  <c r="H97" i="1"/>
  <c r="AH96" i="1"/>
  <c r="AI96" i="1" s="1"/>
  <c r="AB96" i="1"/>
  <c r="Y96" i="1"/>
  <c r="S96" i="1"/>
  <c r="V96" i="1" s="1"/>
  <c r="P96" i="1"/>
  <c r="M96" i="1"/>
  <c r="H96" i="1"/>
  <c r="AH95" i="1"/>
  <c r="AI95" i="1" s="1"/>
  <c r="AB95" i="1"/>
  <c r="Y95" i="1"/>
  <c r="S95" i="1"/>
  <c r="V95" i="1" s="1"/>
  <c r="P95" i="1"/>
  <c r="M95" i="1"/>
  <c r="H95" i="1"/>
  <c r="AH94" i="1"/>
  <c r="AI94" i="1" s="1"/>
  <c r="AB94" i="1"/>
  <c r="Y94" i="1"/>
  <c r="S94" i="1"/>
  <c r="V94" i="1" s="1"/>
  <c r="P94" i="1"/>
  <c r="M94" i="1"/>
  <c r="H94" i="1"/>
  <c r="AH93" i="1"/>
  <c r="AI93" i="1" s="1"/>
  <c r="AB93" i="1"/>
  <c r="Y93" i="1"/>
  <c r="S93" i="1"/>
  <c r="V93" i="1" s="1"/>
  <c r="P93" i="1"/>
  <c r="M93" i="1"/>
  <c r="H93" i="1"/>
  <c r="AH92" i="1"/>
  <c r="AI92" i="1" s="1"/>
  <c r="AB92" i="1"/>
  <c r="Y92" i="1"/>
  <c r="S92" i="1"/>
  <c r="V92" i="1" s="1"/>
  <c r="P92" i="1"/>
  <c r="M92" i="1"/>
  <c r="H92" i="1"/>
  <c r="AH91" i="1"/>
  <c r="AI91" i="1" s="1"/>
  <c r="AB91" i="1"/>
  <c r="Y91" i="1"/>
  <c r="S91" i="1"/>
  <c r="V91" i="1" s="1"/>
  <c r="P91" i="1"/>
  <c r="M91" i="1"/>
  <c r="H91" i="1"/>
  <c r="AH90" i="1"/>
  <c r="AI90" i="1" s="1"/>
  <c r="AB90" i="1"/>
  <c r="Y90" i="1"/>
  <c r="S90" i="1"/>
  <c r="V90" i="1" s="1"/>
  <c r="P90" i="1"/>
  <c r="M90" i="1"/>
  <c r="H90" i="1"/>
  <c r="AH89" i="1"/>
  <c r="AI89" i="1" s="1"/>
  <c r="AB89" i="1"/>
  <c r="Y89" i="1"/>
  <c r="S89" i="1"/>
  <c r="V89" i="1" s="1"/>
  <c r="P89" i="1"/>
  <c r="M89" i="1"/>
  <c r="H89" i="1"/>
  <c r="AH88" i="1"/>
  <c r="AI88" i="1" s="1"/>
  <c r="AB88" i="1"/>
  <c r="Y88" i="1"/>
  <c r="S88" i="1"/>
  <c r="V88" i="1" s="1"/>
  <c r="P88" i="1"/>
  <c r="M88" i="1"/>
  <c r="H88" i="1"/>
  <c r="AH87" i="1"/>
  <c r="AI87" i="1" s="1"/>
  <c r="AB87" i="1"/>
  <c r="Y87" i="1"/>
  <c r="S87" i="1"/>
  <c r="V87" i="1" s="1"/>
  <c r="P87" i="1"/>
  <c r="M87" i="1"/>
  <c r="H87" i="1"/>
  <c r="AH86" i="1"/>
  <c r="AI86" i="1" s="1"/>
  <c r="AB86" i="1"/>
  <c r="Y86" i="1"/>
  <c r="S86" i="1"/>
  <c r="V86" i="1" s="1"/>
  <c r="P86" i="1"/>
  <c r="M86" i="1"/>
  <c r="H86" i="1"/>
  <c r="AH85" i="1"/>
  <c r="AI85" i="1" s="1"/>
  <c r="AB85" i="1"/>
  <c r="Y85" i="1"/>
  <c r="S85" i="1"/>
  <c r="V85" i="1" s="1"/>
  <c r="P85" i="1"/>
  <c r="M85" i="1"/>
  <c r="H85" i="1"/>
  <c r="AH84" i="1"/>
  <c r="AI84" i="1" s="1"/>
  <c r="AB84" i="1"/>
  <c r="Y84" i="1"/>
  <c r="S84" i="1"/>
  <c r="V84" i="1" s="1"/>
  <c r="P84" i="1"/>
  <c r="M84" i="1"/>
  <c r="H84" i="1"/>
  <c r="AH83" i="1"/>
  <c r="AI83" i="1" s="1"/>
  <c r="AB83" i="1"/>
  <c r="Y83" i="1"/>
  <c r="S83" i="1"/>
  <c r="V83" i="1" s="1"/>
  <c r="P83" i="1"/>
  <c r="M83" i="1"/>
  <c r="H83" i="1"/>
  <c r="AH82" i="1"/>
  <c r="AI82" i="1" s="1"/>
  <c r="AB82" i="1"/>
  <c r="Y82" i="1"/>
  <c r="S82" i="1"/>
  <c r="V82" i="1" s="1"/>
  <c r="P82" i="1"/>
  <c r="M82" i="1"/>
  <c r="H82" i="1"/>
  <c r="AH81" i="1"/>
  <c r="AI81" i="1" s="1"/>
  <c r="AB81" i="1"/>
  <c r="Y81" i="1"/>
  <c r="S81" i="1"/>
  <c r="V81" i="1" s="1"/>
  <c r="P81" i="1"/>
  <c r="M81" i="1"/>
  <c r="H81" i="1"/>
  <c r="AH80" i="1"/>
  <c r="AI80" i="1" s="1"/>
  <c r="AB80" i="1"/>
  <c r="Y80" i="1"/>
  <c r="S80" i="1"/>
  <c r="V80" i="1" s="1"/>
  <c r="P80" i="1"/>
  <c r="M80" i="1"/>
  <c r="H80" i="1"/>
  <c r="AH79" i="1"/>
  <c r="AI79" i="1" s="1"/>
  <c r="AB79" i="1"/>
  <c r="Y79" i="1"/>
  <c r="S79" i="1"/>
  <c r="V79" i="1" s="1"/>
  <c r="P79" i="1"/>
  <c r="M79" i="1"/>
  <c r="H79" i="1"/>
  <c r="AH78" i="1"/>
  <c r="AI78" i="1" s="1"/>
  <c r="AB78" i="1"/>
  <c r="Y78" i="1"/>
  <c r="S78" i="1"/>
  <c r="V78" i="1" s="1"/>
  <c r="P78" i="1"/>
  <c r="M78" i="1"/>
  <c r="H78" i="1"/>
  <c r="AH77" i="1"/>
  <c r="AI77" i="1" s="1"/>
  <c r="AB77" i="1"/>
  <c r="Y77" i="1"/>
  <c r="S77" i="1"/>
  <c r="V77" i="1" s="1"/>
  <c r="P77" i="1"/>
  <c r="M77" i="1"/>
  <c r="H77" i="1"/>
  <c r="AH76" i="1"/>
  <c r="AI76" i="1" s="1"/>
  <c r="AB76" i="1"/>
  <c r="Y76" i="1"/>
  <c r="S76" i="1"/>
  <c r="V76" i="1" s="1"/>
  <c r="P76" i="1"/>
  <c r="M76" i="1"/>
  <c r="H76" i="1"/>
  <c r="AH75" i="1"/>
  <c r="AI75" i="1" s="1"/>
  <c r="AB75" i="1"/>
  <c r="Y75" i="1"/>
  <c r="S75" i="1"/>
  <c r="V75" i="1" s="1"/>
  <c r="P75" i="1"/>
  <c r="M75" i="1"/>
  <c r="H75" i="1"/>
  <c r="AH74" i="1"/>
  <c r="AI74" i="1" s="1"/>
  <c r="AB74" i="1"/>
  <c r="Y74" i="1"/>
  <c r="S74" i="1"/>
  <c r="V74" i="1" s="1"/>
  <c r="P74" i="1"/>
  <c r="M74" i="1"/>
  <c r="H74" i="1"/>
  <c r="AH73" i="1"/>
  <c r="AI73" i="1" s="1"/>
  <c r="AB73" i="1"/>
  <c r="Y73" i="1"/>
  <c r="S73" i="1"/>
  <c r="V73" i="1" s="1"/>
  <c r="P73" i="1"/>
  <c r="M73" i="1"/>
  <c r="H73" i="1"/>
  <c r="AH72" i="1"/>
  <c r="AI72" i="1" s="1"/>
  <c r="AB72" i="1"/>
  <c r="Y72" i="1"/>
  <c r="S72" i="1"/>
  <c r="V72" i="1" s="1"/>
  <c r="P72" i="1"/>
  <c r="M72" i="1"/>
  <c r="H72" i="1"/>
  <c r="AH71" i="1"/>
  <c r="AI71" i="1" s="1"/>
  <c r="AB71" i="1"/>
  <c r="Y71" i="1"/>
  <c r="S71" i="1"/>
  <c r="V71" i="1" s="1"/>
  <c r="P71" i="1"/>
  <c r="M71" i="1"/>
  <c r="H71" i="1"/>
  <c r="AH70" i="1"/>
  <c r="AI70" i="1" s="1"/>
  <c r="AB70" i="1"/>
  <c r="Y70" i="1"/>
  <c r="S70" i="1"/>
  <c r="V70" i="1" s="1"/>
  <c r="P70" i="1"/>
  <c r="M70" i="1"/>
  <c r="H70" i="1"/>
  <c r="AH69" i="1"/>
  <c r="AI69" i="1" s="1"/>
  <c r="AB69" i="1"/>
  <c r="Y69" i="1"/>
  <c r="S69" i="1"/>
  <c r="V69" i="1" s="1"/>
  <c r="P69" i="1"/>
  <c r="M69" i="1"/>
  <c r="H69" i="1"/>
  <c r="AH68" i="1"/>
  <c r="AI68" i="1" s="1"/>
  <c r="AB68" i="1"/>
  <c r="Y68" i="1"/>
  <c r="S68" i="1"/>
  <c r="V68" i="1" s="1"/>
  <c r="P68" i="1"/>
  <c r="M68" i="1"/>
  <c r="H68" i="1"/>
  <c r="AH67" i="1"/>
  <c r="AI67" i="1" s="1"/>
  <c r="AB67" i="1"/>
  <c r="Y67" i="1"/>
  <c r="S67" i="1"/>
  <c r="P67" i="1"/>
  <c r="M67" i="1"/>
  <c r="H67" i="1"/>
  <c r="AH66" i="1"/>
  <c r="AI66" i="1" s="1"/>
  <c r="AB66" i="1"/>
  <c r="Y66" i="1"/>
  <c r="S66" i="1"/>
  <c r="V66" i="1" s="1"/>
  <c r="P66" i="1"/>
  <c r="M66" i="1"/>
  <c r="H66" i="1"/>
  <c r="AH65" i="1"/>
  <c r="AI65" i="1" s="1"/>
  <c r="AB65" i="1"/>
  <c r="Y65" i="1"/>
  <c r="S65" i="1"/>
  <c r="V65" i="1" s="1"/>
  <c r="P65" i="1"/>
  <c r="M65" i="1"/>
  <c r="H65" i="1"/>
  <c r="AH64" i="1"/>
  <c r="AI64" i="1" s="1"/>
  <c r="AB64" i="1"/>
  <c r="Y64" i="1"/>
  <c r="S64" i="1"/>
  <c r="V64" i="1" s="1"/>
  <c r="P64" i="1"/>
  <c r="M64" i="1"/>
  <c r="H64" i="1"/>
  <c r="AH63" i="1"/>
  <c r="AI63" i="1" s="1"/>
  <c r="AB63" i="1"/>
  <c r="Y63" i="1"/>
  <c r="S63" i="1"/>
  <c r="V63" i="1" s="1"/>
  <c r="P63" i="1"/>
  <c r="M63" i="1"/>
  <c r="H63" i="1"/>
  <c r="AH62" i="1"/>
  <c r="AI62" i="1" s="1"/>
  <c r="AB62" i="1"/>
  <c r="Y62" i="1"/>
  <c r="S62" i="1"/>
  <c r="V62" i="1" s="1"/>
  <c r="P62" i="1"/>
  <c r="M62" i="1"/>
  <c r="H62" i="1"/>
  <c r="AH61" i="1"/>
  <c r="AI61" i="1" s="1"/>
  <c r="AB61" i="1"/>
  <c r="Y61" i="1"/>
  <c r="S61" i="1"/>
  <c r="V61" i="1" s="1"/>
  <c r="P61" i="1"/>
  <c r="M61" i="1"/>
  <c r="H61" i="1"/>
  <c r="AH60" i="1"/>
  <c r="AI60" i="1" s="1"/>
  <c r="AB60" i="1"/>
  <c r="Y60" i="1"/>
  <c r="S60" i="1"/>
  <c r="V60" i="1" s="1"/>
  <c r="P60" i="1"/>
  <c r="M60" i="1"/>
  <c r="H60" i="1"/>
  <c r="AH59" i="1"/>
  <c r="AI59" i="1" s="1"/>
  <c r="AB59" i="1"/>
  <c r="Y59" i="1"/>
  <c r="S59" i="1"/>
  <c r="V59" i="1" s="1"/>
  <c r="P59" i="1"/>
  <c r="M59" i="1"/>
  <c r="H59" i="1"/>
  <c r="AH58" i="1"/>
  <c r="AI58" i="1" s="1"/>
  <c r="AB58" i="1"/>
  <c r="Y58" i="1"/>
  <c r="S58" i="1"/>
  <c r="V58" i="1" s="1"/>
  <c r="P58" i="1"/>
  <c r="M58" i="1"/>
  <c r="H58" i="1"/>
  <c r="AH57" i="1"/>
  <c r="AI57" i="1" s="1"/>
  <c r="AB57" i="1"/>
  <c r="Y57" i="1"/>
  <c r="S57" i="1"/>
  <c r="P57" i="1"/>
  <c r="M57" i="1"/>
  <c r="H57" i="1"/>
  <c r="AH56" i="1"/>
  <c r="AI56" i="1" s="1"/>
  <c r="AB56" i="1"/>
  <c r="Y56" i="1"/>
  <c r="S56" i="1"/>
  <c r="P56" i="1"/>
  <c r="M56" i="1"/>
  <c r="H56" i="1"/>
  <c r="AH55" i="1"/>
  <c r="AI55" i="1" s="1"/>
  <c r="AB55" i="1"/>
  <c r="Y55" i="1"/>
  <c r="S55" i="1"/>
  <c r="V55" i="1" s="1"/>
  <c r="P55" i="1"/>
  <c r="M55" i="1"/>
  <c r="H55" i="1"/>
  <c r="AH54" i="1"/>
  <c r="AI54" i="1" s="1"/>
  <c r="AB54" i="1"/>
  <c r="Y54" i="1"/>
  <c r="S54" i="1"/>
  <c r="V54" i="1" s="1"/>
  <c r="P54" i="1"/>
  <c r="M54" i="1"/>
  <c r="H54" i="1"/>
  <c r="AH53" i="1"/>
  <c r="AI53" i="1" s="1"/>
  <c r="AB53" i="1"/>
  <c r="Y53" i="1"/>
  <c r="S53" i="1"/>
  <c r="V53" i="1" s="1"/>
  <c r="P53" i="1"/>
  <c r="M53" i="1"/>
  <c r="H53" i="1"/>
  <c r="AH52" i="1"/>
  <c r="AI52" i="1" s="1"/>
  <c r="AB52" i="1"/>
  <c r="Y52" i="1"/>
  <c r="S52" i="1"/>
  <c r="V52" i="1" s="1"/>
  <c r="P52" i="1"/>
  <c r="M52" i="1"/>
  <c r="H52" i="1"/>
  <c r="AH51" i="1"/>
  <c r="AI51" i="1" s="1"/>
  <c r="AB51" i="1"/>
  <c r="Y51" i="1"/>
  <c r="S51" i="1"/>
  <c r="V51" i="1" s="1"/>
  <c r="P51" i="1"/>
  <c r="M51" i="1"/>
  <c r="H51" i="1"/>
  <c r="AH50" i="1"/>
  <c r="AI50" i="1" s="1"/>
  <c r="AB50" i="1"/>
  <c r="Y50" i="1"/>
  <c r="S50" i="1"/>
  <c r="V50" i="1" s="1"/>
  <c r="P50" i="1"/>
  <c r="M50" i="1"/>
  <c r="H50" i="1"/>
  <c r="AH49" i="1"/>
  <c r="AI49" i="1" s="1"/>
  <c r="AB49" i="1"/>
  <c r="Y49" i="1"/>
  <c r="S49" i="1"/>
  <c r="V49" i="1" s="1"/>
  <c r="P49" i="1"/>
  <c r="M49" i="1"/>
  <c r="H49" i="1"/>
  <c r="AH48" i="1"/>
  <c r="AI48" i="1" s="1"/>
  <c r="AB48" i="1"/>
  <c r="Y48" i="1"/>
  <c r="S48" i="1"/>
  <c r="V48" i="1" s="1"/>
  <c r="P48" i="1"/>
  <c r="M48" i="1"/>
  <c r="H48" i="1"/>
  <c r="AH47" i="1"/>
  <c r="AI47" i="1" s="1"/>
  <c r="AB47" i="1"/>
  <c r="Y47" i="1"/>
  <c r="S47" i="1"/>
  <c r="V47" i="1" s="1"/>
  <c r="P47" i="1"/>
  <c r="M47" i="1"/>
  <c r="H47" i="1"/>
  <c r="AH46" i="1"/>
  <c r="AI46" i="1" s="1"/>
  <c r="AB46" i="1"/>
  <c r="Y46" i="1"/>
  <c r="S46" i="1"/>
  <c r="P46" i="1"/>
  <c r="M46" i="1"/>
  <c r="H46" i="1"/>
  <c r="AH45" i="1"/>
  <c r="AI45" i="1" s="1"/>
  <c r="AB45" i="1"/>
  <c r="Y45" i="1"/>
  <c r="S45" i="1"/>
  <c r="V45" i="1" s="1"/>
  <c r="P45" i="1"/>
  <c r="M45" i="1"/>
  <c r="H45" i="1"/>
  <c r="AH44" i="1"/>
  <c r="AI44" i="1" s="1"/>
  <c r="AB44" i="1"/>
  <c r="Y44" i="1"/>
  <c r="S44" i="1"/>
  <c r="V44" i="1" s="1"/>
  <c r="P44" i="1"/>
  <c r="M44" i="1"/>
  <c r="H44" i="1"/>
  <c r="AH43" i="1"/>
  <c r="AI43" i="1" s="1"/>
  <c r="AB43" i="1"/>
  <c r="Y43" i="1"/>
  <c r="S43" i="1"/>
  <c r="V43" i="1" s="1"/>
  <c r="P43" i="1"/>
  <c r="M43" i="1"/>
  <c r="H43" i="1"/>
  <c r="AH42" i="1"/>
  <c r="AI42" i="1" s="1"/>
  <c r="AB42" i="1"/>
  <c r="Y42" i="1"/>
  <c r="S42" i="1"/>
  <c r="V42" i="1" s="1"/>
  <c r="P42" i="1"/>
  <c r="M42" i="1"/>
  <c r="H42" i="1"/>
  <c r="AH41" i="1"/>
  <c r="AI41" i="1" s="1"/>
  <c r="AB41" i="1"/>
  <c r="Y41" i="1"/>
  <c r="S41" i="1"/>
  <c r="V41" i="1" s="1"/>
  <c r="P41" i="1"/>
  <c r="M41" i="1"/>
  <c r="H41" i="1"/>
  <c r="AH40" i="1"/>
  <c r="AI40" i="1" s="1"/>
  <c r="AB40" i="1"/>
  <c r="Y40" i="1"/>
  <c r="S40" i="1"/>
  <c r="V40" i="1" s="1"/>
  <c r="P40" i="1"/>
  <c r="M40" i="1"/>
  <c r="H40" i="1"/>
  <c r="AH39" i="1"/>
  <c r="AI39" i="1" s="1"/>
  <c r="AB39" i="1"/>
  <c r="Y39" i="1"/>
  <c r="S39" i="1"/>
  <c r="V39" i="1" s="1"/>
  <c r="P39" i="1"/>
  <c r="M39" i="1"/>
  <c r="H39" i="1"/>
  <c r="AH38" i="1"/>
  <c r="AI38" i="1" s="1"/>
  <c r="AB38" i="1"/>
  <c r="Y38" i="1"/>
  <c r="S38" i="1"/>
  <c r="V38" i="1" s="1"/>
  <c r="P38" i="1"/>
  <c r="M38" i="1"/>
  <c r="H38" i="1"/>
  <c r="AH37" i="1"/>
  <c r="AI37" i="1" s="1"/>
  <c r="AB37" i="1"/>
  <c r="Y37" i="1"/>
  <c r="S37" i="1"/>
  <c r="V37" i="1" s="1"/>
  <c r="P37" i="1"/>
  <c r="M37" i="1"/>
  <c r="H37" i="1"/>
  <c r="AH36" i="1"/>
  <c r="AI36" i="1" s="1"/>
  <c r="AB36" i="1"/>
  <c r="Y36" i="1"/>
  <c r="S36" i="1"/>
  <c r="V36" i="1" s="1"/>
  <c r="P36" i="1"/>
  <c r="M36" i="1"/>
  <c r="H36" i="1"/>
  <c r="AH35" i="1"/>
  <c r="AI35" i="1" s="1"/>
  <c r="AB35" i="1"/>
  <c r="Y35" i="1"/>
  <c r="S35" i="1"/>
  <c r="V35" i="1" s="1"/>
  <c r="P35" i="1"/>
  <c r="M35" i="1"/>
  <c r="H35" i="1"/>
  <c r="AH34" i="1"/>
  <c r="AI34" i="1" s="1"/>
  <c r="AB34" i="1"/>
  <c r="Y34" i="1"/>
  <c r="S34" i="1"/>
  <c r="P34" i="1"/>
  <c r="M34" i="1"/>
  <c r="H34" i="1"/>
  <c r="AH33" i="1"/>
  <c r="AI33" i="1" s="1"/>
  <c r="AB33" i="1"/>
  <c r="Y33" i="1"/>
  <c r="S33" i="1"/>
  <c r="V33" i="1" s="1"/>
  <c r="P33" i="1"/>
  <c r="M33" i="1"/>
  <c r="H33" i="1"/>
  <c r="AH32" i="1"/>
  <c r="AI32" i="1" s="1"/>
  <c r="AB32" i="1"/>
  <c r="Y32" i="1"/>
  <c r="S32" i="1"/>
  <c r="V32" i="1" s="1"/>
  <c r="P32" i="1"/>
  <c r="M32" i="1"/>
  <c r="H32" i="1"/>
  <c r="AH31" i="1"/>
  <c r="AI31" i="1" s="1"/>
  <c r="AB31" i="1"/>
  <c r="Y31" i="1"/>
  <c r="S31" i="1"/>
  <c r="V31" i="1" s="1"/>
  <c r="P31" i="1"/>
  <c r="M31" i="1"/>
  <c r="H31" i="1"/>
  <c r="AH30" i="1"/>
  <c r="AI30" i="1" s="1"/>
  <c r="AB30" i="1"/>
  <c r="Y30" i="1"/>
  <c r="S30" i="1"/>
  <c r="V30" i="1" s="1"/>
  <c r="P30" i="1"/>
  <c r="M30" i="1"/>
  <c r="H30" i="1"/>
  <c r="AH29" i="1"/>
  <c r="AI29" i="1" s="1"/>
  <c r="AB29" i="1"/>
  <c r="Y29" i="1"/>
  <c r="S29" i="1"/>
  <c r="V29" i="1" s="1"/>
  <c r="P29" i="1"/>
  <c r="M29" i="1"/>
  <c r="H29" i="1"/>
  <c r="AH28" i="1"/>
  <c r="AI28" i="1" s="1"/>
  <c r="AB28" i="1"/>
  <c r="Y28" i="1"/>
  <c r="S28" i="1"/>
  <c r="V28" i="1" s="1"/>
  <c r="P28" i="1"/>
  <c r="M28" i="1"/>
  <c r="H28" i="1"/>
  <c r="AH27" i="1"/>
  <c r="AI27" i="1" s="1"/>
  <c r="AB27" i="1"/>
  <c r="Y27" i="1"/>
  <c r="S27" i="1"/>
  <c r="V27" i="1" s="1"/>
  <c r="P27" i="1"/>
  <c r="M27" i="1"/>
  <c r="H27" i="1"/>
  <c r="AH26" i="1"/>
  <c r="AI26" i="1" s="1"/>
  <c r="AB26" i="1"/>
  <c r="Y26" i="1"/>
  <c r="S26" i="1"/>
  <c r="V26" i="1" s="1"/>
  <c r="P26" i="1"/>
  <c r="M26" i="1"/>
  <c r="H26" i="1"/>
  <c r="AH25" i="1"/>
  <c r="AI25" i="1" s="1"/>
  <c r="AB25" i="1"/>
  <c r="Y25" i="1"/>
  <c r="S25" i="1"/>
  <c r="P25" i="1"/>
  <c r="M25" i="1"/>
  <c r="H25" i="1"/>
  <c r="AH24" i="1"/>
  <c r="AI24" i="1" s="1"/>
  <c r="AB24" i="1"/>
  <c r="Y24" i="1"/>
  <c r="S24" i="1"/>
  <c r="P24" i="1"/>
  <c r="M24" i="1"/>
  <c r="H24" i="1"/>
  <c r="AH23" i="1"/>
  <c r="AI23" i="1" s="1"/>
  <c r="AB23" i="1"/>
  <c r="Y23" i="1"/>
  <c r="S23" i="1"/>
  <c r="V23" i="1" s="1"/>
  <c r="P23" i="1"/>
  <c r="M23" i="1"/>
  <c r="H23" i="1"/>
  <c r="AH22" i="1"/>
  <c r="AI22" i="1" s="1"/>
  <c r="AB22" i="1"/>
  <c r="Y22" i="1"/>
  <c r="S22" i="1"/>
  <c r="V22" i="1" s="1"/>
  <c r="P22" i="1"/>
  <c r="M22" i="1"/>
  <c r="H22" i="1"/>
  <c r="AH21" i="1"/>
  <c r="AI21" i="1" s="1"/>
  <c r="AB21" i="1"/>
  <c r="Y21" i="1"/>
  <c r="S21" i="1"/>
  <c r="V21" i="1" s="1"/>
  <c r="P21" i="1"/>
  <c r="M21" i="1"/>
  <c r="H21" i="1"/>
  <c r="AH20" i="1"/>
  <c r="AI20" i="1" s="1"/>
  <c r="AB20" i="1"/>
  <c r="Y20" i="1"/>
  <c r="S20" i="1"/>
  <c r="V20" i="1" s="1"/>
  <c r="P20" i="1"/>
  <c r="M20" i="1"/>
  <c r="H20" i="1"/>
  <c r="AH19" i="1"/>
  <c r="AI19" i="1" s="1"/>
  <c r="AB19" i="1"/>
  <c r="Y19" i="1"/>
  <c r="S19" i="1"/>
  <c r="V19" i="1" s="1"/>
  <c r="P19" i="1"/>
  <c r="M19" i="1"/>
  <c r="H19" i="1"/>
  <c r="AH18" i="1"/>
  <c r="AI18" i="1" s="1"/>
  <c r="AB18" i="1"/>
  <c r="Y18" i="1"/>
  <c r="S18" i="1"/>
  <c r="V18" i="1" s="1"/>
  <c r="P18" i="1"/>
  <c r="M18" i="1"/>
  <c r="H18" i="1"/>
  <c r="AH17" i="1"/>
  <c r="AI17" i="1" s="1"/>
  <c r="AB17" i="1"/>
  <c r="Y17" i="1"/>
  <c r="S17" i="1"/>
  <c r="V17" i="1" s="1"/>
  <c r="P17" i="1"/>
  <c r="M17" i="1"/>
  <c r="H17" i="1"/>
  <c r="AH16" i="1"/>
  <c r="AI16" i="1" s="1"/>
  <c r="AB16" i="1"/>
  <c r="Y16" i="1"/>
  <c r="S16" i="1"/>
  <c r="V16" i="1" s="1"/>
  <c r="P16" i="1"/>
  <c r="M16" i="1"/>
  <c r="H16" i="1"/>
  <c r="AH15" i="1"/>
  <c r="AI15" i="1" s="1"/>
  <c r="AB15" i="1"/>
  <c r="Y15" i="1"/>
  <c r="S15" i="1"/>
  <c r="V15" i="1" s="1"/>
  <c r="P15" i="1"/>
  <c r="M15" i="1"/>
  <c r="H15" i="1"/>
  <c r="AH14" i="1"/>
  <c r="AI14" i="1" s="1"/>
  <c r="AB14" i="1"/>
  <c r="Y14" i="1"/>
  <c r="S14" i="1"/>
  <c r="V14" i="1" s="1"/>
  <c r="P14" i="1"/>
  <c r="M14" i="1"/>
  <c r="H14" i="1"/>
  <c r="AH13" i="1"/>
  <c r="AI13" i="1" s="1"/>
  <c r="AB13" i="1"/>
  <c r="Y13" i="1"/>
  <c r="S13" i="1"/>
  <c r="P13" i="1"/>
  <c r="M13" i="1"/>
  <c r="H13" i="1"/>
  <c r="AH12" i="1"/>
  <c r="AI12" i="1" s="1"/>
  <c r="AB12" i="1"/>
  <c r="Y12" i="1"/>
  <c r="S12" i="1"/>
  <c r="V12" i="1" s="1"/>
  <c r="P12" i="1"/>
  <c r="M12" i="1"/>
  <c r="H12" i="1"/>
  <c r="AH11" i="1"/>
  <c r="AI11" i="1" s="1"/>
  <c r="AB11" i="1"/>
  <c r="Y11" i="1"/>
  <c r="S11" i="1"/>
  <c r="V11" i="1" s="1"/>
  <c r="P11" i="1"/>
  <c r="M11" i="1"/>
  <c r="H11" i="1"/>
  <c r="AH10" i="1"/>
  <c r="AI10" i="1" s="1"/>
  <c r="AB10" i="1"/>
  <c r="Y10" i="1"/>
  <c r="S10" i="1"/>
  <c r="V10" i="1" s="1"/>
  <c r="P10" i="1"/>
  <c r="M10" i="1"/>
  <c r="H10" i="1"/>
  <c r="AH9" i="1"/>
  <c r="AI9" i="1" s="1"/>
  <c r="AB9" i="1"/>
  <c r="Y9" i="1"/>
  <c r="S9" i="1"/>
  <c r="V9" i="1" s="1"/>
  <c r="P9" i="1"/>
  <c r="M9" i="1"/>
  <c r="H9" i="1"/>
  <c r="AH8" i="1"/>
  <c r="AI8" i="1" s="1"/>
  <c r="AB8" i="1"/>
  <c r="Y8" i="1"/>
  <c r="S8" i="1"/>
  <c r="V8" i="1" s="1"/>
  <c r="P8" i="1"/>
  <c r="M8" i="1"/>
  <c r="H8" i="1"/>
  <c r="AH7" i="1"/>
  <c r="AI7" i="1" s="1"/>
  <c r="AB7" i="1"/>
  <c r="Y7" i="1"/>
  <c r="S7" i="1"/>
  <c r="V7" i="1" s="1"/>
  <c r="P7" i="1"/>
  <c r="M7" i="1"/>
  <c r="H7" i="1"/>
  <c r="AH6" i="1"/>
  <c r="AI6" i="1" s="1"/>
  <c r="AB6" i="1"/>
  <c r="Y6" i="1"/>
  <c r="S6" i="1"/>
  <c r="V6" i="1" s="1"/>
  <c r="P6" i="1"/>
  <c r="M6" i="1"/>
  <c r="H6" i="1"/>
  <c r="AH5" i="1"/>
  <c r="AI5" i="1" s="1"/>
  <c r="AB5" i="1"/>
  <c r="Y5" i="1"/>
  <c r="S5" i="1"/>
  <c r="V5" i="1" s="1"/>
  <c r="P5" i="1"/>
  <c r="M5" i="1"/>
  <c r="H5" i="1"/>
  <c r="AH4" i="1"/>
  <c r="AI4" i="1" s="1"/>
  <c r="AB4" i="1"/>
  <c r="Y4" i="1"/>
  <c r="S4" i="1"/>
  <c r="V4" i="1" s="1"/>
  <c r="P4" i="1"/>
  <c r="M4" i="1"/>
  <c r="H4" i="1"/>
  <c r="AH3" i="1"/>
  <c r="AI3" i="1" s="1"/>
  <c r="AB3" i="1"/>
  <c r="Y3" i="1"/>
  <c r="S3" i="1"/>
  <c r="V3" i="1" s="1"/>
  <c r="P3" i="1"/>
  <c r="M3" i="1"/>
  <c r="H3" i="1"/>
  <c r="AP43" i="3" l="1"/>
  <c r="AP41" i="3"/>
  <c r="AC68" i="3"/>
  <c r="AC127" i="3"/>
  <c r="AC78" i="3"/>
  <c r="AC137" i="3"/>
  <c r="AC4" i="3"/>
  <c r="AC14" i="3"/>
  <c r="AC24" i="3"/>
  <c r="AC34" i="3"/>
  <c r="AC84" i="3"/>
  <c r="AC7" i="3"/>
  <c r="AC17" i="3"/>
  <c r="AC27" i="3"/>
  <c r="AC37" i="3"/>
  <c r="AC47" i="3"/>
  <c r="AC106" i="3"/>
  <c r="AC132" i="3"/>
  <c r="AC44" i="3"/>
  <c r="AC10" i="3"/>
  <c r="AC20" i="3"/>
  <c r="AC30" i="3"/>
  <c r="AC40" i="3"/>
  <c r="AC76" i="3"/>
  <c r="AC117" i="3"/>
  <c r="AC124" i="3"/>
  <c r="AC129" i="1"/>
  <c r="AC79" i="1"/>
  <c r="AC100" i="1"/>
  <c r="AC140" i="1"/>
  <c r="AC120" i="1"/>
  <c r="AC42" i="1"/>
  <c r="AC11" i="1"/>
  <c r="AC89" i="1"/>
  <c r="AC26" i="1"/>
  <c r="AC111" i="1"/>
  <c r="AC23" i="1"/>
  <c r="AC127" i="1"/>
  <c r="AC47" i="1"/>
  <c r="AC98" i="1"/>
  <c r="AC68" i="1"/>
  <c r="AC138" i="1"/>
  <c r="AC36" i="1"/>
  <c r="AC58" i="1"/>
  <c r="AC122" i="1"/>
  <c r="AC16" i="1"/>
  <c r="AC30" i="1"/>
  <c r="AC33" i="1"/>
  <c r="AC43" i="1"/>
  <c r="AC63" i="1"/>
  <c r="AC97" i="1"/>
  <c r="AC108" i="1"/>
  <c r="AC133" i="1"/>
  <c r="AC19" i="1"/>
  <c r="AC44" i="1"/>
  <c r="AC77" i="1"/>
  <c r="AC80" i="1"/>
  <c r="AC109" i="1"/>
  <c r="V123" i="1"/>
  <c r="AC123" i="1" s="1"/>
  <c r="AC9" i="1"/>
  <c r="AC22" i="1"/>
  <c r="AC86" i="1"/>
  <c r="AC118" i="1"/>
  <c r="V112" i="1"/>
  <c r="AC112" i="1" s="1"/>
  <c r="AC5" i="1"/>
  <c r="AC87" i="1"/>
  <c r="AC119" i="1"/>
  <c r="AC32" i="1"/>
  <c r="AC18" i="1"/>
  <c r="AC75" i="1"/>
  <c r="AC82" i="1"/>
  <c r="AC114" i="1"/>
  <c r="V67" i="1"/>
  <c r="AC67" i="1" s="1"/>
  <c r="AC132" i="1"/>
  <c r="AC66" i="1"/>
  <c r="AC76" i="1"/>
  <c r="AC85" i="1"/>
  <c r="AC92" i="1"/>
  <c r="AC103" i="1"/>
  <c r="V56" i="1"/>
  <c r="AC56" i="1" s="1"/>
  <c r="AC4" i="1"/>
  <c r="AC38" i="1"/>
  <c r="AC117" i="1"/>
  <c r="AC124" i="1"/>
  <c r="AC139" i="1"/>
  <c r="V57" i="1"/>
  <c r="AC57" i="1" s="1"/>
  <c r="AC49" i="1"/>
  <c r="AC48" i="1"/>
  <c r="AC64" i="1"/>
  <c r="AC110" i="1"/>
  <c r="AC113" i="1"/>
  <c r="AC144" i="1"/>
  <c r="V34" i="1"/>
  <c r="AC34" i="1" s="1"/>
  <c r="V46" i="1"/>
  <c r="AC46" i="1" s="1"/>
  <c r="V130" i="1"/>
  <c r="AC130" i="1" s="1"/>
  <c r="V142" i="1"/>
  <c r="AC142" i="1" s="1"/>
  <c r="V101" i="1"/>
  <c r="AC101" i="1" s="1"/>
  <c r="AC12" i="1"/>
  <c r="AC45" i="1"/>
  <c r="AC71" i="1"/>
  <c r="AC81" i="1"/>
  <c r="AC95" i="1"/>
  <c r="AC3" i="1"/>
  <c r="AC10" i="1"/>
  <c r="AC17" i="1"/>
  <c r="AC54" i="1"/>
  <c r="AC65" i="1"/>
  <c r="AC78" i="1"/>
  <c r="AC91" i="1"/>
  <c r="AC99" i="1"/>
  <c r="AC102" i="1"/>
  <c r="AC128" i="1"/>
  <c r="AC134" i="1"/>
  <c r="AC141" i="1"/>
  <c r="V143" i="1"/>
  <c r="AC143" i="1" s="1"/>
  <c r="AC15" i="1"/>
  <c r="AC29" i="1"/>
  <c r="AC21" i="1"/>
  <c r="AC35" i="1"/>
  <c r="AC14" i="1"/>
  <c r="AC37" i="1"/>
  <c r="AC55" i="1"/>
  <c r="AC88" i="1"/>
  <c r="V24" i="1"/>
  <c r="AC24" i="1" s="1"/>
  <c r="AC39" i="1"/>
  <c r="AC59" i="1"/>
  <c r="AC96" i="1"/>
  <c r="AC27" i="1"/>
  <c r="AC60" i="1"/>
  <c r="AC70" i="1"/>
  <c r="AC137" i="1"/>
  <c r="V13" i="1"/>
  <c r="AC13" i="1" s="1"/>
  <c r="V25" i="1"/>
  <c r="AC25" i="1" s="1"/>
  <c r="V121" i="1"/>
  <c r="AC121" i="1" s="1"/>
  <c r="AC41" i="1"/>
  <c r="AC61" i="1"/>
  <c r="AC135" i="1"/>
  <c r="AC72" i="1"/>
  <c r="AC52" i="1"/>
  <c r="AC51" i="1"/>
  <c r="AC107" i="1"/>
  <c r="AC131" i="1"/>
  <c r="AC7" i="1"/>
  <c r="AC84" i="1"/>
  <c r="AC93" i="1"/>
  <c r="AC115" i="1"/>
  <c r="AC136" i="1"/>
  <c r="AC62" i="1"/>
  <c r="AC106" i="1"/>
  <c r="AC20" i="1"/>
  <c r="AC74" i="1"/>
  <c r="AC126" i="1"/>
  <c r="AC8" i="1"/>
  <c r="AC104" i="1"/>
  <c r="AC145" i="1"/>
  <c r="AC94" i="1"/>
  <c r="AC40" i="1"/>
  <c r="AC6" i="1"/>
  <c r="AC28" i="1"/>
  <c r="AC31" i="1"/>
  <c r="AC50" i="1"/>
  <c r="AC69" i="1"/>
  <c r="AC83" i="1"/>
  <c r="AC116" i="1"/>
  <c r="AC53" i="1"/>
  <c r="AC73" i="1"/>
  <c r="AC90" i="1"/>
  <c r="AC105" i="1"/>
  <c r="AC125" i="1"/>
</calcChain>
</file>

<file path=xl/sharedStrings.xml><?xml version="1.0" encoding="utf-8"?>
<sst xmlns="http://schemas.openxmlformats.org/spreadsheetml/2006/main" count="907" uniqueCount="202">
  <si>
    <t>Team Data</t>
  </si>
  <si>
    <t>Progress Updates</t>
  </si>
  <si>
    <t>Technical Reports</t>
  </si>
  <si>
    <t>Design &amp; Build Quality</t>
  </si>
  <si>
    <t>Flight Performance</t>
  </si>
  <si>
    <t>Bonuses &amp; Penalties</t>
  </si>
  <si>
    <t>Final Score &amp; Ranks</t>
  </si>
  <si>
    <t>Barrowman</t>
  </si>
  <si>
    <t>Team Number</t>
  </si>
  <si>
    <t>School</t>
  </si>
  <si>
    <t>Competition Class</t>
  </si>
  <si>
    <t>Entry (Max 15pts)</t>
  </si>
  <si>
    <t>1st Update (Max 15pts)</t>
  </si>
  <si>
    <t>2nd Update  (Max 15pts)</t>
  </si>
  <si>
    <t>3rd Update  (Max 15pts)</t>
  </si>
  <si>
    <t>Total Entry + Progress Updates  (Max 60pts)</t>
  </si>
  <si>
    <t>Late Admin Penalty/ Issues with Submission Content</t>
  </si>
  <si>
    <t>Completeness (Max 20 pts)</t>
  </si>
  <si>
    <t>Style (Max 40pts)</t>
  </si>
  <si>
    <t>Analysis (Max 140 pts)</t>
  </si>
  <si>
    <t>Total Project Technical Report (Max 200pts)</t>
  </si>
  <si>
    <t>Design Quality (Max 120pts)</t>
  </si>
  <si>
    <t>Build Quality (Max 120pts)</t>
  </si>
  <si>
    <t>Total D&amp;B</t>
  </si>
  <si>
    <t>Target Altitude</t>
  </si>
  <si>
    <t>Actual Altitude</t>
  </si>
  <si>
    <t>Final Altitude Score</t>
  </si>
  <si>
    <t>Status</t>
  </si>
  <si>
    <t>Recovery Score</t>
  </si>
  <si>
    <t>Total Flight Performance Score</t>
  </si>
  <si>
    <t>Sportsman Bonus</t>
  </si>
  <si>
    <t>Cubesat Bonus</t>
  </si>
  <si>
    <t>Bonus Total</t>
  </si>
  <si>
    <t>Payload Penalty</t>
  </si>
  <si>
    <t>Unsports Penalty</t>
  </si>
  <si>
    <t>Penalties Total</t>
  </si>
  <si>
    <t>Final Score</t>
  </si>
  <si>
    <t>Category Rank</t>
  </si>
  <si>
    <t>Total Rank</t>
  </si>
  <si>
    <t>Apogee Prediction</t>
  </si>
  <si>
    <t>Delta</t>
  </si>
  <si>
    <t>% error</t>
  </si>
  <si>
    <t>Aeronautical University in Queretaro</t>
  </si>
  <si>
    <t>10k - COTS</t>
  </si>
  <si>
    <t>No Damage</t>
  </si>
  <si>
    <t>Arizona State University</t>
  </si>
  <si>
    <t>Minor Damage</t>
  </si>
  <si>
    <t>Atilim University</t>
  </si>
  <si>
    <t>Excessive Damage</t>
  </si>
  <si>
    <t>Auburn University</t>
  </si>
  <si>
    <t>Austin Community College</t>
  </si>
  <si>
    <t>Baskent University</t>
  </si>
  <si>
    <t>Baylor University</t>
  </si>
  <si>
    <t>Boise State University</t>
  </si>
  <si>
    <t>California State University, Chico</t>
  </si>
  <si>
    <t>Chosun university</t>
  </si>
  <si>
    <t>Clarkson University</t>
  </si>
  <si>
    <t>Clemson University</t>
  </si>
  <si>
    <t>Djillali Liabes University</t>
  </si>
  <si>
    <t>Duzce University</t>
  </si>
  <si>
    <t>Eastern Washington University</t>
  </si>
  <si>
    <t>Edmonds College</t>
  </si>
  <si>
    <t>Ege University</t>
  </si>
  <si>
    <t>Facultad de Ciencias de la IngenierÃ a y TecnologÃ a</t>
  </si>
  <si>
    <t>Florida International University</t>
  </si>
  <si>
    <t>George Fox University</t>
  </si>
  <si>
    <t>Illinois Institute of Technology</t>
  </si>
  <si>
    <t>Instituto Militar de Engenharia</t>
  </si>
  <si>
    <t>Instituto Politecnico Nacional -Guanajuato</t>
  </si>
  <si>
    <t>Instituto TecnolÃ³gico de Buenos Aires</t>
  </si>
  <si>
    <t>Instituto TecnolÃ³gico de Estudios Superiores de Monterrey</t>
  </si>
  <si>
    <t>Instituto Tecnologico de Hermosillo</t>
  </si>
  <si>
    <t>Istanbul Technical University</t>
  </si>
  <si>
    <t>Istanbul University-CerrahpaÅŸa</t>
  </si>
  <si>
    <t>KoÃ§ University</t>
  </si>
  <si>
    <t>Lenoir-Rhyne University</t>
  </si>
  <si>
    <t>Liberty University</t>
  </si>
  <si>
    <t>Michigan State University</t>
  </si>
  <si>
    <t>Michigan Technological University</t>
  </si>
  <si>
    <t>Middle East Technical University</t>
  </si>
  <si>
    <t>New York University Abu Dhabi</t>
  </si>
  <si>
    <t>Old Dominion University</t>
  </si>
  <si>
    <t>Pamukkale University</t>
  </si>
  <si>
    <t>Queen's University</t>
  </si>
  <si>
    <t>Rochester Institute of Technology</t>
  </si>
  <si>
    <t>Rowan University</t>
  </si>
  <si>
    <t>Royal Melbourne Institute of Technology</t>
  </si>
  <si>
    <t>San Jose State University</t>
  </si>
  <si>
    <t>Sapienza University of Rome</t>
  </si>
  <si>
    <t>Selcuk University</t>
  </si>
  <si>
    <t>Seoul National University</t>
  </si>
  <si>
    <t>South Dakota Mines</t>
  </si>
  <si>
    <t>Southern Methodist University</t>
  </si>
  <si>
    <t>Texas A&amp;M University</t>
  </si>
  <si>
    <t>The University of Alabama</t>
  </si>
  <si>
    <t>The University of Arizona</t>
  </si>
  <si>
    <t>The University Of Texas RGV</t>
  </si>
  <si>
    <t>The University of Tulsa</t>
  </si>
  <si>
    <t>TOBB University of Economics and Technology</t>
  </si>
  <si>
    <t>Tufts University</t>
  </si>
  <si>
    <t>Universidad de Antioquia</t>
  </si>
  <si>
    <t>Universidad Nacional de AsunciÃ³n - Facultad Politecnica</t>
  </si>
  <si>
    <t>University Teknologi Malaysia</t>
  </si>
  <si>
    <t>University College London</t>
  </si>
  <si>
    <t>University of California, Berkeley</t>
  </si>
  <si>
    <t>University of California, Merced</t>
  </si>
  <si>
    <t>University of California, Santa Cruz</t>
  </si>
  <si>
    <t>University of Cincinnati</t>
  </si>
  <si>
    <t>University of Florida</t>
  </si>
  <si>
    <t>University of Georgia</t>
  </si>
  <si>
    <t>University of Kentucky</t>
  </si>
  <si>
    <t>University of Louisiana at Lafayette</t>
  </si>
  <si>
    <t>University of Michigan-Dearborn</t>
  </si>
  <si>
    <t>University of Nebraska-Lincoln</t>
  </si>
  <si>
    <t>University of Nevada, Las Vegas</t>
  </si>
  <si>
    <t>University of New Mexico</t>
  </si>
  <si>
    <t>University of Oran</t>
  </si>
  <si>
    <t>University of Pennsylvania</t>
  </si>
  <si>
    <t>University of Utah</t>
  </si>
  <si>
    <t>University of Virginia</t>
  </si>
  <si>
    <t>University of Western Australia</t>
  </si>
  <si>
    <t>Utah State University</t>
  </si>
  <si>
    <t>Vellore Institute of Technology, Vellore</t>
  </si>
  <si>
    <t>Virginia Commonwealth University</t>
  </si>
  <si>
    <t>Virginia Polytechnic Institute</t>
  </si>
  <si>
    <t>Washington State University</t>
  </si>
  <si>
    <t>Wichita State University</t>
  </si>
  <si>
    <t>Worcester Polytechnic Institute</t>
  </si>
  <si>
    <t>Ateneo de Davao University</t>
  </si>
  <si>
    <t>30k - COTS</t>
  </si>
  <si>
    <t>Brigham Young University</t>
  </si>
  <si>
    <t>Case Western Reserve University</t>
  </si>
  <si>
    <t>Chulalongkorn University</t>
  </si>
  <si>
    <t>Houston Community College</t>
  </si>
  <si>
    <t>Manipal Institute of Technology</t>
  </si>
  <si>
    <t>Mississippi State University</t>
  </si>
  <si>
    <t>Bucharest, Romania</t>
  </si>
  <si>
    <t>New Mexico Institute of Mining and Technology</t>
  </si>
  <si>
    <t>New Mexico State University</t>
  </si>
  <si>
    <t>30k - Multi-stage</t>
  </si>
  <si>
    <t>Politecnico di Torino</t>
  </si>
  <si>
    <t>Princeton University</t>
  </si>
  <si>
    <t>The University of Melbourne</t>
  </si>
  <si>
    <t>The University of Texas at Austin</t>
  </si>
  <si>
    <t>The University of Texas at El Paso</t>
  </si>
  <si>
    <t>University of Alberta</t>
  </si>
  <si>
    <t>University of British Columbia</t>
  </si>
  <si>
    <t>University of Houston</t>
  </si>
  <si>
    <t>University of North Dakota</t>
  </si>
  <si>
    <t>University of Strathclyde</t>
  </si>
  <si>
    <t>University of Texas at Arlington</t>
  </si>
  <si>
    <t>Youngstown State University</t>
  </si>
  <si>
    <t>Embry-Riddle Aeronautical University, Prescott</t>
  </si>
  <si>
    <t>Federal University of ABC</t>
  </si>
  <si>
    <t>10k - SRAD Solids</t>
  </si>
  <si>
    <t>George Washington University</t>
  </si>
  <si>
    <t>Indian Institute of Technology Bombay</t>
  </si>
  <si>
    <t>Kent State University</t>
  </si>
  <si>
    <t>Purdue University Main Campus</t>
  </si>
  <si>
    <t>Rio de Janeiro State University</t>
  </si>
  <si>
    <t>Saint Louis University</t>
  </si>
  <si>
    <t>Texas Tech University</t>
  </si>
  <si>
    <t>Universidade Federal de Juiz de Fora</t>
  </si>
  <si>
    <t>University of California, Irvine</t>
  </si>
  <si>
    <t>University of Pittsburgh</t>
  </si>
  <si>
    <t>University of Sao Paulo</t>
  </si>
  <si>
    <t>University of Texas at Dallas</t>
  </si>
  <si>
    <t>University of Windsor</t>
  </si>
  <si>
    <t>Duke University</t>
  </si>
  <si>
    <t>30k - SRAD Solids</t>
  </si>
  <si>
    <t>Federal University of Santa Catarina</t>
  </si>
  <si>
    <t>University of Maryland, College Park</t>
  </si>
  <si>
    <t>University of Minnesota Duluth</t>
  </si>
  <si>
    <t>University of Minnesota, Twin Cities</t>
  </si>
  <si>
    <t>University of Texas at San Antonio</t>
  </si>
  <si>
    <t>University of Washington - Seattle</t>
  </si>
  <si>
    <t>West Virginia University Experimental Rocketry</t>
  </si>
  <si>
    <t>Toronto Metropolitan University</t>
  </si>
  <si>
    <t>UniversitÃ© Laval</t>
  </si>
  <si>
    <t>Rutgers University - New Brunswick</t>
  </si>
  <si>
    <t>45k - Multi-stage</t>
  </si>
  <si>
    <t>Technical University of Munich</t>
  </si>
  <si>
    <t>The University of Akron</t>
  </si>
  <si>
    <t>University of Missouri-Columbia</t>
  </si>
  <si>
    <t>Cornell University</t>
  </si>
  <si>
    <t>10k - SRAD Hybrid</t>
  </si>
  <si>
    <t>Indian Institute of Technology Madras</t>
  </si>
  <si>
    <t>Iowa State University</t>
  </si>
  <si>
    <t>Monash University</t>
  </si>
  <si>
    <t>The University of Sydney</t>
  </si>
  <si>
    <t>University at Buffalo</t>
  </si>
  <si>
    <t>University of Calgary</t>
  </si>
  <si>
    <t>Rice University</t>
  </si>
  <si>
    <t>30k - SRAD Hybrid</t>
  </si>
  <si>
    <t>Polytechnique Montreal</t>
  </si>
  <si>
    <t>Status Filter</t>
  </si>
  <si>
    <t>Launch</t>
  </si>
  <si>
    <t>Top 50% technical report</t>
  </si>
  <si>
    <t>Top 50% build quality</t>
  </si>
  <si>
    <t>COTS motor</t>
  </si>
  <si>
    <t>Include Data</t>
  </si>
  <si>
    <t>Percent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</si>
</sst>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0"/>
  </numFmts>
  <fonts count="9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1"/>
      <color theme="1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theme="9"/>
        <bgColor theme="9"/>
      </patternFill>
    </fill>
    <fill>
      <patternFill patternType="solid">
        <fgColor theme="6"/>
        <bgColor theme="6"/>
      </patternFill>
    </fill>
    <fill>
      <patternFill patternType="solid">
        <fgColor rgb="FFDE9292"/>
        <bgColor rgb="FFDE9292"/>
      </patternFill>
    </fill>
    <fill>
      <patternFill patternType="solid">
        <fgColor rgb="FF8789A5"/>
        <bgColor rgb="FF8789A5"/>
      </patternFill>
    </fill>
    <fill>
      <patternFill patternType="solid">
        <fgColor rgb="FFC5CD74"/>
        <bgColor rgb="FFC5CD74"/>
      </patternFill>
    </fill>
    <fill>
      <patternFill patternType="solid">
        <fgColor rgb="FF9CD8DD"/>
        <bgColor rgb="FF9CD8DD"/>
      </patternFill>
    </fill>
    <fill>
      <patternFill patternType="solid">
        <fgColor rgb="FFFFF2CC"/>
        <bgColor rgb="FFFFF2CC"/>
      </patternFill>
    </fill>
    <fill>
      <patternFill patternType="solid">
        <fgColor rgb="FFFCDEDE"/>
        <bgColor rgb="FFFCDEDE"/>
      </patternFill>
    </fill>
    <fill>
      <patternFill patternType="solid">
        <fgColor rgb="FFD2D3ED"/>
        <bgColor rgb="FFD2D3ED"/>
      </patternFill>
    </fill>
    <fill>
      <patternFill patternType="solid">
        <fgColor rgb="FFEFF5AF"/>
        <bgColor rgb="FFEFF5AF"/>
      </patternFill>
    </fill>
    <fill>
      <patternFill patternType="solid">
        <fgColor rgb="FFFCE8B2"/>
        <bgColor rgb="FFFCE8B2"/>
      </patternFill>
    </fill>
    <fill>
      <patternFill patternType="solid">
        <fgColor rgb="FFF4C7C3"/>
        <bgColor rgb="FFF4C7C3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3" fillId="8" borderId="2" xfId="0" applyFont="1" applyFill="1" applyBorder="1" applyAlignment="1">
      <alignment wrapText="1"/>
    </xf>
    <xf numFmtId="0" fontId="3" fillId="9" borderId="1" xfId="0" applyFont="1" applyFill="1" applyBorder="1" applyAlignment="1">
      <alignment wrapText="1"/>
    </xf>
    <xf numFmtId="0" fontId="3" fillId="9" borderId="2" xfId="0" applyFont="1" applyFill="1" applyBorder="1" applyAlignment="1">
      <alignment wrapText="1"/>
    </xf>
    <xf numFmtId="0" fontId="3" fillId="10" borderId="1" xfId="0" applyFont="1" applyFill="1" applyBorder="1" applyAlignment="1">
      <alignment wrapText="1"/>
    </xf>
    <xf numFmtId="0" fontId="3" fillId="10" borderId="2" xfId="0" applyFont="1" applyFill="1" applyBorder="1" applyAlignment="1">
      <alignment wrapText="1"/>
    </xf>
    <xf numFmtId="0" fontId="3" fillId="11" borderId="1" xfId="0" applyFont="1" applyFill="1" applyBorder="1" applyAlignment="1">
      <alignment wrapText="1"/>
    </xf>
    <xf numFmtId="0" fontId="3" fillId="11" borderId="2" xfId="0" applyFont="1" applyFill="1" applyBorder="1" applyAlignment="1">
      <alignment wrapText="1"/>
    </xf>
    <xf numFmtId="0" fontId="3" fillId="12" borderId="1" xfId="0" applyFont="1" applyFill="1" applyBorder="1" applyAlignment="1">
      <alignment wrapText="1"/>
    </xf>
    <xf numFmtId="0" fontId="3" fillId="12" borderId="2" xfId="0" applyFont="1" applyFill="1" applyBorder="1" applyAlignment="1">
      <alignment wrapText="1"/>
    </xf>
    <xf numFmtId="0" fontId="3" fillId="13" borderId="1" xfId="0" applyFont="1" applyFill="1" applyBorder="1" applyAlignment="1">
      <alignment wrapText="1"/>
    </xf>
    <xf numFmtId="0" fontId="3" fillId="13" borderId="2" xfId="0" applyFont="1" applyFill="1" applyBorder="1" applyAlignment="1">
      <alignment wrapText="1"/>
    </xf>
    <xf numFmtId="0" fontId="3" fillId="14" borderId="1" xfId="0" applyFont="1" applyFill="1" applyBorder="1" applyAlignment="1">
      <alignment wrapText="1"/>
    </xf>
    <xf numFmtId="164" fontId="3" fillId="14" borderId="1" xfId="0" applyNumberFormat="1" applyFont="1" applyFill="1" applyBorder="1" applyAlignment="1">
      <alignment wrapText="1"/>
    </xf>
    <xf numFmtId="0" fontId="4" fillId="2" borderId="0" xfId="0" applyFont="1" applyFill="1"/>
    <xf numFmtId="0" fontId="4" fillId="0" borderId="0" xfId="0" applyFont="1"/>
    <xf numFmtId="0" fontId="4" fillId="0" borderId="3" xfId="0" applyFont="1" applyBorder="1"/>
    <xf numFmtId="2" fontId="4" fillId="0" borderId="0" xfId="0" applyNumberFormat="1" applyFont="1"/>
    <xf numFmtId="0" fontId="4" fillId="13" borderId="3" xfId="0" applyFont="1" applyFill="1" applyBorder="1"/>
    <xf numFmtId="0" fontId="6" fillId="15" borderId="0" xfId="0" applyFont="1" applyFill="1" applyAlignment="1">
      <alignment horizontal="right"/>
    </xf>
    <xf numFmtId="10" fontId="6" fillId="15" borderId="0" xfId="0" applyNumberFormat="1" applyFont="1" applyFill="1" applyAlignment="1">
      <alignment horizontal="right"/>
    </xf>
    <xf numFmtId="164" fontId="4" fillId="0" borderId="0" xfId="0" applyNumberFormat="1" applyFont="1"/>
    <xf numFmtId="2" fontId="4" fillId="8" borderId="0" xfId="0" applyNumberFormat="1" applyFont="1" applyFill="1"/>
    <xf numFmtId="2" fontId="4" fillId="8" borderId="3" xfId="0" applyNumberFormat="1" applyFont="1" applyFill="1" applyBorder="1"/>
    <xf numFmtId="2" fontId="0" fillId="0" borderId="0" xfId="0" applyNumberFormat="1"/>
    <xf numFmtId="2" fontId="4" fillId="9" borderId="3" xfId="0" applyNumberFormat="1" applyFont="1" applyFill="1" applyBorder="1"/>
    <xf numFmtId="2" fontId="4" fillId="10" borderId="3" xfId="0" applyNumberFormat="1" applyFont="1" applyFill="1" applyBorder="1"/>
    <xf numFmtId="2" fontId="4" fillId="11" borderId="3" xfId="0" applyNumberFormat="1" applyFont="1" applyFill="1" applyBorder="1"/>
    <xf numFmtId="2" fontId="5" fillId="0" borderId="0" xfId="0" applyNumberFormat="1" applyFont="1" applyAlignment="1">
      <alignment horizontal="right"/>
    </xf>
    <xf numFmtId="2" fontId="4" fillId="12" borderId="3" xfId="0" applyNumberFormat="1" applyFont="1" applyFill="1" applyBorder="1" applyAlignment="1">
      <alignment horizontal="right"/>
    </xf>
    <xf numFmtId="0" fontId="1" fillId="3" borderId="1" xfId="0" applyFont="1" applyFill="1" applyBorder="1" applyAlignment="1">
      <alignment horizontal="center" wrapText="1"/>
    </xf>
    <xf numFmtId="0" fontId="2" fillId="0" borderId="1" xfId="0" applyFont="1" applyBorder="1"/>
    <xf numFmtId="0" fontId="2" fillId="0" borderId="2" xfId="0" applyFont="1" applyBorder="1"/>
    <xf numFmtId="0" fontId="1" fillId="4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1" fillId="7" borderId="1" xfId="0" applyFont="1" applyFill="1" applyBorder="1" applyAlignment="1">
      <alignment horizontal="center" wrapText="1"/>
    </xf>
    <xf numFmtId="0" fontId="8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1">
    <tableStyle name="Scores-style" pivot="0" count="2" xr9:uid="{00000000-0011-0000-FFFF-FFFF00000000}"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H3:AJ3" headerRowCount="0">
  <tableColumns count="3">
    <tableColumn id="1" xr3:uid="{00000000-0010-0000-0000-000001000000}" name="Column1"/>
    <tableColumn id="2" xr3:uid="{00000000-0010-0000-0000-000002000000}" name="Column2"/>
    <tableColumn id="7" xr3:uid="{EC1692B5-99CD-7C44-AB57-575971D9CD0E}" name="Column3" dataDxfId="0"/>
  </tableColumns>
  <tableStyleInfo name="Score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  <outlinePr summaryBelow="0" summaryRight="0"/>
  </sheetPr>
  <dimension ref="A1:AJ186"/>
  <sheetViews>
    <sheetView workbookViewId="0">
      <pane xSplit="3" ySplit="2" topLeftCell="W3" activePane="bottomRight" state="frozen"/>
      <selection pane="topRight" activeCell="D1" sqref="D1"/>
      <selection pane="bottomLeft" activeCell="A3" sqref="A3"/>
      <selection pane="bottomRight" activeCell="AG6" sqref="A1:AI145"/>
    </sheetView>
  </sheetViews>
  <sheetFormatPr baseColWidth="10" defaultColWidth="12.5" defaultRowHeight="15.75" customHeight="1" x14ac:dyDescent="0.15"/>
  <cols>
    <col min="2" max="2" width="24" customWidth="1"/>
    <col min="3" max="3" width="16.6640625" customWidth="1"/>
    <col min="4" max="7" width="12.5" style="28"/>
    <col min="8" max="8" width="22.5" style="28" customWidth="1"/>
    <col min="9" max="9" width="25.5" style="28" customWidth="1"/>
    <col min="10" max="10" width="22.5" style="28" customWidth="1"/>
    <col min="11" max="11" width="14.5" style="28" customWidth="1"/>
    <col min="12" max="12" width="18.83203125" style="28" customWidth="1"/>
    <col min="13" max="13" width="27.1640625" style="28" customWidth="1"/>
    <col min="14" max="14" width="15" style="28" customWidth="1"/>
    <col min="15" max="15" width="13.5" style="28" customWidth="1"/>
    <col min="16" max="18" width="12.5" style="28"/>
    <col min="19" max="19" width="15" style="28" customWidth="1"/>
    <col min="20" max="20" width="16.5" customWidth="1"/>
    <col min="21" max="21" width="16.5" style="28" customWidth="1"/>
    <col min="22" max="22" width="19.5" style="28" customWidth="1"/>
    <col min="23" max="28" width="12.5" style="28"/>
  </cols>
  <sheetData>
    <row r="1" spans="1:36" ht="13" x14ac:dyDescent="0.15">
      <c r="A1" s="1"/>
      <c r="B1" s="34" t="s">
        <v>0</v>
      </c>
      <c r="C1" s="35"/>
      <c r="D1" s="37" t="s">
        <v>1</v>
      </c>
      <c r="E1" s="35"/>
      <c r="F1" s="35"/>
      <c r="G1" s="35"/>
      <c r="H1" s="35"/>
      <c r="I1" s="38" t="s">
        <v>2</v>
      </c>
      <c r="J1" s="35"/>
      <c r="K1" s="35"/>
      <c r="L1" s="35"/>
      <c r="M1" s="36"/>
      <c r="N1" s="39" t="s">
        <v>3</v>
      </c>
      <c r="O1" s="35"/>
      <c r="P1" s="36"/>
      <c r="Q1" s="40" t="s">
        <v>4</v>
      </c>
      <c r="R1" s="35"/>
      <c r="S1" s="35"/>
      <c r="T1" s="35"/>
      <c r="U1" s="35"/>
      <c r="V1" s="36"/>
      <c r="W1" s="34" t="s">
        <v>5</v>
      </c>
      <c r="X1" s="35"/>
      <c r="Y1" s="35"/>
      <c r="Z1" s="35"/>
      <c r="AA1" s="35"/>
      <c r="AB1" s="36"/>
      <c r="AC1" s="37" t="s">
        <v>6</v>
      </c>
      <c r="AD1" s="35"/>
      <c r="AE1" s="36"/>
      <c r="AF1" s="38" t="s">
        <v>7</v>
      </c>
      <c r="AG1" s="35"/>
      <c r="AH1" s="35"/>
      <c r="AI1" s="35"/>
      <c r="AJ1" s="2"/>
    </row>
    <row r="2" spans="1:36" ht="31.5" customHeight="1" x14ac:dyDescent="0.15">
      <c r="A2" s="3" t="s">
        <v>8</v>
      </c>
      <c r="B2" s="4" t="s">
        <v>9</v>
      </c>
      <c r="C2" s="5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7" t="s">
        <v>15</v>
      </c>
      <c r="I2" s="8" t="s">
        <v>16</v>
      </c>
      <c r="J2" s="8" t="s">
        <v>17</v>
      </c>
      <c r="K2" s="8" t="s">
        <v>18</v>
      </c>
      <c r="L2" s="8" t="s">
        <v>19</v>
      </c>
      <c r="M2" s="9" t="s">
        <v>20</v>
      </c>
      <c r="N2" s="10" t="s">
        <v>21</v>
      </c>
      <c r="O2" s="10" t="s">
        <v>22</v>
      </c>
      <c r="P2" s="11" t="s">
        <v>23</v>
      </c>
      <c r="Q2" s="12" t="s">
        <v>24</v>
      </c>
      <c r="R2" s="12" t="s">
        <v>25</v>
      </c>
      <c r="S2" s="12" t="s">
        <v>26</v>
      </c>
      <c r="T2" s="12" t="s">
        <v>27</v>
      </c>
      <c r="U2" s="12" t="s">
        <v>28</v>
      </c>
      <c r="V2" s="13" t="s">
        <v>29</v>
      </c>
      <c r="W2" s="4" t="s">
        <v>30</v>
      </c>
      <c r="X2" s="4" t="s">
        <v>31</v>
      </c>
      <c r="Y2" s="4" t="s">
        <v>32</v>
      </c>
      <c r="Z2" s="4" t="s">
        <v>33</v>
      </c>
      <c r="AA2" s="4" t="s">
        <v>34</v>
      </c>
      <c r="AB2" s="5" t="s">
        <v>35</v>
      </c>
      <c r="AC2" s="14" t="s">
        <v>36</v>
      </c>
      <c r="AD2" s="14" t="s">
        <v>37</v>
      </c>
      <c r="AE2" s="15" t="s">
        <v>38</v>
      </c>
      <c r="AF2" s="16" t="s">
        <v>25</v>
      </c>
      <c r="AG2" s="16" t="s">
        <v>39</v>
      </c>
      <c r="AH2" s="16" t="s">
        <v>40</v>
      </c>
      <c r="AI2" s="17" t="s">
        <v>41</v>
      </c>
    </row>
    <row r="3" spans="1:36" ht="13" x14ac:dyDescent="0.15">
      <c r="A3" s="18">
        <v>100</v>
      </c>
      <c r="B3" s="19" t="s">
        <v>42</v>
      </c>
      <c r="C3" s="20" t="s">
        <v>43</v>
      </c>
      <c r="D3" s="21">
        <v>15</v>
      </c>
      <c r="E3" s="21">
        <v>15</v>
      </c>
      <c r="F3" s="21">
        <v>15</v>
      </c>
      <c r="G3" s="21">
        <v>10</v>
      </c>
      <c r="H3" s="29">
        <f t="shared" ref="H3:H34" si="0">SUM(D3:G3)</f>
        <v>55</v>
      </c>
      <c r="I3" s="21">
        <v>25</v>
      </c>
      <c r="J3" s="21">
        <v>13.33333333</v>
      </c>
      <c r="K3" s="21">
        <v>34.666666669999998</v>
      </c>
      <c r="L3" s="21">
        <v>109.33333330000001</v>
      </c>
      <c r="M3" s="30">
        <f t="shared" ref="M3:M34" si="1">SUM(J3:L3)-I3</f>
        <v>132.33333329999999</v>
      </c>
      <c r="N3" s="21">
        <v>120</v>
      </c>
      <c r="O3" s="21">
        <v>111</v>
      </c>
      <c r="P3" s="31">
        <f t="shared" ref="P3:P34" si="2">SUM(N3:O3)</f>
        <v>231</v>
      </c>
      <c r="Q3" s="21">
        <v>10000</v>
      </c>
      <c r="R3" s="21">
        <v>10242</v>
      </c>
      <c r="S3" s="32">
        <f t="shared" ref="S3:S34" si="3">IF(AND(Q3 &lt;&gt; "", R3 &lt;&gt; ""), MAX(0, IF(Q3 &gt; 0, 350 - ((350 / (0.3 * Q3)) * ABS(Q3 - R3)), 0)), "")</f>
        <v>321.76666666666665</v>
      </c>
      <c r="T3" s="19" t="s">
        <v>44</v>
      </c>
      <c r="U3" s="21">
        <v>150</v>
      </c>
      <c r="V3" s="33">
        <f t="shared" ref="V3:V34" si="4">IF(OR(S3 &lt;&gt; "", U3&lt;&gt; ""),S3  + U3, "0")</f>
        <v>471.76666666666665</v>
      </c>
      <c r="W3" s="21"/>
      <c r="X3" s="21">
        <v>50</v>
      </c>
      <c r="Y3" s="26">
        <f t="shared" ref="Y3:Y34" si="5">X3+W3</f>
        <v>50</v>
      </c>
      <c r="Z3" s="21"/>
      <c r="AA3" s="21">
        <v>5</v>
      </c>
      <c r="AB3" s="27">
        <f t="shared" ref="AB3:AB34" si="6">Z3+AA3</f>
        <v>5</v>
      </c>
      <c r="AC3" s="21">
        <f t="shared" ref="AC3:AC34" si="7">MAX(0, H3+M3+P3+V3+Y3-AB3)</f>
        <v>935.0999999666667</v>
      </c>
      <c r="AD3" s="19">
        <v>9</v>
      </c>
      <c r="AE3" s="22">
        <v>14</v>
      </c>
      <c r="AF3" s="19">
        <v>10242</v>
      </c>
      <c r="AG3" s="19">
        <v>10041</v>
      </c>
      <c r="AH3" s="23">
        <f t="shared" ref="AH3" si="8">IF(AND(AF3 &lt;&gt; "", AG3 &lt;&gt; ""), ABS(AF3 - AG3), "")</f>
        <v>201</v>
      </c>
      <c r="AI3" s="24">
        <f t="shared" ref="AI3" si="9">IF(AG3 = 99999, 99999, IF(AND(AG3 &lt;&gt; "", AH3 &lt;&gt; ""), ABS(AH3 / AG3), ""))</f>
        <v>2.0017926501344489E-2</v>
      </c>
      <c r="AJ3" s="42"/>
    </row>
    <row r="4" spans="1:36" ht="13" x14ac:dyDescent="0.15">
      <c r="A4" s="18">
        <v>101</v>
      </c>
      <c r="B4" s="19" t="s">
        <v>45</v>
      </c>
      <c r="C4" s="20" t="s">
        <v>43</v>
      </c>
      <c r="D4" s="21">
        <v>15</v>
      </c>
      <c r="E4" s="21">
        <v>15</v>
      </c>
      <c r="F4" s="21">
        <v>15</v>
      </c>
      <c r="G4" s="21">
        <v>10</v>
      </c>
      <c r="H4" s="29">
        <f t="shared" si="0"/>
        <v>55</v>
      </c>
      <c r="I4" s="21">
        <v>5</v>
      </c>
      <c r="J4" s="21">
        <v>6.6666666670000003</v>
      </c>
      <c r="K4" s="21">
        <v>33.333333330000002</v>
      </c>
      <c r="L4" s="21">
        <v>90</v>
      </c>
      <c r="M4" s="30">
        <f t="shared" si="1"/>
        <v>124.999999997</v>
      </c>
      <c r="N4" s="21">
        <v>100</v>
      </c>
      <c r="O4" s="21">
        <v>109</v>
      </c>
      <c r="P4" s="31">
        <f t="shared" si="2"/>
        <v>209</v>
      </c>
      <c r="Q4" s="21">
        <v>10000</v>
      </c>
      <c r="R4" s="21">
        <v>9837</v>
      </c>
      <c r="S4" s="32">
        <f t="shared" si="3"/>
        <v>330.98333333333335</v>
      </c>
      <c r="T4" s="19" t="s">
        <v>46</v>
      </c>
      <c r="U4" s="21">
        <v>150</v>
      </c>
      <c r="V4" s="33">
        <f t="shared" si="4"/>
        <v>480.98333333333335</v>
      </c>
      <c r="W4" s="21">
        <v>30</v>
      </c>
      <c r="X4" s="21">
        <v>50</v>
      </c>
      <c r="Y4" s="26">
        <f t="shared" si="5"/>
        <v>80</v>
      </c>
      <c r="AB4" s="27">
        <f t="shared" si="6"/>
        <v>0</v>
      </c>
      <c r="AC4" s="21">
        <f t="shared" si="7"/>
        <v>949.98333333033338</v>
      </c>
      <c r="AD4" s="19">
        <v>7</v>
      </c>
      <c r="AE4" s="22">
        <v>12</v>
      </c>
      <c r="AF4" s="19">
        <v>9837</v>
      </c>
      <c r="AG4" s="19">
        <v>9643</v>
      </c>
      <c r="AH4" s="23">
        <f>IF(AND(AF4 &lt;&gt; "", AG4 &lt;&gt; ""), ABS(AF4 - AG4), "")</f>
        <v>194</v>
      </c>
      <c r="AI4" s="24">
        <f>IF(AG4 = 99999, 99999, IF(AND(AG4 &lt;&gt; "", AH4 &lt;&gt; ""), ABS(AH4 / AG4), ""))</f>
        <v>2.011822047080784E-2</v>
      </c>
    </row>
    <row r="5" spans="1:36" ht="13" x14ac:dyDescent="0.15">
      <c r="A5" s="18">
        <v>102</v>
      </c>
      <c r="B5" s="19" t="s">
        <v>47</v>
      </c>
      <c r="C5" s="20" t="s">
        <v>43</v>
      </c>
      <c r="D5" s="21">
        <v>15</v>
      </c>
      <c r="E5" s="21">
        <v>15</v>
      </c>
      <c r="F5" s="21">
        <v>15</v>
      </c>
      <c r="G5" s="21">
        <v>15</v>
      </c>
      <c r="H5" s="29">
        <f t="shared" si="0"/>
        <v>60</v>
      </c>
      <c r="I5" s="21">
        <v>0</v>
      </c>
      <c r="J5" s="21">
        <v>20</v>
      </c>
      <c r="K5" s="21">
        <v>35.333333330000002</v>
      </c>
      <c r="L5" s="21">
        <v>120.33333330000001</v>
      </c>
      <c r="M5" s="30">
        <f t="shared" si="1"/>
        <v>175.66666663000001</v>
      </c>
      <c r="N5" s="21">
        <v>101</v>
      </c>
      <c r="O5" s="21">
        <v>94</v>
      </c>
      <c r="P5" s="31">
        <f t="shared" si="2"/>
        <v>195</v>
      </c>
      <c r="Q5" s="21">
        <v>10000</v>
      </c>
      <c r="R5" s="21">
        <v>1</v>
      </c>
      <c r="S5" s="32">
        <f t="shared" si="3"/>
        <v>0</v>
      </c>
      <c r="T5" s="19" t="s">
        <v>48</v>
      </c>
      <c r="U5" s="21"/>
      <c r="V5" s="33">
        <f t="shared" si="4"/>
        <v>0</v>
      </c>
      <c r="W5" s="21"/>
      <c r="X5" s="21">
        <v>0</v>
      </c>
      <c r="Y5" s="26">
        <f t="shared" si="5"/>
        <v>0</v>
      </c>
      <c r="AB5" s="27">
        <f t="shared" si="6"/>
        <v>0</v>
      </c>
      <c r="AC5" s="21">
        <f t="shared" si="7"/>
        <v>430.66666663000001</v>
      </c>
      <c r="AD5" s="19">
        <v>72</v>
      </c>
      <c r="AE5" s="22">
        <v>118</v>
      </c>
      <c r="AF5" s="19">
        <v>1</v>
      </c>
      <c r="AG5" s="19">
        <v>10460</v>
      </c>
      <c r="AH5" s="23">
        <f>IF(AND(AF5 &lt;&gt; "", AG5 &lt;&gt; ""), ABS(AF5 - AG5), "")</f>
        <v>10459</v>
      </c>
      <c r="AI5" s="24">
        <f>IF(AG5 = 99999, 99999, IF(AND(AG5 &lt;&gt; "", AH5 &lt;&gt; ""), ABS(AH5 / AG5), ""))</f>
        <v>0.99990439770554496</v>
      </c>
    </row>
    <row r="6" spans="1:36" ht="13" x14ac:dyDescent="0.15">
      <c r="A6" s="18">
        <v>103</v>
      </c>
      <c r="B6" s="19" t="s">
        <v>49</v>
      </c>
      <c r="C6" s="20" t="s">
        <v>43</v>
      </c>
      <c r="D6" s="21">
        <v>15</v>
      </c>
      <c r="E6" s="21">
        <v>15</v>
      </c>
      <c r="F6" s="21">
        <v>15</v>
      </c>
      <c r="G6" s="21">
        <v>15</v>
      </c>
      <c r="H6" s="29">
        <f t="shared" si="0"/>
        <v>60</v>
      </c>
      <c r="I6" s="21">
        <v>5</v>
      </c>
      <c r="J6" s="21">
        <v>20</v>
      </c>
      <c r="K6" s="21">
        <v>30</v>
      </c>
      <c r="L6" s="21">
        <v>63</v>
      </c>
      <c r="M6" s="30">
        <f t="shared" si="1"/>
        <v>108</v>
      </c>
      <c r="N6" s="21">
        <v>82</v>
      </c>
      <c r="O6" s="21">
        <v>98</v>
      </c>
      <c r="P6" s="31">
        <f t="shared" si="2"/>
        <v>180</v>
      </c>
      <c r="Q6" s="21">
        <v>10000</v>
      </c>
      <c r="R6" s="21">
        <v>10860</v>
      </c>
      <c r="S6" s="32">
        <f t="shared" si="3"/>
        <v>249.66666666666669</v>
      </c>
      <c r="T6" s="19" t="s">
        <v>44</v>
      </c>
      <c r="U6" s="21">
        <v>150</v>
      </c>
      <c r="V6" s="33">
        <f t="shared" si="4"/>
        <v>399.66666666666669</v>
      </c>
      <c r="W6" s="21"/>
      <c r="X6" s="21">
        <v>0</v>
      </c>
      <c r="Y6" s="26">
        <f t="shared" si="5"/>
        <v>0</v>
      </c>
      <c r="AB6" s="27">
        <f t="shared" si="6"/>
        <v>0</v>
      </c>
      <c r="AC6" s="21">
        <f t="shared" si="7"/>
        <v>747.66666666666674</v>
      </c>
      <c r="AD6" s="19">
        <v>37</v>
      </c>
      <c r="AE6" s="22">
        <v>54</v>
      </c>
      <c r="AF6" s="19">
        <v>10860</v>
      </c>
      <c r="AG6" s="19">
        <v>11035</v>
      </c>
      <c r="AH6" s="23">
        <f>IF(AND(AF6 &lt;&gt; "", AG6 &lt;&gt; ""), ABS(AF6 - AG6), "")</f>
        <v>175</v>
      </c>
      <c r="AI6" s="24">
        <f>IF(AG6 = 99999, 99999, IF(AND(AG6 &lt;&gt; "", AH6 &lt;&gt; ""), ABS(AH6 / AG6), ""))</f>
        <v>1.58586316266425E-2</v>
      </c>
    </row>
    <row r="7" spans="1:36" ht="13" x14ac:dyDescent="0.15">
      <c r="A7" s="18">
        <v>104</v>
      </c>
      <c r="B7" s="19" t="s">
        <v>50</v>
      </c>
      <c r="C7" s="20" t="s">
        <v>43</v>
      </c>
      <c r="D7" s="21">
        <v>15</v>
      </c>
      <c r="E7" s="21">
        <v>15</v>
      </c>
      <c r="F7" s="21">
        <v>15</v>
      </c>
      <c r="G7" s="21">
        <v>10</v>
      </c>
      <c r="H7" s="29">
        <f t="shared" si="0"/>
        <v>55</v>
      </c>
      <c r="I7" s="21">
        <v>60</v>
      </c>
      <c r="J7" s="21">
        <v>13.33333333</v>
      </c>
      <c r="K7" s="21">
        <v>32.333333330000002</v>
      </c>
      <c r="L7" s="21">
        <v>96.333333330000002</v>
      </c>
      <c r="M7" s="30">
        <f t="shared" si="1"/>
        <v>81.999999989999992</v>
      </c>
      <c r="N7" s="21">
        <v>94</v>
      </c>
      <c r="O7" s="21">
        <v>112</v>
      </c>
      <c r="P7" s="31">
        <f t="shared" si="2"/>
        <v>206</v>
      </c>
      <c r="Q7" s="21">
        <v>10000</v>
      </c>
      <c r="R7" s="21">
        <v>8982</v>
      </c>
      <c r="S7" s="32">
        <f t="shared" si="3"/>
        <v>231.23333333333335</v>
      </c>
      <c r="T7" s="19" t="s">
        <v>44</v>
      </c>
      <c r="U7" s="21">
        <v>150</v>
      </c>
      <c r="V7" s="33">
        <f t="shared" si="4"/>
        <v>381.23333333333335</v>
      </c>
      <c r="W7" s="21"/>
      <c r="X7" s="21">
        <v>50</v>
      </c>
      <c r="Y7" s="26">
        <f t="shared" si="5"/>
        <v>50</v>
      </c>
      <c r="AB7" s="27">
        <f t="shared" si="6"/>
        <v>0</v>
      </c>
      <c r="AC7" s="21">
        <f t="shared" si="7"/>
        <v>774.23333332333334</v>
      </c>
      <c r="AD7" s="19">
        <v>32</v>
      </c>
      <c r="AE7" s="22">
        <v>47</v>
      </c>
      <c r="AF7" s="19">
        <v>8982</v>
      </c>
      <c r="AG7" s="19">
        <v>10000</v>
      </c>
      <c r="AH7" s="23">
        <f>IF(AND(AF7 &lt;&gt; "", AG7 &lt;&gt; ""), ABS(AF7 - AG7), "")</f>
        <v>1018</v>
      </c>
      <c r="AI7" s="24">
        <f>IF(AG7 = 99999, 99999, IF(AND(AG7 &lt;&gt; "", AH7 &lt;&gt; ""), ABS(AH7 / AG7), ""))</f>
        <v>0.1018</v>
      </c>
    </row>
    <row r="8" spans="1:36" ht="13" x14ac:dyDescent="0.15">
      <c r="A8" s="18">
        <v>105</v>
      </c>
      <c r="B8" s="19" t="s">
        <v>51</v>
      </c>
      <c r="C8" s="20" t="s">
        <v>43</v>
      </c>
      <c r="D8" s="21">
        <v>15</v>
      </c>
      <c r="E8" s="21">
        <v>15</v>
      </c>
      <c r="F8" s="21">
        <v>15</v>
      </c>
      <c r="G8" s="21">
        <v>10</v>
      </c>
      <c r="H8" s="29">
        <f t="shared" si="0"/>
        <v>55</v>
      </c>
      <c r="I8" s="21">
        <v>40</v>
      </c>
      <c r="J8" s="21">
        <v>20</v>
      </c>
      <c r="K8" s="21">
        <v>32</v>
      </c>
      <c r="L8" s="21">
        <v>109</v>
      </c>
      <c r="M8" s="30">
        <f t="shared" si="1"/>
        <v>121</v>
      </c>
      <c r="N8" s="21">
        <v>106</v>
      </c>
      <c r="O8" s="21">
        <v>112</v>
      </c>
      <c r="P8" s="31">
        <f t="shared" si="2"/>
        <v>218</v>
      </c>
      <c r="Q8" s="21">
        <v>10000</v>
      </c>
      <c r="R8" s="21">
        <v>5937</v>
      </c>
      <c r="S8" s="32">
        <f t="shared" si="3"/>
        <v>0</v>
      </c>
      <c r="T8" s="19" t="s">
        <v>48</v>
      </c>
      <c r="U8" s="21"/>
      <c r="V8" s="33">
        <f t="shared" si="4"/>
        <v>0</v>
      </c>
      <c r="W8" s="21"/>
      <c r="X8" s="21">
        <v>50</v>
      </c>
      <c r="Y8" s="26">
        <f t="shared" si="5"/>
        <v>50</v>
      </c>
      <c r="AB8" s="27">
        <f t="shared" si="6"/>
        <v>0</v>
      </c>
      <c r="AC8" s="21">
        <f t="shared" si="7"/>
        <v>444</v>
      </c>
      <c r="AD8" s="19">
        <v>69</v>
      </c>
      <c r="AE8" s="22">
        <v>113</v>
      </c>
      <c r="AF8" s="19">
        <v>5937</v>
      </c>
      <c r="AG8" s="19">
        <v>10892</v>
      </c>
      <c r="AH8" s="23">
        <f>IF(AND(AF8 &lt;&gt; "", AG8 &lt;&gt; ""), ABS(AF8 - AG8), "")</f>
        <v>4955</v>
      </c>
      <c r="AI8" s="24">
        <f>IF(AG8 = 99999, 99999, IF(AND(AG8 &lt;&gt; "", AH8 &lt;&gt; ""), ABS(AH8 / AG8), ""))</f>
        <v>0.45492104296731545</v>
      </c>
    </row>
    <row r="9" spans="1:36" ht="13" x14ac:dyDescent="0.15">
      <c r="A9" s="18">
        <v>106</v>
      </c>
      <c r="B9" s="19" t="s">
        <v>52</v>
      </c>
      <c r="C9" s="20" t="s">
        <v>43</v>
      </c>
      <c r="D9" s="21">
        <v>15</v>
      </c>
      <c r="E9" s="21">
        <v>15</v>
      </c>
      <c r="F9" s="21">
        <v>15</v>
      </c>
      <c r="G9" s="21">
        <v>10</v>
      </c>
      <c r="H9" s="29">
        <f t="shared" si="0"/>
        <v>55</v>
      </c>
      <c r="I9" s="21">
        <v>40</v>
      </c>
      <c r="J9" s="21">
        <v>0</v>
      </c>
      <c r="K9" s="21">
        <v>24.666666670000001</v>
      </c>
      <c r="L9" s="21">
        <v>75.666666669999998</v>
      </c>
      <c r="M9" s="30">
        <f t="shared" si="1"/>
        <v>60.333333339999996</v>
      </c>
      <c r="N9" s="21">
        <v>77</v>
      </c>
      <c r="O9" s="21">
        <v>82</v>
      </c>
      <c r="P9" s="31">
        <f t="shared" si="2"/>
        <v>159</v>
      </c>
      <c r="Q9" s="21">
        <v>10000</v>
      </c>
      <c r="R9" s="21">
        <v>12129</v>
      </c>
      <c r="S9" s="32">
        <f t="shared" si="3"/>
        <v>101.61666666666667</v>
      </c>
      <c r="T9" s="19" t="s">
        <v>44</v>
      </c>
      <c r="U9" s="21">
        <v>150</v>
      </c>
      <c r="V9" s="33">
        <f t="shared" si="4"/>
        <v>251.61666666666667</v>
      </c>
      <c r="W9" s="21"/>
      <c r="X9" s="21">
        <v>0</v>
      </c>
      <c r="Y9" s="26">
        <f t="shared" si="5"/>
        <v>0</v>
      </c>
      <c r="AB9" s="27">
        <f t="shared" si="6"/>
        <v>0</v>
      </c>
      <c r="AC9" s="21">
        <f t="shared" si="7"/>
        <v>525.95000000666664</v>
      </c>
      <c r="AD9" s="19">
        <v>62</v>
      </c>
      <c r="AE9" s="22">
        <v>93</v>
      </c>
      <c r="AF9" s="19">
        <v>12129</v>
      </c>
      <c r="AG9" s="19">
        <v>10242.780000000001</v>
      </c>
      <c r="AH9" s="23">
        <f>IF(AND(AF9 &lt;&gt; "", AG9 &lt;&gt; ""), ABS(AF9 - AG9), "")</f>
        <v>1886.2199999999993</v>
      </c>
      <c r="AI9" s="24">
        <f>IF(AG9 = 99999, 99999, IF(AND(AG9 &lt;&gt; "", AH9 &lt;&gt; ""), ABS(AH9 / AG9), ""))</f>
        <v>0.18415117770761447</v>
      </c>
    </row>
    <row r="10" spans="1:36" ht="13" x14ac:dyDescent="0.15">
      <c r="A10" s="18">
        <v>108</v>
      </c>
      <c r="B10" s="19" t="s">
        <v>53</v>
      </c>
      <c r="C10" s="20" t="s">
        <v>43</v>
      </c>
      <c r="D10" s="21">
        <v>15</v>
      </c>
      <c r="E10" s="21">
        <v>15</v>
      </c>
      <c r="F10" s="21">
        <v>15</v>
      </c>
      <c r="G10" s="21">
        <v>15</v>
      </c>
      <c r="H10" s="29">
        <f t="shared" si="0"/>
        <v>60</v>
      </c>
      <c r="I10" s="21">
        <v>225</v>
      </c>
      <c r="J10" s="21">
        <v>20</v>
      </c>
      <c r="K10" s="21">
        <v>33.333333330000002</v>
      </c>
      <c r="L10" s="21">
        <v>116.66666669999999</v>
      </c>
      <c r="M10" s="30">
        <f t="shared" si="1"/>
        <v>-54.999999970000005</v>
      </c>
      <c r="N10" s="21">
        <v>108</v>
      </c>
      <c r="O10" s="21">
        <v>109</v>
      </c>
      <c r="P10" s="31">
        <f t="shared" si="2"/>
        <v>217</v>
      </c>
      <c r="Q10" s="21">
        <v>10000</v>
      </c>
      <c r="R10" s="21">
        <v>9087</v>
      </c>
      <c r="S10" s="32">
        <f t="shared" si="3"/>
        <v>243.48333333333335</v>
      </c>
      <c r="T10" s="19" t="s">
        <v>48</v>
      </c>
      <c r="U10" s="21"/>
      <c r="V10" s="33">
        <f t="shared" si="4"/>
        <v>243.48333333333335</v>
      </c>
      <c r="W10" s="21"/>
      <c r="X10" s="21">
        <v>0</v>
      </c>
      <c r="Y10" s="26">
        <f t="shared" si="5"/>
        <v>0</v>
      </c>
      <c r="AB10" s="27">
        <f t="shared" si="6"/>
        <v>0</v>
      </c>
      <c r="AC10" s="21">
        <f t="shared" si="7"/>
        <v>465.48333336333337</v>
      </c>
      <c r="AD10" s="19">
        <v>65</v>
      </c>
      <c r="AE10" s="22">
        <v>111</v>
      </c>
      <c r="AF10" s="19">
        <v>9087</v>
      </c>
      <c r="AG10" s="19">
        <v>10239</v>
      </c>
      <c r="AH10" s="23">
        <f>IF(AND(AF10 &lt;&gt; "", AG10 &lt;&gt; ""), ABS(AF10 - AG10), "")</f>
        <v>1152</v>
      </c>
      <c r="AI10" s="24">
        <f>IF(AG10 = 99999, 99999, IF(AND(AG10 &lt;&gt; "", AH10 &lt;&gt; ""), ABS(AH10 / AG10), ""))</f>
        <v>0.11251098740111339</v>
      </c>
    </row>
    <row r="11" spans="1:36" ht="13" x14ac:dyDescent="0.15">
      <c r="A11" s="18">
        <v>109</v>
      </c>
      <c r="B11" s="19" t="s">
        <v>54</v>
      </c>
      <c r="C11" s="20" t="s">
        <v>43</v>
      </c>
      <c r="D11" s="21">
        <v>15</v>
      </c>
      <c r="E11" s="21">
        <v>15</v>
      </c>
      <c r="F11" s="21">
        <v>15</v>
      </c>
      <c r="G11" s="21">
        <v>15</v>
      </c>
      <c r="H11" s="29">
        <f t="shared" si="0"/>
        <v>60</v>
      </c>
      <c r="I11" s="21">
        <v>35</v>
      </c>
      <c r="J11" s="21">
        <v>6.6666666670000003</v>
      </c>
      <c r="K11" s="21">
        <v>23.666666670000001</v>
      </c>
      <c r="L11" s="21">
        <v>57.666666669999998</v>
      </c>
      <c r="M11" s="30">
        <f t="shared" si="1"/>
        <v>53.000000006999997</v>
      </c>
      <c r="N11" s="21">
        <v>103</v>
      </c>
      <c r="O11" s="21">
        <v>113</v>
      </c>
      <c r="P11" s="31">
        <f t="shared" si="2"/>
        <v>216</v>
      </c>
      <c r="Q11" s="21">
        <v>10000</v>
      </c>
      <c r="R11" s="21">
        <v>12362</v>
      </c>
      <c r="S11" s="32">
        <f t="shared" si="3"/>
        <v>74.433333333333337</v>
      </c>
      <c r="T11" s="19" t="s">
        <v>44</v>
      </c>
      <c r="U11" s="21">
        <v>150</v>
      </c>
      <c r="V11" s="33">
        <f t="shared" si="4"/>
        <v>224.43333333333334</v>
      </c>
      <c r="W11" s="21"/>
      <c r="X11" s="21">
        <v>50</v>
      </c>
      <c r="Y11" s="26">
        <f t="shared" si="5"/>
        <v>50</v>
      </c>
      <c r="AB11" s="27">
        <f t="shared" si="6"/>
        <v>0</v>
      </c>
      <c r="AC11" s="21">
        <f t="shared" si="7"/>
        <v>603.43333334033332</v>
      </c>
      <c r="AD11" s="19">
        <v>55</v>
      </c>
      <c r="AE11" s="22">
        <v>85</v>
      </c>
      <c r="AF11" s="19">
        <v>12362</v>
      </c>
      <c r="AG11" s="19">
        <v>15500</v>
      </c>
      <c r="AH11" s="23">
        <f>IF(AND(AF11 &lt;&gt; "", AG11 &lt;&gt; ""), ABS(AF11 - AG11), "")</f>
        <v>3138</v>
      </c>
      <c r="AI11" s="24">
        <f>IF(AG11 = 99999, 99999, IF(AND(AG11 &lt;&gt; "", AH11 &lt;&gt; ""), ABS(AH11 / AG11), ""))</f>
        <v>0.2024516129032258</v>
      </c>
    </row>
    <row r="12" spans="1:36" ht="13" x14ac:dyDescent="0.15">
      <c r="A12" s="18">
        <v>110</v>
      </c>
      <c r="B12" s="19" t="s">
        <v>55</v>
      </c>
      <c r="C12" s="20" t="s">
        <v>43</v>
      </c>
      <c r="D12" s="21">
        <v>15</v>
      </c>
      <c r="E12" s="21">
        <v>15</v>
      </c>
      <c r="F12" s="21">
        <v>15</v>
      </c>
      <c r="G12" s="21">
        <v>15</v>
      </c>
      <c r="H12" s="29">
        <f t="shared" si="0"/>
        <v>60</v>
      </c>
      <c r="I12" s="21">
        <v>205</v>
      </c>
      <c r="J12" s="21">
        <v>13</v>
      </c>
      <c r="K12" s="21">
        <v>31</v>
      </c>
      <c r="L12" s="21">
        <v>118</v>
      </c>
      <c r="M12" s="30">
        <f t="shared" si="1"/>
        <v>-43</v>
      </c>
      <c r="N12" s="21">
        <v>108</v>
      </c>
      <c r="O12" s="21">
        <v>117</v>
      </c>
      <c r="P12" s="31">
        <f t="shared" si="2"/>
        <v>225</v>
      </c>
      <c r="Q12" s="21">
        <v>10000</v>
      </c>
      <c r="S12" s="32" t="str">
        <f t="shared" si="3"/>
        <v/>
      </c>
      <c r="V12" s="33" t="str">
        <f t="shared" si="4"/>
        <v>0</v>
      </c>
      <c r="W12" s="21"/>
      <c r="X12" s="21">
        <v>0</v>
      </c>
      <c r="Y12" s="26">
        <f t="shared" si="5"/>
        <v>0</v>
      </c>
      <c r="AB12" s="27">
        <f t="shared" si="6"/>
        <v>0</v>
      </c>
      <c r="AC12" s="21">
        <f t="shared" si="7"/>
        <v>242</v>
      </c>
      <c r="AD12" s="19">
        <v>81</v>
      </c>
      <c r="AE12" s="22">
        <v>136</v>
      </c>
      <c r="AH12" s="23" t="str">
        <f>IF(AND(AF12 &lt;&gt; "", AG12 &lt;&gt; ""), ABS(AF12 - AG12), "")</f>
        <v/>
      </c>
      <c r="AI12" s="24" t="str">
        <f>IF(AG12 = 99999, 99999, IF(AND(AG12 &lt;&gt; "", AH12 &lt;&gt; ""), ABS(AH12 / AG12), ""))</f>
        <v/>
      </c>
    </row>
    <row r="13" spans="1:36" ht="13" x14ac:dyDescent="0.15">
      <c r="A13" s="18">
        <v>111</v>
      </c>
      <c r="B13" s="19" t="s">
        <v>56</v>
      </c>
      <c r="C13" s="20" t="s">
        <v>43</v>
      </c>
      <c r="D13" s="21">
        <v>15</v>
      </c>
      <c r="E13" s="21">
        <v>15</v>
      </c>
      <c r="F13" s="21">
        <v>15</v>
      </c>
      <c r="G13" s="21">
        <v>10</v>
      </c>
      <c r="H13" s="29">
        <f t="shared" si="0"/>
        <v>55</v>
      </c>
      <c r="I13" s="21">
        <v>0</v>
      </c>
      <c r="J13" s="21">
        <v>13.33333333</v>
      </c>
      <c r="K13" s="21">
        <v>30.666666670000001</v>
      </c>
      <c r="L13" s="21">
        <v>97.333333330000002</v>
      </c>
      <c r="M13" s="30">
        <f t="shared" si="1"/>
        <v>141.33333333000002</v>
      </c>
      <c r="N13" s="21">
        <v>99</v>
      </c>
      <c r="O13" s="21">
        <v>111</v>
      </c>
      <c r="P13" s="31">
        <f t="shared" si="2"/>
        <v>210</v>
      </c>
      <c r="Q13" s="21">
        <v>10000</v>
      </c>
      <c r="R13" s="21">
        <v>10352</v>
      </c>
      <c r="S13" s="32">
        <f t="shared" si="3"/>
        <v>308.93333333333334</v>
      </c>
      <c r="T13" s="19" t="s">
        <v>44</v>
      </c>
      <c r="U13" s="21">
        <v>150</v>
      </c>
      <c r="V13" s="33">
        <f t="shared" si="4"/>
        <v>458.93333333333334</v>
      </c>
      <c r="W13" s="21"/>
      <c r="X13" s="21">
        <v>0</v>
      </c>
      <c r="Y13" s="26">
        <f t="shared" si="5"/>
        <v>0</v>
      </c>
      <c r="AB13" s="27">
        <f t="shared" si="6"/>
        <v>0</v>
      </c>
      <c r="AC13" s="21">
        <f t="shared" si="7"/>
        <v>865.26666666333335</v>
      </c>
      <c r="AD13" s="19">
        <v>21</v>
      </c>
      <c r="AE13" s="22">
        <v>34</v>
      </c>
      <c r="AF13" s="19">
        <v>10352</v>
      </c>
      <c r="AG13" s="19">
        <v>10000</v>
      </c>
      <c r="AH13" s="23">
        <f>IF(AND(AF13 &lt;&gt; "", AG13 &lt;&gt; ""), ABS(AF13 - AG13), "")</f>
        <v>352</v>
      </c>
      <c r="AI13" s="24">
        <f>IF(AG13 = 99999, 99999, IF(AND(AG13 &lt;&gt; "", AH13 &lt;&gt; ""), ABS(AH13 / AG13), ""))</f>
        <v>3.5200000000000002E-2</v>
      </c>
    </row>
    <row r="14" spans="1:36" ht="13" x14ac:dyDescent="0.15">
      <c r="A14" s="18">
        <v>112</v>
      </c>
      <c r="B14" s="19" t="s">
        <v>57</v>
      </c>
      <c r="C14" s="20" t="s">
        <v>43</v>
      </c>
      <c r="D14" s="21">
        <v>15</v>
      </c>
      <c r="E14" s="21">
        <v>15</v>
      </c>
      <c r="F14" s="21">
        <v>15</v>
      </c>
      <c r="G14" s="21">
        <v>15</v>
      </c>
      <c r="H14" s="29">
        <f t="shared" si="0"/>
        <v>60</v>
      </c>
      <c r="I14" s="21">
        <v>0</v>
      </c>
      <c r="J14" s="21">
        <v>20</v>
      </c>
      <c r="K14" s="21">
        <v>33</v>
      </c>
      <c r="L14" s="21">
        <v>104.33333330000001</v>
      </c>
      <c r="M14" s="30">
        <f t="shared" si="1"/>
        <v>157.33333329999999</v>
      </c>
      <c r="N14" s="21">
        <v>75</v>
      </c>
      <c r="O14" s="21">
        <v>97</v>
      </c>
      <c r="P14" s="31">
        <f t="shared" si="2"/>
        <v>172</v>
      </c>
      <c r="Q14" s="21">
        <v>10000</v>
      </c>
      <c r="R14" s="21">
        <v>9872</v>
      </c>
      <c r="S14" s="32">
        <f t="shared" si="3"/>
        <v>335.06666666666666</v>
      </c>
      <c r="T14" s="19" t="s">
        <v>44</v>
      </c>
      <c r="U14" s="21">
        <v>150</v>
      </c>
      <c r="V14" s="33">
        <f t="shared" si="4"/>
        <v>485.06666666666666</v>
      </c>
      <c r="W14" s="21">
        <v>105</v>
      </c>
      <c r="X14" s="21">
        <v>50</v>
      </c>
      <c r="Y14" s="26">
        <f t="shared" si="5"/>
        <v>155</v>
      </c>
      <c r="AB14" s="27">
        <f t="shared" si="6"/>
        <v>0</v>
      </c>
      <c r="AC14" s="21">
        <f t="shared" si="7"/>
        <v>1029.3999999666667</v>
      </c>
      <c r="AD14" s="19">
        <v>3</v>
      </c>
      <c r="AE14" s="22">
        <v>4</v>
      </c>
      <c r="AF14" s="19">
        <v>9872</v>
      </c>
      <c r="AG14" s="19">
        <v>8973</v>
      </c>
      <c r="AH14" s="23">
        <f>IF(AND(AF14 &lt;&gt; "", AG14 &lt;&gt; ""), ABS(AF14 - AG14), "")</f>
        <v>899</v>
      </c>
      <c r="AI14" s="24">
        <f>IF(AG14 = 99999, 99999, IF(AND(AG14 &lt;&gt; "", AH14 &lt;&gt; ""), ABS(AH14 / AG14), ""))</f>
        <v>0.1001894572606709</v>
      </c>
    </row>
    <row r="15" spans="1:36" ht="13" x14ac:dyDescent="0.15">
      <c r="A15" s="18">
        <v>113</v>
      </c>
      <c r="B15" s="19" t="s">
        <v>58</v>
      </c>
      <c r="C15" s="20" t="s">
        <v>43</v>
      </c>
      <c r="D15" s="21">
        <v>15</v>
      </c>
      <c r="E15" s="21">
        <v>15</v>
      </c>
      <c r="F15" s="21">
        <v>15</v>
      </c>
      <c r="G15" s="21">
        <v>15</v>
      </c>
      <c r="H15" s="29">
        <f t="shared" si="0"/>
        <v>60</v>
      </c>
      <c r="I15" s="21">
        <v>10</v>
      </c>
      <c r="J15" s="21">
        <v>16.666666670000001</v>
      </c>
      <c r="K15" s="21">
        <v>24.666666670000001</v>
      </c>
      <c r="L15" s="21">
        <v>91.666666669999998</v>
      </c>
      <c r="M15" s="30">
        <f t="shared" si="1"/>
        <v>123.00000001000001</v>
      </c>
      <c r="N15" s="21">
        <v>0</v>
      </c>
      <c r="O15" s="21">
        <v>0</v>
      </c>
      <c r="P15" s="31">
        <f t="shared" si="2"/>
        <v>0</v>
      </c>
      <c r="Q15" s="21">
        <v>10000</v>
      </c>
      <c r="S15" s="32" t="str">
        <f t="shared" si="3"/>
        <v/>
      </c>
      <c r="V15" s="33" t="str">
        <f t="shared" si="4"/>
        <v>0</v>
      </c>
      <c r="W15" s="21">
        <v>0</v>
      </c>
      <c r="X15" s="21">
        <v>0</v>
      </c>
      <c r="Y15" s="26">
        <f t="shared" si="5"/>
        <v>0</v>
      </c>
      <c r="Z15" s="21">
        <v>0</v>
      </c>
      <c r="AA15" s="21">
        <v>0</v>
      </c>
      <c r="AB15" s="27">
        <f t="shared" si="6"/>
        <v>0</v>
      </c>
      <c r="AC15" s="21">
        <f t="shared" si="7"/>
        <v>183.00000001000001</v>
      </c>
      <c r="AD15" s="19">
        <v>84</v>
      </c>
      <c r="AE15" s="22">
        <v>140</v>
      </c>
      <c r="AH15" s="23" t="str">
        <f>IF(AND(AF15 &lt;&gt; "", AG15 &lt;&gt; ""), ABS(AF15 - AG15), "")</f>
        <v/>
      </c>
      <c r="AI15" s="24" t="str">
        <f>IF(AG15 = 99999, 99999, IF(AND(AG15 &lt;&gt; "", AH15 &lt;&gt; ""), ABS(AH15 / AG15), ""))</f>
        <v/>
      </c>
    </row>
    <row r="16" spans="1:36" ht="13" x14ac:dyDescent="0.15">
      <c r="A16" s="18">
        <v>114</v>
      </c>
      <c r="B16" s="19" t="s">
        <v>59</v>
      </c>
      <c r="C16" s="20" t="s">
        <v>43</v>
      </c>
      <c r="D16" s="21">
        <v>15</v>
      </c>
      <c r="E16" s="21">
        <v>15</v>
      </c>
      <c r="F16" s="21">
        <v>15</v>
      </c>
      <c r="G16" s="21">
        <v>15</v>
      </c>
      <c r="H16" s="29">
        <f t="shared" si="0"/>
        <v>60</v>
      </c>
      <c r="I16" s="21">
        <v>200</v>
      </c>
      <c r="J16" s="21">
        <v>13</v>
      </c>
      <c r="K16" s="21">
        <v>29</v>
      </c>
      <c r="L16" s="21">
        <v>109.33333330000001</v>
      </c>
      <c r="M16" s="30">
        <f t="shared" si="1"/>
        <v>-48.666666700000007</v>
      </c>
      <c r="N16" s="21">
        <v>110</v>
      </c>
      <c r="O16" s="21">
        <v>102</v>
      </c>
      <c r="P16" s="31">
        <f t="shared" si="2"/>
        <v>212</v>
      </c>
      <c r="Q16" s="21">
        <v>10000</v>
      </c>
      <c r="R16" s="21">
        <v>10062</v>
      </c>
      <c r="S16" s="32">
        <f t="shared" si="3"/>
        <v>342.76666666666665</v>
      </c>
      <c r="T16" s="19" t="s">
        <v>44</v>
      </c>
      <c r="U16" s="21">
        <v>150</v>
      </c>
      <c r="V16" s="33">
        <f t="shared" si="4"/>
        <v>492.76666666666665</v>
      </c>
      <c r="W16" s="21">
        <v>90</v>
      </c>
      <c r="X16" s="21">
        <v>50</v>
      </c>
      <c r="Y16" s="26">
        <f t="shared" si="5"/>
        <v>140</v>
      </c>
      <c r="AB16" s="27">
        <f t="shared" si="6"/>
        <v>0</v>
      </c>
      <c r="AC16" s="21">
        <f t="shared" si="7"/>
        <v>856.0999999666667</v>
      </c>
      <c r="AD16" s="19">
        <v>23</v>
      </c>
      <c r="AE16" s="22">
        <v>37</v>
      </c>
      <c r="AF16" s="19">
        <v>10062</v>
      </c>
      <c r="AG16" s="19">
        <v>9810</v>
      </c>
      <c r="AH16" s="23">
        <f>IF(AND(AF16 &lt;&gt; "", AG16 &lt;&gt; ""), ABS(AF16 - AG16), "")</f>
        <v>252</v>
      </c>
      <c r="AI16" s="24">
        <f>IF(AG16 = 99999, 99999, IF(AND(AG16 &lt;&gt; "", AH16 &lt;&gt; ""), ABS(AH16 / AG16), ""))</f>
        <v>2.5688073394495414E-2</v>
      </c>
    </row>
    <row r="17" spans="1:35" ht="13" x14ac:dyDescent="0.15">
      <c r="A17" s="18">
        <v>115</v>
      </c>
      <c r="B17" s="19" t="s">
        <v>60</v>
      </c>
      <c r="C17" s="20" t="s">
        <v>43</v>
      </c>
      <c r="D17" s="21">
        <v>15</v>
      </c>
      <c r="E17" s="21">
        <v>15</v>
      </c>
      <c r="F17" s="21">
        <v>15</v>
      </c>
      <c r="G17" s="21">
        <v>15</v>
      </c>
      <c r="H17" s="29">
        <f t="shared" si="0"/>
        <v>60</v>
      </c>
      <c r="I17" s="21">
        <v>30</v>
      </c>
      <c r="J17" s="21">
        <v>20</v>
      </c>
      <c r="K17" s="21">
        <v>37.666666669999998</v>
      </c>
      <c r="L17" s="21">
        <v>132.33333329999999</v>
      </c>
      <c r="M17" s="30">
        <f t="shared" si="1"/>
        <v>159.99999996999998</v>
      </c>
      <c r="N17" s="21">
        <v>100</v>
      </c>
      <c r="O17" s="21">
        <v>100</v>
      </c>
      <c r="P17" s="31">
        <f t="shared" si="2"/>
        <v>200</v>
      </c>
      <c r="Q17" s="21">
        <v>10000</v>
      </c>
      <c r="R17" s="21">
        <v>11494</v>
      </c>
      <c r="S17" s="32">
        <f t="shared" si="3"/>
        <v>175.7</v>
      </c>
      <c r="T17" s="19" t="s">
        <v>44</v>
      </c>
      <c r="U17" s="21">
        <v>150</v>
      </c>
      <c r="V17" s="33">
        <f t="shared" si="4"/>
        <v>325.7</v>
      </c>
      <c r="W17" s="21">
        <v>15</v>
      </c>
      <c r="X17" s="21">
        <v>0</v>
      </c>
      <c r="Y17" s="26">
        <f t="shared" si="5"/>
        <v>15</v>
      </c>
      <c r="AB17" s="27">
        <f t="shared" si="6"/>
        <v>0</v>
      </c>
      <c r="AC17" s="21">
        <f t="shared" si="7"/>
        <v>760.69999996999991</v>
      </c>
      <c r="AD17" s="19">
        <v>34</v>
      </c>
      <c r="AE17" s="22">
        <v>51</v>
      </c>
      <c r="AF17" s="19">
        <v>11494</v>
      </c>
      <c r="AG17" s="19">
        <v>11068</v>
      </c>
      <c r="AH17" s="23">
        <f>IF(AND(AF17 &lt;&gt; "", AG17 &lt;&gt; ""), ABS(AF17 - AG17), "")</f>
        <v>426</v>
      </c>
      <c r="AI17" s="24">
        <f>IF(AG17 = 99999, 99999, IF(AND(AG17 &lt;&gt; "", AH17 &lt;&gt; ""), ABS(AH17 / AG17), ""))</f>
        <v>3.8489338633899528E-2</v>
      </c>
    </row>
    <row r="18" spans="1:35" ht="13" x14ac:dyDescent="0.15">
      <c r="A18" s="18">
        <v>116</v>
      </c>
      <c r="B18" s="19" t="s">
        <v>61</v>
      </c>
      <c r="C18" s="20" t="s">
        <v>43</v>
      </c>
      <c r="D18" s="21">
        <v>15</v>
      </c>
      <c r="E18" s="21">
        <v>0</v>
      </c>
      <c r="F18" s="21">
        <v>15</v>
      </c>
      <c r="G18" s="21">
        <v>0</v>
      </c>
      <c r="H18" s="29">
        <f t="shared" si="0"/>
        <v>30</v>
      </c>
      <c r="I18" s="21">
        <v>200</v>
      </c>
      <c r="J18" s="21">
        <v>13.33333333</v>
      </c>
      <c r="K18" s="21">
        <v>30</v>
      </c>
      <c r="L18" s="21">
        <v>80</v>
      </c>
      <c r="M18" s="30">
        <f t="shared" si="1"/>
        <v>-76.666666669999998</v>
      </c>
      <c r="N18" s="21">
        <v>80</v>
      </c>
      <c r="O18" s="21">
        <v>97</v>
      </c>
      <c r="P18" s="31">
        <f t="shared" si="2"/>
        <v>177</v>
      </c>
      <c r="Q18" s="21">
        <v>10000</v>
      </c>
      <c r="R18" s="21">
        <v>9844</v>
      </c>
      <c r="S18" s="32">
        <f t="shared" si="3"/>
        <v>331.8</v>
      </c>
      <c r="T18" s="19" t="s">
        <v>44</v>
      </c>
      <c r="U18" s="21">
        <v>150</v>
      </c>
      <c r="V18" s="33">
        <f t="shared" si="4"/>
        <v>481.8</v>
      </c>
      <c r="W18" s="21"/>
      <c r="X18" s="21">
        <v>0</v>
      </c>
      <c r="Y18" s="26">
        <f t="shared" si="5"/>
        <v>0</v>
      </c>
      <c r="AB18" s="27">
        <f t="shared" si="6"/>
        <v>0</v>
      </c>
      <c r="AC18" s="21">
        <f t="shared" si="7"/>
        <v>612.13333333000003</v>
      </c>
      <c r="AD18" s="19">
        <v>54</v>
      </c>
      <c r="AE18" s="22">
        <v>83</v>
      </c>
      <c r="AF18" s="19">
        <v>9844</v>
      </c>
      <c r="AG18" s="19">
        <v>10274</v>
      </c>
      <c r="AH18" s="23">
        <f>IF(AND(AF18 &lt;&gt; "", AG18 &lt;&gt; ""), ABS(AF18 - AG18), "")</f>
        <v>430</v>
      </c>
      <c r="AI18" s="24">
        <f>IF(AG18 = 99999, 99999, IF(AND(AG18 &lt;&gt; "", AH18 &lt;&gt; ""), ABS(AH18 / AG18), ""))</f>
        <v>4.1853221724742068E-2</v>
      </c>
    </row>
    <row r="19" spans="1:35" ht="13" x14ac:dyDescent="0.15">
      <c r="A19" s="18">
        <v>117</v>
      </c>
      <c r="B19" s="19" t="s">
        <v>62</v>
      </c>
      <c r="C19" s="20" t="s">
        <v>43</v>
      </c>
      <c r="D19" s="21">
        <v>15</v>
      </c>
      <c r="E19" s="21">
        <v>15</v>
      </c>
      <c r="F19" s="21">
        <v>15</v>
      </c>
      <c r="G19" s="21">
        <v>15</v>
      </c>
      <c r="H19" s="29">
        <f t="shared" si="0"/>
        <v>60</v>
      </c>
      <c r="I19" s="21">
        <v>25</v>
      </c>
      <c r="J19" s="21">
        <v>19.666666670000001</v>
      </c>
      <c r="K19" s="21">
        <v>36</v>
      </c>
      <c r="L19" s="21">
        <v>127.66666669999999</v>
      </c>
      <c r="M19" s="30">
        <f t="shared" si="1"/>
        <v>158.33333336999999</v>
      </c>
      <c r="N19" s="21">
        <v>110</v>
      </c>
      <c r="O19" s="21">
        <v>105</v>
      </c>
      <c r="P19" s="31">
        <f t="shared" si="2"/>
        <v>215</v>
      </c>
      <c r="Q19" s="21">
        <v>10000</v>
      </c>
      <c r="R19" s="21">
        <v>9448</v>
      </c>
      <c r="S19" s="32">
        <f t="shared" si="3"/>
        <v>285.60000000000002</v>
      </c>
      <c r="T19" s="19" t="s">
        <v>44</v>
      </c>
      <c r="U19" s="21">
        <v>150</v>
      </c>
      <c r="V19" s="33">
        <f t="shared" si="4"/>
        <v>435.6</v>
      </c>
      <c r="W19" s="21"/>
      <c r="X19" s="21">
        <v>50</v>
      </c>
      <c r="Y19" s="26">
        <f t="shared" si="5"/>
        <v>50</v>
      </c>
      <c r="AB19" s="27">
        <f t="shared" si="6"/>
        <v>0</v>
      </c>
      <c r="AC19" s="21">
        <f t="shared" si="7"/>
        <v>918.93333337000001</v>
      </c>
      <c r="AD19" s="19">
        <v>10</v>
      </c>
      <c r="AE19" s="22">
        <v>20</v>
      </c>
      <c r="AF19" s="19">
        <v>9448</v>
      </c>
      <c r="AG19" s="19">
        <v>10018</v>
      </c>
      <c r="AH19" s="23">
        <f>IF(AND(AF19 &lt;&gt; "", AG19 &lt;&gt; ""), ABS(AF19 - AG19), "")</f>
        <v>570</v>
      </c>
      <c r="AI19" s="24">
        <f>IF(AG19 = 99999, 99999, IF(AND(AG19 &lt;&gt; "", AH19 &lt;&gt; ""), ABS(AH19 / AG19), ""))</f>
        <v>5.689758434817329E-2</v>
      </c>
    </row>
    <row r="20" spans="1:35" ht="13" x14ac:dyDescent="0.15">
      <c r="A20" s="18">
        <v>119</v>
      </c>
      <c r="B20" s="19" t="s">
        <v>63</v>
      </c>
      <c r="C20" s="20" t="s">
        <v>43</v>
      </c>
      <c r="D20" s="21">
        <v>15</v>
      </c>
      <c r="E20" s="21">
        <v>15</v>
      </c>
      <c r="F20" s="21">
        <v>15</v>
      </c>
      <c r="G20" s="21">
        <v>15</v>
      </c>
      <c r="H20" s="29">
        <f t="shared" si="0"/>
        <v>60</v>
      </c>
      <c r="I20" s="21">
        <v>205</v>
      </c>
      <c r="J20" s="21">
        <v>19.666666670000001</v>
      </c>
      <c r="K20" s="21">
        <v>36</v>
      </c>
      <c r="L20" s="21">
        <v>130.66666670000001</v>
      </c>
      <c r="M20" s="30">
        <f t="shared" si="1"/>
        <v>-18.666666630000009</v>
      </c>
      <c r="N20" s="21">
        <v>108</v>
      </c>
      <c r="O20" s="21">
        <v>102</v>
      </c>
      <c r="P20" s="31">
        <f t="shared" si="2"/>
        <v>210</v>
      </c>
      <c r="Q20" s="21">
        <v>10000</v>
      </c>
      <c r="R20" s="21">
        <v>8169</v>
      </c>
      <c r="S20" s="32">
        <f t="shared" si="3"/>
        <v>136.38333333333333</v>
      </c>
      <c r="T20" s="19" t="s">
        <v>44</v>
      </c>
      <c r="U20" s="21">
        <v>150</v>
      </c>
      <c r="V20" s="33">
        <f t="shared" si="4"/>
        <v>286.38333333333333</v>
      </c>
      <c r="W20" s="21"/>
      <c r="X20" s="21">
        <v>0</v>
      </c>
      <c r="Y20" s="26">
        <f t="shared" si="5"/>
        <v>0</v>
      </c>
      <c r="AB20" s="27">
        <f t="shared" si="6"/>
        <v>0</v>
      </c>
      <c r="AC20" s="21">
        <f t="shared" si="7"/>
        <v>537.71666670333332</v>
      </c>
      <c r="AD20" s="19">
        <v>60</v>
      </c>
      <c r="AE20" s="22">
        <v>91</v>
      </c>
      <c r="AF20" s="19">
        <v>8169</v>
      </c>
      <c r="AG20" s="19">
        <v>11713</v>
      </c>
      <c r="AH20" s="23">
        <f>IF(AND(AF20 &lt;&gt; "", AG20 &lt;&gt; ""), ABS(AF20 - AG20), "")</f>
        <v>3544</v>
      </c>
      <c r="AI20" s="24">
        <f>IF(AG20 = 99999, 99999, IF(AND(AG20 &lt;&gt; "", AH20 &lt;&gt; ""), ABS(AH20 / AG20), ""))</f>
        <v>0.3025697942457099</v>
      </c>
    </row>
    <row r="21" spans="1:35" ht="13" x14ac:dyDescent="0.15">
      <c r="A21" s="18">
        <v>120</v>
      </c>
      <c r="B21" s="19" t="s">
        <v>64</v>
      </c>
      <c r="C21" s="20" t="s">
        <v>43</v>
      </c>
      <c r="D21" s="21">
        <v>15</v>
      </c>
      <c r="E21" s="21">
        <v>0</v>
      </c>
      <c r="F21" s="21">
        <v>15</v>
      </c>
      <c r="G21" s="21">
        <v>0</v>
      </c>
      <c r="H21" s="29">
        <f t="shared" si="0"/>
        <v>30</v>
      </c>
      <c r="I21" s="21">
        <v>235</v>
      </c>
      <c r="J21" s="21">
        <v>15</v>
      </c>
      <c r="K21" s="21">
        <v>30.75</v>
      </c>
      <c r="L21" s="21">
        <v>125.5</v>
      </c>
      <c r="M21" s="30">
        <f t="shared" si="1"/>
        <v>-63.75</v>
      </c>
      <c r="N21" s="21">
        <v>80</v>
      </c>
      <c r="O21" s="21">
        <v>107</v>
      </c>
      <c r="P21" s="31">
        <f t="shared" si="2"/>
        <v>187</v>
      </c>
      <c r="Q21" s="21">
        <v>10000</v>
      </c>
      <c r="R21" s="21">
        <v>9023</v>
      </c>
      <c r="S21" s="32">
        <f t="shared" si="3"/>
        <v>236.01666666666665</v>
      </c>
      <c r="T21" s="19" t="s">
        <v>44</v>
      </c>
      <c r="U21" s="21">
        <v>150</v>
      </c>
      <c r="V21" s="33">
        <f t="shared" si="4"/>
        <v>386.01666666666665</v>
      </c>
      <c r="W21" s="21"/>
      <c r="X21" s="21">
        <v>50</v>
      </c>
      <c r="Y21" s="26">
        <f t="shared" si="5"/>
        <v>50</v>
      </c>
      <c r="AB21" s="27">
        <f t="shared" si="6"/>
        <v>0</v>
      </c>
      <c r="AC21" s="21">
        <f t="shared" si="7"/>
        <v>589.26666666666665</v>
      </c>
      <c r="AD21" s="19">
        <v>56</v>
      </c>
      <c r="AE21" s="22">
        <v>84</v>
      </c>
      <c r="AF21" s="19">
        <v>9023</v>
      </c>
      <c r="AG21" s="19">
        <v>10005</v>
      </c>
      <c r="AH21" s="23">
        <f>IF(AND(AF21 &lt;&gt; "", AG21 &lt;&gt; ""), ABS(AF21 - AG21), "")</f>
        <v>982</v>
      </c>
      <c r="AI21" s="24">
        <f>IF(AG21 = 99999, 99999, IF(AND(AG21 &lt;&gt; "", AH21 &lt;&gt; ""), ABS(AH21 / AG21), ""))</f>
        <v>9.8150924537731138E-2</v>
      </c>
    </row>
    <row r="22" spans="1:35" ht="13" x14ac:dyDescent="0.15">
      <c r="A22" s="18">
        <v>122</v>
      </c>
      <c r="B22" s="19" t="s">
        <v>65</v>
      </c>
      <c r="C22" s="20" t="s">
        <v>43</v>
      </c>
      <c r="D22" s="21">
        <v>15</v>
      </c>
      <c r="E22" s="21">
        <v>15</v>
      </c>
      <c r="F22" s="21">
        <v>15</v>
      </c>
      <c r="G22" s="21">
        <v>15</v>
      </c>
      <c r="H22" s="29">
        <f t="shared" si="0"/>
        <v>60</v>
      </c>
      <c r="I22" s="21">
        <v>5</v>
      </c>
      <c r="J22" s="21">
        <v>10</v>
      </c>
      <c r="K22" s="21">
        <v>27.25</v>
      </c>
      <c r="L22" s="21">
        <v>98.5</v>
      </c>
      <c r="M22" s="30">
        <f t="shared" si="1"/>
        <v>130.75</v>
      </c>
      <c r="N22" s="21">
        <v>91</v>
      </c>
      <c r="O22" s="21">
        <v>90</v>
      </c>
      <c r="P22" s="31">
        <f t="shared" si="2"/>
        <v>181</v>
      </c>
      <c r="Q22" s="21">
        <v>10000</v>
      </c>
      <c r="R22" s="21">
        <v>9922</v>
      </c>
      <c r="S22" s="32">
        <f t="shared" si="3"/>
        <v>340.9</v>
      </c>
      <c r="T22" s="19" t="s">
        <v>44</v>
      </c>
      <c r="U22" s="21">
        <v>150</v>
      </c>
      <c r="V22" s="33">
        <f t="shared" si="4"/>
        <v>490.9</v>
      </c>
      <c r="W22" s="21"/>
      <c r="X22" s="21">
        <v>50</v>
      </c>
      <c r="Y22" s="26">
        <f t="shared" si="5"/>
        <v>50</v>
      </c>
      <c r="AB22" s="27">
        <f t="shared" si="6"/>
        <v>0</v>
      </c>
      <c r="AC22" s="21">
        <f t="shared" si="7"/>
        <v>912.65</v>
      </c>
      <c r="AD22" s="19">
        <v>13</v>
      </c>
      <c r="AE22" s="22">
        <v>25</v>
      </c>
      <c r="AF22" s="19">
        <v>9922</v>
      </c>
      <c r="AG22" s="19">
        <v>10330</v>
      </c>
      <c r="AH22" s="23">
        <f>IF(AND(AF22 &lt;&gt; "", AG22 &lt;&gt; ""), ABS(AF22 - AG22), "")</f>
        <v>408</v>
      </c>
      <c r="AI22" s="24">
        <f>IF(AG22 = 99999, 99999, IF(AND(AG22 &lt;&gt; "", AH22 &lt;&gt; ""), ABS(AH22 / AG22), ""))</f>
        <v>3.9496611810261373E-2</v>
      </c>
    </row>
    <row r="23" spans="1:35" ht="13" x14ac:dyDescent="0.15">
      <c r="A23" s="18">
        <v>123</v>
      </c>
      <c r="B23" s="19" t="s">
        <v>66</v>
      </c>
      <c r="C23" s="20" t="s">
        <v>43</v>
      </c>
      <c r="D23" s="21">
        <v>15</v>
      </c>
      <c r="E23" s="21">
        <v>15</v>
      </c>
      <c r="F23" s="21">
        <v>15</v>
      </c>
      <c r="G23" s="21">
        <v>0</v>
      </c>
      <c r="H23" s="29">
        <f t="shared" si="0"/>
        <v>45</v>
      </c>
      <c r="I23" s="21">
        <v>5</v>
      </c>
      <c r="J23" s="21">
        <v>10</v>
      </c>
      <c r="K23" s="21">
        <v>33.75</v>
      </c>
      <c r="L23" s="21">
        <v>104.75</v>
      </c>
      <c r="M23" s="30">
        <f t="shared" si="1"/>
        <v>143.5</v>
      </c>
      <c r="N23" s="21">
        <v>78</v>
      </c>
      <c r="O23" s="21">
        <v>97</v>
      </c>
      <c r="P23" s="31">
        <f t="shared" si="2"/>
        <v>175</v>
      </c>
      <c r="Q23" s="21">
        <v>10000</v>
      </c>
      <c r="R23" s="21">
        <v>8512</v>
      </c>
      <c r="S23" s="32">
        <f t="shared" si="3"/>
        <v>176.4</v>
      </c>
      <c r="T23" s="19" t="s">
        <v>44</v>
      </c>
      <c r="U23" s="21">
        <v>150</v>
      </c>
      <c r="V23" s="33">
        <f t="shared" si="4"/>
        <v>326.39999999999998</v>
      </c>
      <c r="W23" s="21"/>
      <c r="X23" s="21">
        <v>0</v>
      </c>
      <c r="Y23" s="26">
        <f t="shared" si="5"/>
        <v>0</v>
      </c>
      <c r="AB23" s="27">
        <f t="shared" si="6"/>
        <v>0</v>
      </c>
      <c r="AC23" s="21">
        <f t="shared" si="7"/>
        <v>689.9</v>
      </c>
      <c r="AD23" s="19">
        <v>44</v>
      </c>
      <c r="AE23" s="22">
        <v>66</v>
      </c>
      <c r="AF23" s="19">
        <v>8512</v>
      </c>
      <c r="AG23" s="19">
        <v>10354</v>
      </c>
      <c r="AH23" s="23">
        <f>IF(AND(AF23 &lt;&gt; "", AG23 &lt;&gt; ""), ABS(AF23 - AG23), "")</f>
        <v>1842</v>
      </c>
      <c r="AI23" s="24">
        <f>IF(AG23 = 99999, 99999, IF(AND(AG23 &lt;&gt; "", AH23 &lt;&gt; ""), ABS(AH23 / AG23), ""))</f>
        <v>0.17790225999613676</v>
      </c>
    </row>
    <row r="24" spans="1:35" ht="13" x14ac:dyDescent="0.15">
      <c r="A24" s="18">
        <v>124</v>
      </c>
      <c r="B24" s="19" t="s">
        <v>67</v>
      </c>
      <c r="C24" s="20" t="s">
        <v>43</v>
      </c>
      <c r="D24" s="21">
        <v>15</v>
      </c>
      <c r="E24" s="21">
        <v>15</v>
      </c>
      <c r="F24" s="21">
        <v>15</v>
      </c>
      <c r="G24" s="21">
        <v>15</v>
      </c>
      <c r="H24" s="29">
        <f t="shared" si="0"/>
        <v>60</v>
      </c>
      <c r="I24" s="21">
        <v>250</v>
      </c>
      <c r="J24" s="21">
        <v>18.75</v>
      </c>
      <c r="K24" s="21">
        <v>27.5</v>
      </c>
      <c r="L24" s="21">
        <v>96</v>
      </c>
      <c r="M24" s="30">
        <f t="shared" si="1"/>
        <v>-107.75</v>
      </c>
      <c r="N24" s="21">
        <v>100</v>
      </c>
      <c r="O24" s="21">
        <v>90</v>
      </c>
      <c r="P24" s="31">
        <f t="shared" si="2"/>
        <v>190</v>
      </c>
      <c r="Q24" s="21">
        <v>10000</v>
      </c>
      <c r="S24" s="32" t="str">
        <f t="shared" si="3"/>
        <v/>
      </c>
      <c r="V24" s="33" t="str">
        <f t="shared" si="4"/>
        <v>0</v>
      </c>
      <c r="W24" s="21"/>
      <c r="X24" s="21">
        <v>50</v>
      </c>
      <c r="Y24" s="26">
        <f t="shared" si="5"/>
        <v>50</v>
      </c>
      <c r="AB24" s="27">
        <f t="shared" si="6"/>
        <v>0</v>
      </c>
      <c r="AC24" s="21">
        <f t="shared" si="7"/>
        <v>192.25</v>
      </c>
      <c r="AD24" s="19">
        <v>83</v>
      </c>
      <c r="AE24" s="22">
        <v>138</v>
      </c>
      <c r="AH24" s="23" t="str">
        <f>IF(AND(AF24 &lt;&gt; "", AG24 &lt;&gt; ""), ABS(AF24 - AG24), "")</f>
        <v/>
      </c>
      <c r="AI24" s="24" t="str">
        <f>IF(AG24 = 99999, 99999, IF(AND(AG24 &lt;&gt; "", AH24 &lt;&gt; ""), ABS(AH24 / AG24), ""))</f>
        <v/>
      </c>
    </row>
    <row r="25" spans="1:35" ht="13" x14ac:dyDescent="0.15">
      <c r="A25" s="18">
        <v>125</v>
      </c>
      <c r="B25" s="19" t="s">
        <v>68</v>
      </c>
      <c r="C25" s="20" t="s">
        <v>43</v>
      </c>
      <c r="D25" s="21">
        <v>15</v>
      </c>
      <c r="E25" s="21">
        <v>15</v>
      </c>
      <c r="F25" s="21">
        <v>15</v>
      </c>
      <c r="G25" s="21">
        <v>0</v>
      </c>
      <c r="H25" s="29">
        <f t="shared" si="0"/>
        <v>45</v>
      </c>
      <c r="I25" s="21">
        <v>205</v>
      </c>
      <c r="J25" s="21">
        <v>19.333333329999999</v>
      </c>
      <c r="K25" s="21">
        <v>32</v>
      </c>
      <c r="L25" s="21">
        <v>122.66666669999999</v>
      </c>
      <c r="M25" s="30">
        <f t="shared" si="1"/>
        <v>-30.999999970000005</v>
      </c>
      <c r="N25" s="21">
        <v>105</v>
      </c>
      <c r="O25" s="21">
        <v>80</v>
      </c>
      <c r="P25" s="31">
        <f t="shared" si="2"/>
        <v>185</v>
      </c>
      <c r="Q25" s="21">
        <v>10000</v>
      </c>
      <c r="S25" s="32" t="str">
        <f t="shared" si="3"/>
        <v/>
      </c>
      <c r="V25" s="33" t="str">
        <f t="shared" si="4"/>
        <v>0</v>
      </c>
      <c r="W25" s="21"/>
      <c r="X25" s="21">
        <v>50</v>
      </c>
      <c r="Y25" s="26">
        <f t="shared" si="5"/>
        <v>50</v>
      </c>
      <c r="AB25" s="27">
        <f t="shared" si="6"/>
        <v>0</v>
      </c>
      <c r="AC25" s="21">
        <f t="shared" si="7"/>
        <v>249.00000003</v>
      </c>
      <c r="AD25" s="19">
        <v>80</v>
      </c>
      <c r="AE25" s="22">
        <v>135</v>
      </c>
      <c r="AH25" s="23" t="str">
        <f>IF(AND(AF25 &lt;&gt; "", AG25 &lt;&gt; ""), ABS(AF25 - AG25), "")</f>
        <v/>
      </c>
      <c r="AI25" s="24" t="str">
        <f>IF(AG25 = 99999, 99999, IF(AND(AG25 &lt;&gt; "", AH25 &lt;&gt; ""), ABS(AH25 / AG25), ""))</f>
        <v/>
      </c>
    </row>
    <row r="26" spans="1:35" ht="13" x14ac:dyDescent="0.15">
      <c r="A26" s="18">
        <v>126</v>
      </c>
      <c r="B26" s="19" t="s">
        <v>69</v>
      </c>
      <c r="C26" s="20" t="s">
        <v>43</v>
      </c>
      <c r="D26" s="21">
        <v>15</v>
      </c>
      <c r="E26" s="21">
        <v>15</v>
      </c>
      <c r="F26" s="21">
        <v>15</v>
      </c>
      <c r="G26" s="21">
        <v>15</v>
      </c>
      <c r="H26" s="29">
        <f t="shared" si="0"/>
        <v>60</v>
      </c>
      <c r="I26" s="21">
        <v>5</v>
      </c>
      <c r="J26" s="21">
        <v>19.75</v>
      </c>
      <c r="K26" s="21">
        <v>27</v>
      </c>
      <c r="L26" s="21">
        <v>123.25</v>
      </c>
      <c r="M26" s="30">
        <f t="shared" si="1"/>
        <v>165</v>
      </c>
      <c r="N26" s="21">
        <v>103</v>
      </c>
      <c r="O26" s="21">
        <v>112</v>
      </c>
      <c r="P26" s="31">
        <f t="shared" si="2"/>
        <v>215</v>
      </c>
      <c r="Q26" s="21">
        <v>10000</v>
      </c>
      <c r="R26" s="21">
        <v>8008</v>
      </c>
      <c r="S26" s="32">
        <f t="shared" si="3"/>
        <v>117.6</v>
      </c>
      <c r="T26" s="19" t="s">
        <v>48</v>
      </c>
      <c r="U26" s="21"/>
      <c r="V26" s="33">
        <f t="shared" si="4"/>
        <v>117.6</v>
      </c>
      <c r="W26" s="21">
        <v>105</v>
      </c>
      <c r="X26" s="21">
        <v>50</v>
      </c>
      <c r="Y26" s="26">
        <f t="shared" si="5"/>
        <v>155</v>
      </c>
      <c r="AB26" s="27">
        <f t="shared" si="6"/>
        <v>0</v>
      </c>
      <c r="AC26" s="21">
        <f t="shared" si="7"/>
        <v>712.6</v>
      </c>
      <c r="AD26" s="19">
        <v>42</v>
      </c>
      <c r="AE26" s="22">
        <v>62</v>
      </c>
      <c r="AF26" s="19">
        <v>8008</v>
      </c>
      <c r="AG26" s="19">
        <v>10180</v>
      </c>
      <c r="AH26" s="23">
        <f>IF(AND(AF26 &lt;&gt; "", AG26 &lt;&gt; ""), ABS(AF26 - AG26), "")</f>
        <v>2172</v>
      </c>
      <c r="AI26" s="24">
        <f>IF(AG26 = 99999, 99999, IF(AND(AG26 &lt;&gt; "", AH26 &lt;&gt; ""), ABS(AH26 / AG26), ""))</f>
        <v>0.21335952848722986</v>
      </c>
    </row>
    <row r="27" spans="1:35" ht="13" x14ac:dyDescent="0.15">
      <c r="A27" s="18">
        <v>127</v>
      </c>
      <c r="B27" s="19" t="s">
        <v>70</v>
      </c>
      <c r="C27" s="20" t="s">
        <v>43</v>
      </c>
      <c r="D27" s="21">
        <v>15</v>
      </c>
      <c r="E27" s="21">
        <v>15</v>
      </c>
      <c r="F27" s="21">
        <v>15</v>
      </c>
      <c r="G27" s="21">
        <v>15</v>
      </c>
      <c r="H27" s="29">
        <f t="shared" si="0"/>
        <v>60</v>
      </c>
      <c r="I27" s="21">
        <v>5</v>
      </c>
      <c r="J27" s="21">
        <v>20</v>
      </c>
      <c r="K27" s="21">
        <v>38</v>
      </c>
      <c r="L27" s="21">
        <v>104</v>
      </c>
      <c r="M27" s="30">
        <f t="shared" si="1"/>
        <v>157</v>
      </c>
      <c r="N27" s="21">
        <v>92</v>
      </c>
      <c r="O27" s="21">
        <v>107</v>
      </c>
      <c r="P27" s="31">
        <f t="shared" si="2"/>
        <v>199</v>
      </c>
      <c r="Q27" s="21">
        <v>10000</v>
      </c>
      <c r="R27" s="21">
        <v>10567</v>
      </c>
      <c r="S27" s="32">
        <f t="shared" si="3"/>
        <v>283.85000000000002</v>
      </c>
      <c r="T27" s="19" t="s">
        <v>46</v>
      </c>
      <c r="U27" s="21">
        <v>150</v>
      </c>
      <c r="V27" s="33">
        <f t="shared" si="4"/>
        <v>433.85</v>
      </c>
      <c r="W27" s="21"/>
      <c r="X27" s="21">
        <v>0</v>
      </c>
      <c r="Y27" s="26">
        <f t="shared" si="5"/>
        <v>0</v>
      </c>
      <c r="AB27" s="27">
        <f t="shared" si="6"/>
        <v>0</v>
      </c>
      <c r="AC27" s="21">
        <f t="shared" si="7"/>
        <v>849.85</v>
      </c>
      <c r="AD27" s="19">
        <v>24</v>
      </c>
      <c r="AE27" s="22">
        <v>39</v>
      </c>
      <c r="AF27" s="19">
        <v>10567</v>
      </c>
      <c r="AG27" s="19">
        <v>10014</v>
      </c>
      <c r="AH27" s="23">
        <f>IF(AND(AF27 &lt;&gt; "", AG27 &lt;&gt; ""), ABS(AF27 - AG27), "")</f>
        <v>553</v>
      </c>
      <c r="AI27" s="24">
        <f>IF(AG27 = 99999, 99999, IF(AND(AG27 &lt;&gt; "", AH27 &lt;&gt; ""), ABS(AH27 / AG27), ""))</f>
        <v>5.5222688236468941E-2</v>
      </c>
    </row>
    <row r="28" spans="1:35" ht="13" x14ac:dyDescent="0.15">
      <c r="A28" s="18">
        <v>128</v>
      </c>
      <c r="B28" s="19" t="s">
        <v>71</v>
      </c>
      <c r="C28" s="20" t="s">
        <v>43</v>
      </c>
      <c r="D28" s="21">
        <v>15</v>
      </c>
      <c r="E28" s="21">
        <v>15</v>
      </c>
      <c r="F28" s="21">
        <v>15</v>
      </c>
      <c r="G28" s="21">
        <v>15</v>
      </c>
      <c r="H28" s="29">
        <f t="shared" si="0"/>
        <v>60</v>
      </c>
      <c r="I28" s="21">
        <v>225</v>
      </c>
      <c r="J28" s="21">
        <v>19</v>
      </c>
      <c r="K28" s="21">
        <v>32.5</v>
      </c>
      <c r="L28" s="21">
        <v>94</v>
      </c>
      <c r="M28" s="30">
        <f t="shared" si="1"/>
        <v>-79.5</v>
      </c>
      <c r="N28" s="21">
        <v>99</v>
      </c>
      <c r="O28" s="21">
        <v>80</v>
      </c>
      <c r="P28" s="31">
        <f t="shared" si="2"/>
        <v>179</v>
      </c>
      <c r="Q28" s="21">
        <v>10000</v>
      </c>
      <c r="S28" s="32" t="str">
        <f t="shared" si="3"/>
        <v/>
      </c>
      <c r="V28" s="33" t="str">
        <f t="shared" si="4"/>
        <v>0</v>
      </c>
      <c r="W28" s="21"/>
      <c r="X28" s="21">
        <v>0</v>
      </c>
      <c r="Y28" s="26">
        <f t="shared" si="5"/>
        <v>0</v>
      </c>
      <c r="AB28" s="27">
        <f t="shared" si="6"/>
        <v>0</v>
      </c>
      <c r="AC28" s="21">
        <f t="shared" si="7"/>
        <v>159.5</v>
      </c>
      <c r="AD28" s="19">
        <v>85</v>
      </c>
      <c r="AE28" s="22">
        <v>144</v>
      </c>
      <c r="AH28" s="23" t="str">
        <f>IF(AND(AF28 &lt;&gt; "", AG28 &lt;&gt; ""), ABS(AF28 - AG28), "")</f>
        <v/>
      </c>
      <c r="AI28" s="24" t="str">
        <f>IF(AG28 = 99999, 99999, IF(AND(AG28 &lt;&gt; "", AH28 &lt;&gt; ""), ABS(AH28 / AG28), ""))</f>
        <v/>
      </c>
    </row>
    <row r="29" spans="1:35" ht="13" x14ac:dyDescent="0.15">
      <c r="A29" s="18">
        <v>129</v>
      </c>
      <c r="B29" s="19" t="s">
        <v>72</v>
      </c>
      <c r="C29" s="20" t="s">
        <v>43</v>
      </c>
      <c r="D29" s="21">
        <v>15</v>
      </c>
      <c r="E29" s="21">
        <v>15</v>
      </c>
      <c r="F29" s="21">
        <v>15</v>
      </c>
      <c r="G29" s="21">
        <v>15</v>
      </c>
      <c r="H29" s="29">
        <f t="shared" si="0"/>
        <v>60</v>
      </c>
      <c r="I29" s="21">
        <v>0</v>
      </c>
      <c r="J29" s="21">
        <v>20</v>
      </c>
      <c r="K29" s="21">
        <v>38</v>
      </c>
      <c r="L29" s="21">
        <v>124.5</v>
      </c>
      <c r="M29" s="30">
        <f t="shared" si="1"/>
        <v>182.5</v>
      </c>
      <c r="N29" s="21">
        <v>116</v>
      </c>
      <c r="O29" s="21">
        <v>102</v>
      </c>
      <c r="P29" s="31">
        <f t="shared" si="2"/>
        <v>218</v>
      </c>
      <c r="Q29" s="21">
        <v>10000</v>
      </c>
      <c r="R29" s="21">
        <v>10000</v>
      </c>
      <c r="S29" s="32">
        <f t="shared" si="3"/>
        <v>350</v>
      </c>
      <c r="T29" s="19" t="s">
        <v>44</v>
      </c>
      <c r="U29" s="21">
        <v>150</v>
      </c>
      <c r="V29" s="33">
        <f t="shared" si="4"/>
        <v>500</v>
      </c>
      <c r="W29" s="21">
        <v>30</v>
      </c>
      <c r="X29" s="21">
        <v>50</v>
      </c>
      <c r="Y29" s="26">
        <f t="shared" si="5"/>
        <v>80</v>
      </c>
      <c r="AB29" s="27">
        <f t="shared" si="6"/>
        <v>0</v>
      </c>
      <c r="AC29" s="21">
        <f t="shared" si="7"/>
        <v>1040.5</v>
      </c>
      <c r="AD29" s="19">
        <v>2</v>
      </c>
      <c r="AE29" s="22">
        <v>2</v>
      </c>
      <c r="AF29" s="19">
        <v>10000</v>
      </c>
      <c r="AG29" s="19">
        <v>10000</v>
      </c>
      <c r="AH29" s="23">
        <f>IF(AND(AF29 &lt;&gt; "", AG29 &lt;&gt; ""), ABS(AF29 - AG29), "")</f>
        <v>0</v>
      </c>
      <c r="AI29" s="24">
        <f>IF(AG29 = 99999, 99999, IF(AND(AG29 &lt;&gt; "", AH29 &lt;&gt; ""), ABS(AH29 / AG29), ""))</f>
        <v>0</v>
      </c>
    </row>
    <row r="30" spans="1:35" ht="13" x14ac:dyDescent="0.15">
      <c r="A30" s="18">
        <v>130</v>
      </c>
      <c r="B30" s="19" t="s">
        <v>73</v>
      </c>
      <c r="C30" s="20" t="s">
        <v>43</v>
      </c>
      <c r="D30" s="21">
        <v>15</v>
      </c>
      <c r="E30" s="21">
        <v>15</v>
      </c>
      <c r="F30" s="21">
        <v>15</v>
      </c>
      <c r="G30" s="21">
        <v>15</v>
      </c>
      <c r="H30" s="29">
        <f t="shared" si="0"/>
        <v>60</v>
      </c>
      <c r="I30" s="21">
        <v>205</v>
      </c>
      <c r="J30" s="21">
        <v>20</v>
      </c>
      <c r="K30" s="21">
        <v>39</v>
      </c>
      <c r="L30" s="21">
        <v>127</v>
      </c>
      <c r="M30" s="30">
        <f t="shared" si="1"/>
        <v>-19</v>
      </c>
      <c r="N30" s="21">
        <v>109</v>
      </c>
      <c r="O30" s="21">
        <v>108</v>
      </c>
      <c r="P30" s="31">
        <f t="shared" si="2"/>
        <v>217</v>
      </c>
      <c r="Q30" s="21">
        <v>10000</v>
      </c>
      <c r="R30" s="21">
        <v>10243</v>
      </c>
      <c r="S30" s="32">
        <f t="shared" si="3"/>
        <v>321.64999999999998</v>
      </c>
      <c r="T30" s="19" t="s">
        <v>44</v>
      </c>
      <c r="U30" s="21">
        <v>150</v>
      </c>
      <c r="V30" s="33">
        <f t="shared" si="4"/>
        <v>471.65</v>
      </c>
      <c r="W30" s="21">
        <v>15</v>
      </c>
      <c r="X30" s="21">
        <v>50</v>
      </c>
      <c r="Y30" s="26">
        <f t="shared" si="5"/>
        <v>65</v>
      </c>
      <c r="AB30" s="27">
        <f t="shared" si="6"/>
        <v>0</v>
      </c>
      <c r="AC30" s="21">
        <f t="shared" si="7"/>
        <v>794.65</v>
      </c>
      <c r="AD30" s="19">
        <v>29</v>
      </c>
      <c r="AE30" s="22">
        <v>46</v>
      </c>
      <c r="AF30" s="19">
        <v>10243</v>
      </c>
      <c r="AG30" s="19">
        <v>10040</v>
      </c>
      <c r="AH30" s="23">
        <f>IF(AND(AF30 &lt;&gt; "", AG30 &lt;&gt; ""), ABS(AF30 - AG30), "")</f>
        <v>203</v>
      </c>
      <c r="AI30" s="24">
        <f>IF(AG30 = 99999, 99999, IF(AND(AG30 &lt;&gt; "", AH30 &lt;&gt; ""), ABS(AH30 / AG30), ""))</f>
        <v>2.0219123505976096E-2</v>
      </c>
    </row>
    <row r="31" spans="1:35" ht="13" x14ac:dyDescent="0.15">
      <c r="A31" s="18">
        <v>132</v>
      </c>
      <c r="B31" s="19" t="s">
        <v>74</v>
      </c>
      <c r="C31" s="20" t="s">
        <v>43</v>
      </c>
      <c r="D31" s="21">
        <v>15</v>
      </c>
      <c r="E31" s="21">
        <v>15</v>
      </c>
      <c r="F31" s="21">
        <v>15</v>
      </c>
      <c r="G31" s="21">
        <v>0</v>
      </c>
      <c r="H31" s="29">
        <f t="shared" si="0"/>
        <v>45</v>
      </c>
      <c r="I31" s="21">
        <v>205</v>
      </c>
      <c r="J31" s="21">
        <v>20</v>
      </c>
      <c r="K31" s="21">
        <v>33</v>
      </c>
      <c r="L31" s="21">
        <v>133</v>
      </c>
      <c r="M31" s="30">
        <f t="shared" si="1"/>
        <v>-19</v>
      </c>
      <c r="N31" s="21">
        <v>97</v>
      </c>
      <c r="O31" s="21">
        <v>91</v>
      </c>
      <c r="P31" s="31">
        <f t="shared" si="2"/>
        <v>188</v>
      </c>
      <c r="Q31" s="21">
        <v>10000</v>
      </c>
      <c r="R31" s="21">
        <v>10584</v>
      </c>
      <c r="S31" s="32">
        <f t="shared" si="3"/>
        <v>281.86666666666667</v>
      </c>
      <c r="T31" s="19" t="s">
        <v>48</v>
      </c>
      <c r="U31" s="21"/>
      <c r="V31" s="33">
        <f t="shared" si="4"/>
        <v>281.86666666666667</v>
      </c>
      <c r="W31" s="21"/>
      <c r="X31" s="21">
        <v>0</v>
      </c>
      <c r="Y31" s="26">
        <f t="shared" si="5"/>
        <v>0</v>
      </c>
      <c r="AB31" s="27">
        <f t="shared" si="6"/>
        <v>0</v>
      </c>
      <c r="AC31" s="21">
        <f t="shared" si="7"/>
        <v>495.86666666666667</v>
      </c>
      <c r="AD31" s="19">
        <v>63</v>
      </c>
      <c r="AE31" s="22">
        <v>99</v>
      </c>
      <c r="AF31" s="19">
        <v>10584</v>
      </c>
      <c r="AG31" s="19">
        <v>10282.15</v>
      </c>
      <c r="AH31" s="23">
        <f>IF(AND(AF31 &lt;&gt; "", AG31 &lt;&gt; ""), ABS(AF31 - AG31), "")</f>
        <v>301.85000000000036</v>
      </c>
      <c r="AI31" s="24">
        <f>IF(AG31 = 99999, 99999, IF(AND(AG31 &lt;&gt; "", AH31 &lt;&gt; ""), ABS(AH31 / AG31), ""))</f>
        <v>2.9356700690030817E-2</v>
      </c>
    </row>
    <row r="32" spans="1:35" ht="13" x14ac:dyDescent="0.15">
      <c r="A32" s="18">
        <v>133</v>
      </c>
      <c r="B32" s="19" t="s">
        <v>75</v>
      </c>
      <c r="C32" s="20" t="s">
        <v>43</v>
      </c>
      <c r="D32" s="21">
        <v>15</v>
      </c>
      <c r="E32" s="21">
        <v>15</v>
      </c>
      <c r="F32" s="21">
        <v>15</v>
      </c>
      <c r="G32" s="21">
        <v>15</v>
      </c>
      <c r="H32" s="29">
        <f t="shared" si="0"/>
        <v>60</v>
      </c>
      <c r="I32" s="21">
        <v>0</v>
      </c>
      <c r="J32" s="21">
        <v>19.5</v>
      </c>
      <c r="K32" s="21">
        <v>37.5</v>
      </c>
      <c r="L32" s="21">
        <v>71</v>
      </c>
      <c r="M32" s="30">
        <f t="shared" si="1"/>
        <v>128</v>
      </c>
      <c r="N32" s="21">
        <v>70</v>
      </c>
      <c r="O32" s="21">
        <v>81</v>
      </c>
      <c r="P32" s="31">
        <f t="shared" si="2"/>
        <v>151</v>
      </c>
      <c r="Q32" s="21">
        <v>10000</v>
      </c>
      <c r="R32" s="21">
        <v>11005</v>
      </c>
      <c r="S32" s="32">
        <f t="shared" si="3"/>
        <v>232.75</v>
      </c>
      <c r="T32" s="19" t="s">
        <v>46</v>
      </c>
      <c r="U32" s="21">
        <v>150</v>
      </c>
      <c r="V32" s="33">
        <f t="shared" si="4"/>
        <v>382.75</v>
      </c>
      <c r="W32" s="21"/>
      <c r="X32" s="21">
        <v>0</v>
      </c>
      <c r="Y32" s="26">
        <f t="shared" si="5"/>
        <v>0</v>
      </c>
      <c r="AB32" s="27">
        <f t="shared" si="6"/>
        <v>0</v>
      </c>
      <c r="AC32" s="21">
        <f t="shared" si="7"/>
        <v>721.75</v>
      </c>
      <c r="AD32" s="19">
        <v>39</v>
      </c>
      <c r="AE32" s="22">
        <v>58</v>
      </c>
      <c r="AF32" s="19">
        <v>11005</v>
      </c>
      <c r="AG32" s="19">
        <v>10100</v>
      </c>
      <c r="AH32" s="23">
        <f>IF(AND(AF32 &lt;&gt; "", AG32 &lt;&gt; ""), ABS(AF32 - AG32), "")</f>
        <v>905</v>
      </c>
      <c r="AI32" s="24">
        <f>IF(AG32 = 99999, 99999, IF(AND(AG32 &lt;&gt; "", AH32 &lt;&gt; ""), ABS(AH32 / AG32), ""))</f>
        <v>8.96039603960396E-2</v>
      </c>
    </row>
    <row r="33" spans="1:35" ht="13" x14ac:dyDescent="0.15">
      <c r="A33" s="18">
        <v>134</v>
      </c>
      <c r="B33" s="19" t="s">
        <v>76</v>
      </c>
      <c r="C33" s="20" t="s">
        <v>43</v>
      </c>
      <c r="D33" s="21">
        <v>15</v>
      </c>
      <c r="E33" s="21">
        <v>15</v>
      </c>
      <c r="F33" s="21">
        <v>15</v>
      </c>
      <c r="G33" s="21">
        <v>15</v>
      </c>
      <c r="H33" s="29">
        <f t="shared" si="0"/>
        <v>60</v>
      </c>
      <c r="I33" s="21">
        <v>200</v>
      </c>
      <c r="J33" s="21">
        <v>10</v>
      </c>
      <c r="K33" s="21">
        <v>32.5</v>
      </c>
      <c r="L33" s="21">
        <v>113</v>
      </c>
      <c r="M33" s="30">
        <f t="shared" si="1"/>
        <v>-44.5</v>
      </c>
      <c r="N33" s="21">
        <v>91</v>
      </c>
      <c r="O33" s="21">
        <v>105</v>
      </c>
      <c r="P33" s="31">
        <f t="shared" si="2"/>
        <v>196</v>
      </c>
      <c r="Q33" s="21">
        <v>10000</v>
      </c>
      <c r="R33" s="21">
        <v>9691</v>
      </c>
      <c r="S33" s="32">
        <f t="shared" si="3"/>
        <v>313.95</v>
      </c>
      <c r="T33" s="19" t="s">
        <v>44</v>
      </c>
      <c r="U33" s="21">
        <v>150</v>
      </c>
      <c r="V33" s="33">
        <f t="shared" si="4"/>
        <v>463.95</v>
      </c>
      <c r="W33" s="21"/>
      <c r="X33" s="21">
        <v>50</v>
      </c>
      <c r="Y33" s="26">
        <f t="shared" si="5"/>
        <v>50</v>
      </c>
      <c r="AB33" s="27">
        <f t="shared" si="6"/>
        <v>0</v>
      </c>
      <c r="AC33" s="21">
        <f t="shared" si="7"/>
        <v>725.45</v>
      </c>
      <c r="AD33" s="19">
        <v>38</v>
      </c>
      <c r="AE33" s="22">
        <v>57</v>
      </c>
      <c r="AF33" s="19">
        <v>9691</v>
      </c>
      <c r="AG33" s="19">
        <v>10000</v>
      </c>
      <c r="AH33" s="23">
        <f>IF(AND(AF33 &lt;&gt; "", AG33 &lt;&gt; ""), ABS(AF33 - AG33), "")</f>
        <v>309</v>
      </c>
      <c r="AI33" s="24">
        <f>IF(AG33 = 99999, 99999, IF(AND(AG33 &lt;&gt; "", AH33 &lt;&gt; ""), ABS(AH33 / AG33), ""))</f>
        <v>3.09E-2</v>
      </c>
    </row>
    <row r="34" spans="1:35" ht="13" x14ac:dyDescent="0.15">
      <c r="A34" s="18">
        <v>136</v>
      </c>
      <c r="B34" s="19" t="s">
        <v>77</v>
      </c>
      <c r="C34" s="20" t="s">
        <v>43</v>
      </c>
      <c r="D34" s="21">
        <v>15</v>
      </c>
      <c r="E34" s="21">
        <v>15</v>
      </c>
      <c r="F34" s="21">
        <v>15</v>
      </c>
      <c r="G34" s="21">
        <v>15</v>
      </c>
      <c r="H34" s="29">
        <f t="shared" si="0"/>
        <v>60</v>
      </c>
      <c r="I34" s="21">
        <v>0</v>
      </c>
      <c r="J34" s="21">
        <v>20</v>
      </c>
      <c r="K34" s="21">
        <v>39.5</v>
      </c>
      <c r="L34" s="21">
        <v>105</v>
      </c>
      <c r="M34" s="30">
        <f t="shared" si="1"/>
        <v>164.5</v>
      </c>
      <c r="N34" s="21">
        <v>101</v>
      </c>
      <c r="O34" s="21">
        <v>114</v>
      </c>
      <c r="P34" s="31">
        <f t="shared" si="2"/>
        <v>215</v>
      </c>
      <c r="Q34" s="21">
        <v>10000</v>
      </c>
      <c r="R34" s="21">
        <v>2882</v>
      </c>
      <c r="S34" s="32">
        <f t="shared" si="3"/>
        <v>0</v>
      </c>
      <c r="T34" s="19" t="s">
        <v>44</v>
      </c>
      <c r="U34" s="21">
        <v>150</v>
      </c>
      <c r="V34" s="33">
        <f t="shared" si="4"/>
        <v>150</v>
      </c>
      <c r="W34" s="21">
        <v>15</v>
      </c>
      <c r="X34" s="21">
        <v>50</v>
      </c>
      <c r="Y34" s="26">
        <f t="shared" si="5"/>
        <v>65</v>
      </c>
      <c r="AB34" s="27">
        <f t="shared" si="6"/>
        <v>0</v>
      </c>
      <c r="AC34" s="21">
        <f t="shared" si="7"/>
        <v>654.5</v>
      </c>
      <c r="AD34" s="19">
        <v>47</v>
      </c>
      <c r="AE34" s="22">
        <v>72</v>
      </c>
      <c r="AF34" s="19">
        <v>2882</v>
      </c>
      <c r="AG34" s="19">
        <v>10100</v>
      </c>
      <c r="AH34" s="23">
        <f>IF(AND(AF34 &lt;&gt; "", AG34 &lt;&gt; ""), ABS(AF34 - AG34), "")</f>
        <v>7218</v>
      </c>
      <c r="AI34" s="24">
        <f>IF(AG34 = 99999, 99999, IF(AND(AG34 &lt;&gt; "", AH34 &lt;&gt; ""), ABS(AH34 / AG34), ""))</f>
        <v>0.71465346534653462</v>
      </c>
    </row>
    <row r="35" spans="1:35" ht="13" x14ac:dyDescent="0.15">
      <c r="A35" s="18">
        <v>137</v>
      </c>
      <c r="B35" s="19" t="s">
        <v>78</v>
      </c>
      <c r="C35" s="20" t="s">
        <v>43</v>
      </c>
      <c r="D35" s="21">
        <v>15</v>
      </c>
      <c r="E35" s="21">
        <v>15</v>
      </c>
      <c r="F35" s="21">
        <v>15</v>
      </c>
      <c r="G35" s="21">
        <v>15</v>
      </c>
      <c r="H35" s="29">
        <f t="shared" ref="H35:H66" si="10">SUM(D35:G35)</f>
        <v>60</v>
      </c>
      <c r="I35" s="21">
        <v>10</v>
      </c>
      <c r="J35" s="21">
        <v>10</v>
      </c>
      <c r="K35" s="21">
        <v>33.5</v>
      </c>
      <c r="L35" s="21">
        <v>94</v>
      </c>
      <c r="M35" s="30">
        <f t="shared" ref="M35:M66" si="11">SUM(J35:L35)-I35</f>
        <v>127.5</v>
      </c>
      <c r="N35" s="21">
        <v>74</v>
      </c>
      <c r="O35" s="21">
        <v>77</v>
      </c>
      <c r="P35" s="31">
        <f t="shared" ref="P35:P66" si="12">SUM(N35:O35)</f>
        <v>151</v>
      </c>
      <c r="Q35" s="21">
        <v>10000</v>
      </c>
      <c r="R35" s="21">
        <v>9513</v>
      </c>
      <c r="S35" s="32">
        <f t="shared" ref="S35:S66" si="13">IF(AND(Q35 &lt;&gt; "", R35 &lt;&gt; ""), MAX(0, IF(Q35 &gt; 0, 350 - ((350 / (0.3 * Q35)) * ABS(Q35 - R35)), 0)), "")</f>
        <v>293.18333333333334</v>
      </c>
      <c r="T35" s="19" t="s">
        <v>44</v>
      </c>
      <c r="U35" s="21">
        <v>150</v>
      </c>
      <c r="V35" s="33">
        <f t="shared" ref="V35:V66" si="14">IF(OR(S35 &lt;&gt; "", U35&lt;&gt; ""),S35  + U35, "0")</f>
        <v>443.18333333333334</v>
      </c>
      <c r="W35" s="21"/>
      <c r="X35" s="21">
        <v>0</v>
      </c>
      <c r="Y35" s="26">
        <f t="shared" ref="Y35:Y66" si="15">X35+W35</f>
        <v>0</v>
      </c>
      <c r="AB35" s="27">
        <f t="shared" ref="AB35:AB66" si="16">Z35+AA35</f>
        <v>0</v>
      </c>
      <c r="AC35" s="21">
        <f t="shared" ref="AC35:AC66" si="17">MAX(0, H35+M35+P35+V35+Y35-AB35)</f>
        <v>781.68333333333339</v>
      </c>
      <c r="AD35" s="19">
        <v>31</v>
      </c>
      <c r="AE35" s="22">
        <v>48</v>
      </c>
      <c r="AF35" s="19">
        <v>9513</v>
      </c>
      <c r="AG35" s="19">
        <v>9971</v>
      </c>
      <c r="AH35" s="23">
        <f>IF(AND(AF35 &lt;&gt; "", AG35 &lt;&gt; ""), ABS(AF35 - AG35), "")</f>
        <v>458</v>
      </c>
      <c r="AI35" s="24">
        <f>IF(AG35 = 99999, 99999, IF(AND(AG35 &lt;&gt; "", AH35 &lt;&gt; ""), ABS(AH35 / AG35), ""))</f>
        <v>4.5933206298264966E-2</v>
      </c>
    </row>
    <row r="36" spans="1:35" ht="13" x14ac:dyDescent="0.15">
      <c r="A36" s="18">
        <v>138</v>
      </c>
      <c r="B36" s="19" t="s">
        <v>79</v>
      </c>
      <c r="C36" s="20" t="s">
        <v>43</v>
      </c>
      <c r="D36" s="21">
        <v>15</v>
      </c>
      <c r="E36" s="21">
        <v>15</v>
      </c>
      <c r="F36" s="21">
        <v>0</v>
      </c>
      <c r="G36" s="21">
        <v>15</v>
      </c>
      <c r="H36" s="29">
        <f t="shared" si="10"/>
        <v>45</v>
      </c>
      <c r="I36" s="21">
        <v>200</v>
      </c>
      <c r="J36" s="21">
        <v>10</v>
      </c>
      <c r="K36" s="21">
        <v>36.5</v>
      </c>
      <c r="L36" s="21">
        <v>137</v>
      </c>
      <c r="M36" s="30">
        <f t="shared" si="11"/>
        <v>-16.5</v>
      </c>
      <c r="N36" s="21">
        <v>85</v>
      </c>
      <c r="O36" s="21">
        <v>69</v>
      </c>
      <c r="P36" s="31">
        <f t="shared" si="12"/>
        <v>154</v>
      </c>
      <c r="Q36" s="21">
        <v>10000</v>
      </c>
      <c r="S36" s="32" t="str">
        <f t="shared" si="13"/>
        <v/>
      </c>
      <c r="V36" s="33" t="str">
        <f t="shared" si="14"/>
        <v>0</v>
      </c>
      <c r="W36" s="21"/>
      <c r="X36" s="21">
        <v>50</v>
      </c>
      <c r="Y36" s="26">
        <f t="shared" si="15"/>
        <v>50</v>
      </c>
      <c r="AB36" s="27">
        <f t="shared" si="16"/>
        <v>0</v>
      </c>
      <c r="AC36" s="21">
        <f t="shared" si="17"/>
        <v>232.5</v>
      </c>
      <c r="AD36" s="19">
        <v>82</v>
      </c>
      <c r="AE36" s="22">
        <v>137</v>
      </c>
      <c r="AH36" s="23" t="str">
        <f>IF(AND(AF36 &lt;&gt; "", AG36 &lt;&gt; ""), ABS(AF36 - AG36), "")</f>
        <v/>
      </c>
      <c r="AI36" s="24" t="str">
        <f>IF(AG36 = 99999, 99999, IF(AND(AG36 &lt;&gt; "", AH36 &lt;&gt; ""), ABS(AH36 / AG36), ""))</f>
        <v/>
      </c>
    </row>
    <row r="37" spans="1:35" ht="13" x14ac:dyDescent="0.15">
      <c r="A37" s="18">
        <v>140</v>
      </c>
      <c r="B37" s="19" t="s">
        <v>80</v>
      </c>
      <c r="C37" s="20" t="s">
        <v>43</v>
      </c>
      <c r="D37" s="21">
        <v>15</v>
      </c>
      <c r="E37" s="21">
        <v>15</v>
      </c>
      <c r="F37" s="21">
        <v>15</v>
      </c>
      <c r="G37" s="21">
        <v>15</v>
      </c>
      <c r="H37" s="29">
        <f t="shared" si="10"/>
        <v>60</v>
      </c>
      <c r="I37" s="21">
        <v>5</v>
      </c>
      <c r="J37" s="21">
        <v>10</v>
      </c>
      <c r="K37" s="21">
        <v>37.5</v>
      </c>
      <c r="L37" s="21">
        <v>104</v>
      </c>
      <c r="M37" s="30">
        <f t="shared" si="11"/>
        <v>146.5</v>
      </c>
      <c r="N37" s="21">
        <v>120</v>
      </c>
      <c r="O37" s="21">
        <v>111</v>
      </c>
      <c r="P37" s="31">
        <f t="shared" si="12"/>
        <v>231</v>
      </c>
      <c r="Q37" s="21">
        <v>10000</v>
      </c>
      <c r="R37" s="21">
        <v>7770</v>
      </c>
      <c r="S37" s="32">
        <f t="shared" si="13"/>
        <v>89.833333333333314</v>
      </c>
      <c r="T37" s="19" t="s">
        <v>44</v>
      </c>
      <c r="U37" s="21">
        <v>150</v>
      </c>
      <c r="V37" s="33">
        <f t="shared" si="14"/>
        <v>239.83333333333331</v>
      </c>
      <c r="W37" s="21"/>
      <c r="X37" s="21">
        <v>0</v>
      </c>
      <c r="Y37" s="26">
        <f t="shared" si="15"/>
        <v>0</v>
      </c>
      <c r="Z37" s="21"/>
      <c r="AA37" s="21">
        <v>20</v>
      </c>
      <c r="AB37" s="27">
        <f t="shared" si="16"/>
        <v>20</v>
      </c>
      <c r="AC37" s="21">
        <f t="shared" si="17"/>
        <v>657.33333333333326</v>
      </c>
      <c r="AD37" s="19">
        <v>46</v>
      </c>
      <c r="AE37" s="22">
        <v>71</v>
      </c>
      <c r="AF37" s="19">
        <v>7770</v>
      </c>
      <c r="AG37" s="19">
        <v>7145</v>
      </c>
      <c r="AH37" s="23">
        <f>IF(AND(AF37 &lt;&gt; "", AG37 &lt;&gt; ""), ABS(AF37 - AG37), "")</f>
        <v>625</v>
      </c>
      <c r="AI37" s="24">
        <f>IF(AG37 = 99999, 99999, IF(AND(AG37 &lt;&gt; "", AH37 &lt;&gt; ""), ABS(AH37 / AG37), ""))</f>
        <v>8.7473757872638211E-2</v>
      </c>
    </row>
    <row r="38" spans="1:35" ht="13" x14ac:dyDescent="0.15">
      <c r="A38" s="18">
        <v>141</v>
      </c>
      <c r="B38" s="19" t="s">
        <v>81</v>
      </c>
      <c r="C38" s="20" t="s">
        <v>43</v>
      </c>
      <c r="D38" s="21">
        <v>15</v>
      </c>
      <c r="E38" s="21">
        <v>15</v>
      </c>
      <c r="F38" s="21">
        <v>15</v>
      </c>
      <c r="G38" s="21">
        <v>15</v>
      </c>
      <c r="H38" s="29">
        <f t="shared" si="10"/>
        <v>60</v>
      </c>
      <c r="I38" s="21">
        <v>20</v>
      </c>
      <c r="J38" s="21">
        <v>20</v>
      </c>
      <c r="K38" s="21">
        <v>40</v>
      </c>
      <c r="L38" s="21">
        <v>123</v>
      </c>
      <c r="M38" s="30">
        <f t="shared" si="11"/>
        <v>163</v>
      </c>
      <c r="N38" s="21">
        <v>94</v>
      </c>
      <c r="O38" s="21">
        <v>112</v>
      </c>
      <c r="P38" s="31">
        <f t="shared" si="12"/>
        <v>206</v>
      </c>
      <c r="Q38" s="21">
        <v>10000</v>
      </c>
      <c r="R38" s="21">
        <v>9654</v>
      </c>
      <c r="S38" s="32">
        <f t="shared" si="13"/>
        <v>309.63333333333333</v>
      </c>
      <c r="T38" s="19" t="s">
        <v>46</v>
      </c>
      <c r="U38" s="21">
        <v>150</v>
      </c>
      <c r="V38" s="33">
        <f t="shared" si="14"/>
        <v>459.63333333333333</v>
      </c>
      <c r="W38" s="21">
        <v>30</v>
      </c>
      <c r="X38" s="21">
        <v>0</v>
      </c>
      <c r="Y38" s="26">
        <f t="shared" si="15"/>
        <v>30</v>
      </c>
      <c r="AB38" s="27">
        <f t="shared" si="16"/>
        <v>0</v>
      </c>
      <c r="AC38" s="21">
        <f t="shared" si="17"/>
        <v>918.63333333333333</v>
      </c>
      <c r="AD38" s="19">
        <v>11</v>
      </c>
      <c r="AE38" s="22">
        <v>15</v>
      </c>
      <c r="AF38" s="19">
        <v>9654</v>
      </c>
      <c r="AG38" s="19">
        <v>10110.67</v>
      </c>
      <c r="AH38" s="23">
        <f>IF(AND(AF38 &lt;&gt; "", AG38 &lt;&gt; ""), ABS(AF38 - AG38), "")</f>
        <v>456.67000000000007</v>
      </c>
      <c r="AI38" s="24">
        <f>IF(AG38 = 99999, 99999, IF(AND(AG38 &lt;&gt; "", AH38 &lt;&gt; ""), ABS(AH38 / AG38), ""))</f>
        <v>4.5167135313485658E-2</v>
      </c>
    </row>
    <row r="39" spans="1:35" ht="13" x14ac:dyDescent="0.15">
      <c r="A39" s="18">
        <v>142</v>
      </c>
      <c r="B39" s="19" t="s">
        <v>82</v>
      </c>
      <c r="C39" s="20" t="s">
        <v>43</v>
      </c>
      <c r="D39" s="21">
        <v>15</v>
      </c>
      <c r="E39" s="21">
        <v>15</v>
      </c>
      <c r="F39" s="21">
        <v>15</v>
      </c>
      <c r="G39" s="21">
        <v>10</v>
      </c>
      <c r="H39" s="29">
        <f t="shared" si="10"/>
        <v>55</v>
      </c>
      <c r="I39" s="21">
        <v>0</v>
      </c>
      <c r="J39" s="21">
        <v>20</v>
      </c>
      <c r="K39" s="21">
        <v>35.5</v>
      </c>
      <c r="L39" s="21">
        <v>131</v>
      </c>
      <c r="M39" s="30">
        <f t="shared" si="11"/>
        <v>186.5</v>
      </c>
      <c r="N39" s="21">
        <v>105</v>
      </c>
      <c r="O39" s="21">
        <v>112</v>
      </c>
      <c r="P39" s="31">
        <f t="shared" si="12"/>
        <v>217</v>
      </c>
      <c r="Q39" s="21">
        <v>10000</v>
      </c>
      <c r="R39" s="21">
        <v>9598</v>
      </c>
      <c r="S39" s="32">
        <f t="shared" si="13"/>
        <v>303.10000000000002</v>
      </c>
      <c r="T39" s="19" t="s">
        <v>44</v>
      </c>
      <c r="U39" s="21">
        <v>150</v>
      </c>
      <c r="V39" s="33">
        <f t="shared" si="14"/>
        <v>453.1</v>
      </c>
      <c r="W39" s="21"/>
      <c r="X39" s="21">
        <v>0</v>
      </c>
      <c r="Y39" s="26">
        <f t="shared" si="15"/>
        <v>0</v>
      </c>
      <c r="AB39" s="27">
        <f t="shared" si="16"/>
        <v>0</v>
      </c>
      <c r="AC39" s="21">
        <f t="shared" si="17"/>
        <v>911.6</v>
      </c>
      <c r="AD39" s="19">
        <v>14</v>
      </c>
      <c r="AE39" s="22">
        <v>17</v>
      </c>
      <c r="AF39" s="19">
        <v>9598</v>
      </c>
      <c r="AG39" s="19">
        <v>10210</v>
      </c>
      <c r="AH39" s="23">
        <f>IF(AND(AF39 &lt;&gt; "", AG39 &lt;&gt; ""), ABS(AF39 - AG39), "")</f>
        <v>612</v>
      </c>
      <c r="AI39" s="24">
        <f>IF(AG39 = 99999, 99999, IF(AND(AG39 &lt;&gt; "", AH39 &lt;&gt; ""), ABS(AH39 / AG39), ""))</f>
        <v>5.9941234084231146E-2</v>
      </c>
    </row>
    <row r="40" spans="1:35" ht="13" x14ac:dyDescent="0.15">
      <c r="A40" s="18">
        <v>143</v>
      </c>
      <c r="B40" s="19" t="s">
        <v>83</v>
      </c>
      <c r="C40" s="20" t="s">
        <v>43</v>
      </c>
      <c r="D40" s="21">
        <v>15</v>
      </c>
      <c r="E40" s="21">
        <v>15</v>
      </c>
      <c r="F40" s="21">
        <v>15</v>
      </c>
      <c r="G40" s="21">
        <v>15</v>
      </c>
      <c r="H40" s="29">
        <f t="shared" si="10"/>
        <v>60</v>
      </c>
      <c r="I40" s="21">
        <v>0</v>
      </c>
      <c r="J40" s="21">
        <v>20</v>
      </c>
      <c r="K40" s="21">
        <v>35</v>
      </c>
      <c r="L40" s="21">
        <v>110</v>
      </c>
      <c r="M40" s="30">
        <f t="shared" si="11"/>
        <v>165</v>
      </c>
      <c r="N40" s="21">
        <v>115</v>
      </c>
      <c r="O40" s="21">
        <v>112</v>
      </c>
      <c r="P40" s="31">
        <f t="shared" si="12"/>
        <v>227</v>
      </c>
      <c r="Q40" s="21">
        <v>10000</v>
      </c>
      <c r="R40" s="21">
        <v>7572</v>
      </c>
      <c r="S40" s="32">
        <f t="shared" si="13"/>
        <v>66.733333333333348</v>
      </c>
      <c r="T40" s="19" t="s">
        <v>44</v>
      </c>
      <c r="U40" s="21">
        <v>150</v>
      </c>
      <c r="V40" s="33">
        <f t="shared" si="14"/>
        <v>216.73333333333335</v>
      </c>
      <c r="W40" s="21"/>
      <c r="X40" s="21">
        <v>50</v>
      </c>
      <c r="Y40" s="26">
        <f t="shared" si="15"/>
        <v>50</v>
      </c>
      <c r="AB40" s="27">
        <f t="shared" si="16"/>
        <v>0</v>
      </c>
      <c r="AC40" s="21">
        <f t="shared" si="17"/>
        <v>718.73333333333335</v>
      </c>
      <c r="AD40" s="19">
        <v>40</v>
      </c>
      <c r="AE40" s="22">
        <v>59</v>
      </c>
      <c r="AF40" s="19">
        <v>7572</v>
      </c>
      <c r="AG40" s="19">
        <v>9320</v>
      </c>
      <c r="AH40" s="23">
        <f>IF(AND(AF40 &lt;&gt; "", AG40 &lt;&gt; ""), ABS(AF40 - AG40), "")</f>
        <v>1748</v>
      </c>
      <c r="AI40" s="24">
        <f>IF(AG40 = 99999, 99999, IF(AND(AG40 &lt;&gt; "", AH40 &lt;&gt; ""), ABS(AH40 / AG40), ""))</f>
        <v>0.18755364806866953</v>
      </c>
    </row>
    <row r="41" spans="1:35" ht="13" x14ac:dyDescent="0.15">
      <c r="A41" s="18">
        <v>144</v>
      </c>
      <c r="B41" s="19" t="s">
        <v>84</v>
      </c>
      <c r="C41" s="20" t="s">
        <v>43</v>
      </c>
      <c r="D41" s="21">
        <v>15</v>
      </c>
      <c r="E41" s="21">
        <v>15</v>
      </c>
      <c r="F41" s="21">
        <v>15</v>
      </c>
      <c r="G41" s="21">
        <v>15</v>
      </c>
      <c r="H41" s="29">
        <f t="shared" si="10"/>
        <v>60</v>
      </c>
      <c r="I41" s="21">
        <v>0</v>
      </c>
      <c r="J41" s="21">
        <v>20</v>
      </c>
      <c r="K41" s="21">
        <v>35</v>
      </c>
      <c r="L41" s="21">
        <v>140</v>
      </c>
      <c r="M41" s="30">
        <f t="shared" si="11"/>
        <v>195</v>
      </c>
      <c r="N41" s="21">
        <v>116</v>
      </c>
      <c r="O41" s="21">
        <v>114</v>
      </c>
      <c r="P41" s="31">
        <f t="shared" si="12"/>
        <v>230</v>
      </c>
      <c r="Q41" s="21">
        <v>10000</v>
      </c>
      <c r="R41" s="21">
        <v>8561</v>
      </c>
      <c r="S41" s="32">
        <f t="shared" si="13"/>
        <v>182.11666666666667</v>
      </c>
      <c r="T41" s="19" t="s">
        <v>44</v>
      </c>
      <c r="U41" s="21">
        <v>150</v>
      </c>
      <c r="V41" s="33">
        <f t="shared" si="14"/>
        <v>332.11666666666667</v>
      </c>
      <c r="W41" s="21">
        <v>75</v>
      </c>
      <c r="X41" s="21">
        <v>50</v>
      </c>
      <c r="Y41" s="26">
        <f t="shared" si="15"/>
        <v>125</v>
      </c>
      <c r="AB41" s="27">
        <f t="shared" si="16"/>
        <v>0</v>
      </c>
      <c r="AC41" s="21">
        <f t="shared" si="17"/>
        <v>942.11666666666667</v>
      </c>
      <c r="AD41" s="19">
        <v>8</v>
      </c>
      <c r="AE41" s="22">
        <v>13</v>
      </c>
      <c r="AF41" s="19">
        <v>8561</v>
      </c>
      <c r="AG41" s="19">
        <v>9965</v>
      </c>
      <c r="AH41" s="23">
        <f>IF(AND(AF41 &lt;&gt; "", AG41 &lt;&gt; ""), ABS(AF41 - AG41), "")</f>
        <v>1404</v>
      </c>
      <c r="AI41" s="24">
        <f>IF(AG41 = 99999, 99999, IF(AND(AG41 &lt;&gt; "", AH41 &lt;&gt; ""), ABS(AH41 / AG41), ""))</f>
        <v>0.14089312594079278</v>
      </c>
    </row>
    <row r="42" spans="1:35" ht="13" x14ac:dyDescent="0.15">
      <c r="A42" s="18">
        <v>145</v>
      </c>
      <c r="B42" s="19" t="s">
        <v>85</v>
      </c>
      <c r="C42" s="20" t="s">
        <v>43</v>
      </c>
      <c r="D42" s="21">
        <v>15</v>
      </c>
      <c r="E42" s="21">
        <v>15</v>
      </c>
      <c r="F42" s="21">
        <v>15</v>
      </c>
      <c r="G42" s="21">
        <v>10</v>
      </c>
      <c r="H42" s="29">
        <f t="shared" si="10"/>
        <v>55</v>
      </c>
      <c r="I42" s="21">
        <v>230</v>
      </c>
      <c r="J42" s="21">
        <v>0</v>
      </c>
      <c r="K42" s="21">
        <v>40</v>
      </c>
      <c r="L42" s="21">
        <v>123</v>
      </c>
      <c r="M42" s="30">
        <f t="shared" si="11"/>
        <v>-67</v>
      </c>
      <c r="N42" s="21">
        <v>102</v>
      </c>
      <c r="O42" s="21">
        <v>114</v>
      </c>
      <c r="P42" s="31">
        <f t="shared" si="12"/>
        <v>216</v>
      </c>
      <c r="Q42" s="21">
        <v>10000</v>
      </c>
      <c r="R42" s="21">
        <v>1</v>
      </c>
      <c r="S42" s="32">
        <f t="shared" si="13"/>
        <v>0</v>
      </c>
      <c r="T42" s="19" t="s">
        <v>48</v>
      </c>
      <c r="U42" s="21"/>
      <c r="V42" s="33">
        <f t="shared" si="14"/>
        <v>0</v>
      </c>
      <c r="W42" s="21"/>
      <c r="X42" s="21">
        <v>50</v>
      </c>
      <c r="Y42" s="26">
        <f t="shared" si="15"/>
        <v>50</v>
      </c>
      <c r="AB42" s="27">
        <f t="shared" si="16"/>
        <v>0</v>
      </c>
      <c r="AC42" s="21">
        <f t="shared" si="17"/>
        <v>254</v>
      </c>
      <c r="AD42" s="19">
        <v>79</v>
      </c>
      <c r="AE42" s="22">
        <v>133</v>
      </c>
      <c r="AF42" s="19">
        <v>1</v>
      </c>
      <c r="AG42" s="19">
        <v>10063</v>
      </c>
      <c r="AH42" s="23">
        <f>IF(AND(AF42 &lt;&gt; "", AG42 &lt;&gt; ""), ABS(AF42 - AG42), "")</f>
        <v>10062</v>
      </c>
      <c r="AI42" s="24">
        <f>IF(AG42 = 99999, 99999, IF(AND(AG42 &lt;&gt; "", AH42 &lt;&gt; ""), ABS(AH42 / AG42), ""))</f>
        <v>0.99990062605584817</v>
      </c>
    </row>
    <row r="43" spans="1:35" ht="13" x14ac:dyDescent="0.15">
      <c r="A43" s="18">
        <v>146</v>
      </c>
      <c r="B43" s="19" t="s">
        <v>86</v>
      </c>
      <c r="C43" s="20" t="s">
        <v>43</v>
      </c>
      <c r="D43" s="21">
        <v>15</v>
      </c>
      <c r="E43" s="21">
        <v>15</v>
      </c>
      <c r="F43" s="21">
        <v>15</v>
      </c>
      <c r="G43" s="21">
        <v>0</v>
      </c>
      <c r="H43" s="29">
        <f t="shared" si="10"/>
        <v>45</v>
      </c>
      <c r="I43" s="21">
        <v>0</v>
      </c>
      <c r="J43" s="21">
        <v>10</v>
      </c>
      <c r="K43" s="21">
        <v>37</v>
      </c>
      <c r="L43" s="21">
        <v>129.5</v>
      </c>
      <c r="M43" s="30">
        <f t="shared" si="11"/>
        <v>176.5</v>
      </c>
      <c r="N43" s="21">
        <v>120</v>
      </c>
      <c r="O43" s="21">
        <v>119</v>
      </c>
      <c r="P43" s="31">
        <f t="shared" si="12"/>
        <v>239</v>
      </c>
      <c r="Q43" s="21">
        <v>10000</v>
      </c>
      <c r="R43" s="21">
        <v>2198</v>
      </c>
      <c r="S43" s="32">
        <f t="shared" si="13"/>
        <v>0</v>
      </c>
      <c r="T43" s="19" t="s">
        <v>44</v>
      </c>
      <c r="U43" s="21">
        <v>150</v>
      </c>
      <c r="V43" s="33">
        <f t="shared" si="14"/>
        <v>150</v>
      </c>
      <c r="W43" s="21">
        <v>45</v>
      </c>
      <c r="X43" s="21">
        <v>50</v>
      </c>
      <c r="Y43" s="26">
        <f t="shared" si="15"/>
        <v>95</v>
      </c>
      <c r="AB43" s="27">
        <f t="shared" si="16"/>
        <v>0</v>
      </c>
      <c r="AC43" s="21">
        <f t="shared" si="17"/>
        <v>705.5</v>
      </c>
      <c r="AD43" s="19">
        <v>43</v>
      </c>
      <c r="AE43" s="22">
        <v>63</v>
      </c>
      <c r="AF43" s="19">
        <v>2198</v>
      </c>
      <c r="AG43" s="19">
        <v>10100</v>
      </c>
      <c r="AH43" s="23">
        <f>IF(AND(AF43 &lt;&gt; "", AG43 &lt;&gt; ""), ABS(AF43 - AG43), "")</f>
        <v>7902</v>
      </c>
      <c r="AI43" s="24">
        <f>IF(AG43 = 99999, 99999, IF(AND(AG43 &lt;&gt; "", AH43 &lt;&gt; ""), ABS(AH43 / AG43), ""))</f>
        <v>0.7823762376237624</v>
      </c>
    </row>
    <row r="44" spans="1:35" ht="13" x14ac:dyDescent="0.15">
      <c r="A44" s="18">
        <v>147</v>
      </c>
      <c r="B44" s="19" t="s">
        <v>87</v>
      </c>
      <c r="C44" s="20" t="s">
        <v>43</v>
      </c>
      <c r="D44" s="21">
        <v>15</v>
      </c>
      <c r="E44" s="21">
        <v>15</v>
      </c>
      <c r="F44" s="21">
        <v>15</v>
      </c>
      <c r="G44" s="21">
        <v>15</v>
      </c>
      <c r="H44" s="29">
        <f t="shared" si="10"/>
        <v>60</v>
      </c>
      <c r="I44" s="21">
        <v>200</v>
      </c>
      <c r="J44" s="21">
        <v>20</v>
      </c>
      <c r="K44" s="21">
        <v>24.5</v>
      </c>
      <c r="L44" s="21">
        <v>58.5</v>
      </c>
      <c r="M44" s="30">
        <f t="shared" si="11"/>
        <v>-97</v>
      </c>
      <c r="N44" s="21">
        <v>79</v>
      </c>
      <c r="O44" s="21">
        <v>102</v>
      </c>
      <c r="P44" s="31">
        <f t="shared" si="12"/>
        <v>181</v>
      </c>
      <c r="Q44" s="21">
        <v>10000</v>
      </c>
      <c r="R44" s="21">
        <v>10026</v>
      </c>
      <c r="S44" s="32">
        <f t="shared" si="13"/>
        <v>346.96666666666664</v>
      </c>
      <c r="T44" s="19" t="s">
        <v>44</v>
      </c>
      <c r="U44" s="21">
        <v>150</v>
      </c>
      <c r="V44" s="33">
        <f t="shared" si="14"/>
        <v>496.96666666666664</v>
      </c>
      <c r="W44" s="21"/>
      <c r="X44" s="21">
        <v>0</v>
      </c>
      <c r="Y44" s="26">
        <f t="shared" si="15"/>
        <v>0</v>
      </c>
      <c r="Z44" s="21">
        <v>100</v>
      </c>
      <c r="AA44" s="21"/>
      <c r="AB44" s="27">
        <f t="shared" si="16"/>
        <v>100</v>
      </c>
      <c r="AC44" s="21">
        <f t="shared" si="17"/>
        <v>540.9666666666667</v>
      </c>
      <c r="AD44" s="19">
        <v>59</v>
      </c>
      <c r="AE44" s="22">
        <v>75</v>
      </c>
      <c r="AF44" s="19">
        <v>10026</v>
      </c>
      <c r="AG44" s="19">
        <v>9742</v>
      </c>
      <c r="AH44" s="23">
        <f>IF(AND(AF44 &lt;&gt; "", AG44 &lt;&gt; ""), ABS(AF44 - AG44), "")</f>
        <v>284</v>
      </c>
      <c r="AI44" s="24">
        <f>IF(AG44 = 99999, 99999, IF(AND(AG44 &lt;&gt; "", AH44 &lt;&gt; ""), ABS(AH44 / AG44), ""))</f>
        <v>2.9152124820365426E-2</v>
      </c>
    </row>
    <row r="45" spans="1:35" ht="13" x14ac:dyDescent="0.15">
      <c r="A45" s="18">
        <v>148</v>
      </c>
      <c r="B45" s="19" t="s">
        <v>88</v>
      </c>
      <c r="C45" s="20" t="s">
        <v>43</v>
      </c>
      <c r="D45" s="21">
        <v>15</v>
      </c>
      <c r="E45" s="21">
        <v>15</v>
      </c>
      <c r="F45" s="21">
        <v>15</v>
      </c>
      <c r="G45" s="21">
        <v>15</v>
      </c>
      <c r="H45" s="29">
        <f t="shared" si="10"/>
        <v>60</v>
      </c>
      <c r="I45" s="21">
        <v>0</v>
      </c>
      <c r="J45" s="21">
        <v>20</v>
      </c>
      <c r="K45" s="21">
        <v>36.333333330000002</v>
      </c>
      <c r="L45" s="21">
        <v>134</v>
      </c>
      <c r="M45" s="30">
        <f t="shared" si="11"/>
        <v>190.33333333000002</v>
      </c>
      <c r="N45" s="21">
        <v>116</v>
      </c>
      <c r="O45" s="21">
        <v>119</v>
      </c>
      <c r="P45" s="31">
        <f t="shared" si="12"/>
        <v>235</v>
      </c>
      <c r="Q45" s="21">
        <v>10000</v>
      </c>
      <c r="R45" s="21">
        <v>7857</v>
      </c>
      <c r="S45" s="32">
        <f t="shared" si="13"/>
        <v>99.98333333333332</v>
      </c>
      <c r="T45" s="19" t="s">
        <v>48</v>
      </c>
      <c r="U45" s="21"/>
      <c r="V45" s="33">
        <f t="shared" si="14"/>
        <v>99.98333333333332</v>
      </c>
      <c r="W45" s="21"/>
      <c r="X45" s="21">
        <v>0</v>
      </c>
      <c r="Y45" s="26">
        <f t="shared" si="15"/>
        <v>0</v>
      </c>
      <c r="Z45" s="21">
        <v>100</v>
      </c>
      <c r="AA45" s="21"/>
      <c r="AB45" s="27">
        <f t="shared" si="16"/>
        <v>100</v>
      </c>
      <c r="AC45" s="21">
        <f t="shared" si="17"/>
        <v>485.31666666333331</v>
      </c>
      <c r="AD45" s="19">
        <v>64</v>
      </c>
      <c r="AE45" s="22">
        <v>87</v>
      </c>
      <c r="AF45" s="19">
        <v>7857</v>
      </c>
      <c r="AG45" s="19">
        <v>10000</v>
      </c>
      <c r="AH45" s="23">
        <f>IF(AND(AF45 &lt;&gt; "", AG45 &lt;&gt; ""), ABS(AF45 - AG45), "")</f>
        <v>2143</v>
      </c>
      <c r="AI45" s="24">
        <f>IF(AG45 = 99999, 99999, IF(AND(AG45 &lt;&gt; "", AH45 &lt;&gt; ""), ABS(AH45 / AG45), ""))</f>
        <v>0.21429999999999999</v>
      </c>
    </row>
    <row r="46" spans="1:35" ht="13" x14ac:dyDescent="0.15">
      <c r="A46" s="18">
        <v>149</v>
      </c>
      <c r="B46" s="19" t="s">
        <v>89</v>
      </c>
      <c r="C46" s="20" t="s">
        <v>43</v>
      </c>
      <c r="D46" s="21">
        <v>15</v>
      </c>
      <c r="E46" s="21">
        <v>15</v>
      </c>
      <c r="F46" s="21">
        <v>15</v>
      </c>
      <c r="G46" s="21">
        <v>15</v>
      </c>
      <c r="H46" s="29">
        <f t="shared" si="10"/>
        <v>60</v>
      </c>
      <c r="I46" s="21">
        <v>230</v>
      </c>
      <c r="J46" s="21">
        <v>13.33333333</v>
      </c>
      <c r="K46" s="21">
        <v>35.666666669999998</v>
      </c>
      <c r="L46" s="21">
        <v>134.33333329999999</v>
      </c>
      <c r="M46" s="30">
        <f t="shared" si="11"/>
        <v>-46.666666700000007</v>
      </c>
      <c r="N46" s="21">
        <v>119</v>
      </c>
      <c r="O46" s="21">
        <v>115</v>
      </c>
      <c r="P46" s="31">
        <f t="shared" si="12"/>
        <v>234</v>
      </c>
      <c r="Q46" s="21">
        <v>10000</v>
      </c>
      <c r="R46" s="21">
        <v>1</v>
      </c>
      <c r="S46" s="32">
        <f t="shared" si="13"/>
        <v>0</v>
      </c>
      <c r="T46" s="19" t="s">
        <v>48</v>
      </c>
      <c r="U46" s="21"/>
      <c r="V46" s="33">
        <f t="shared" si="14"/>
        <v>0</v>
      </c>
      <c r="W46" s="21">
        <v>50</v>
      </c>
      <c r="X46" s="21">
        <v>50</v>
      </c>
      <c r="Y46" s="26">
        <f t="shared" si="15"/>
        <v>100</v>
      </c>
      <c r="AB46" s="27">
        <f t="shared" si="16"/>
        <v>0</v>
      </c>
      <c r="AC46" s="21">
        <f t="shared" si="17"/>
        <v>347.33333329999999</v>
      </c>
      <c r="AD46" s="19">
        <v>75</v>
      </c>
      <c r="AE46" s="22">
        <v>129</v>
      </c>
      <c r="AF46" s="19">
        <v>1</v>
      </c>
      <c r="AG46" s="19">
        <v>10042</v>
      </c>
      <c r="AH46" s="23">
        <f>IF(AND(AF46 &lt;&gt; "", AG46 &lt;&gt; ""), ABS(AF46 - AG46), "")</f>
        <v>10041</v>
      </c>
      <c r="AI46" s="24">
        <f>IF(AG46 = 99999, 99999, IF(AND(AG46 &lt;&gt; "", AH46 &lt;&gt; ""), ABS(AH46 / AG46), ""))</f>
        <v>0.99990041824337783</v>
      </c>
    </row>
    <row r="47" spans="1:35" ht="13" x14ac:dyDescent="0.15">
      <c r="A47" s="18">
        <v>150</v>
      </c>
      <c r="B47" s="19" t="s">
        <v>90</v>
      </c>
      <c r="C47" s="20" t="s">
        <v>43</v>
      </c>
      <c r="D47" s="21">
        <v>15</v>
      </c>
      <c r="E47" s="21">
        <v>15</v>
      </c>
      <c r="F47" s="21">
        <v>15</v>
      </c>
      <c r="G47" s="21">
        <v>0</v>
      </c>
      <c r="H47" s="29">
        <f t="shared" si="10"/>
        <v>45</v>
      </c>
      <c r="I47" s="21">
        <v>0</v>
      </c>
      <c r="J47" s="21">
        <v>20</v>
      </c>
      <c r="K47" s="21">
        <v>36</v>
      </c>
      <c r="L47" s="21">
        <v>119</v>
      </c>
      <c r="M47" s="30">
        <f t="shared" si="11"/>
        <v>175</v>
      </c>
      <c r="N47" s="21">
        <v>108</v>
      </c>
      <c r="O47" s="21">
        <v>111</v>
      </c>
      <c r="P47" s="31">
        <f t="shared" si="12"/>
        <v>219</v>
      </c>
      <c r="Q47" s="21">
        <v>10000</v>
      </c>
      <c r="R47" s="21">
        <v>9137</v>
      </c>
      <c r="S47" s="32">
        <f t="shared" si="13"/>
        <v>249.31666666666666</v>
      </c>
      <c r="T47" s="19" t="s">
        <v>48</v>
      </c>
      <c r="U47" s="21"/>
      <c r="V47" s="33">
        <f t="shared" si="14"/>
        <v>249.31666666666666</v>
      </c>
      <c r="W47" s="21">
        <v>30</v>
      </c>
      <c r="X47" s="21">
        <v>0</v>
      </c>
      <c r="Y47" s="26">
        <f t="shared" si="15"/>
        <v>30</v>
      </c>
      <c r="AB47" s="27">
        <f t="shared" si="16"/>
        <v>0</v>
      </c>
      <c r="AC47" s="21">
        <f t="shared" si="17"/>
        <v>718.31666666666661</v>
      </c>
      <c r="AD47" s="19">
        <v>41</v>
      </c>
      <c r="AE47" s="22">
        <v>60</v>
      </c>
      <c r="AF47" s="19">
        <v>9137</v>
      </c>
      <c r="AG47" s="19">
        <v>9983</v>
      </c>
      <c r="AH47" s="23">
        <f>IF(AND(AF47 &lt;&gt; "", AG47 &lt;&gt; ""), ABS(AF47 - AG47), "")</f>
        <v>846</v>
      </c>
      <c r="AI47" s="24">
        <f>IF(AG47 = 99999, 99999, IF(AND(AG47 &lt;&gt; "", AH47 &lt;&gt; ""), ABS(AH47 / AG47), ""))</f>
        <v>8.4744064910347597E-2</v>
      </c>
    </row>
    <row r="48" spans="1:35" ht="13" x14ac:dyDescent="0.15">
      <c r="A48" s="18">
        <v>151</v>
      </c>
      <c r="B48" s="19" t="s">
        <v>91</v>
      </c>
      <c r="C48" s="20" t="s">
        <v>43</v>
      </c>
      <c r="D48" s="21">
        <v>15</v>
      </c>
      <c r="E48" s="21">
        <v>0</v>
      </c>
      <c r="F48" s="21">
        <v>15</v>
      </c>
      <c r="G48" s="21">
        <v>0</v>
      </c>
      <c r="H48" s="29">
        <f t="shared" si="10"/>
        <v>30</v>
      </c>
      <c r="I48" s="21">
        <v>265</v>
      </c>
      <c r="J48" s="21">
        <v>13.33333333</v>
      </c>
      <c r="K48" s="21">
        <v>30</v>
      </c>
      <c r="L48" s="21">
        <v>99.333333330000002</v>
      </c>
      <c r="M48" s="30">
        <f t="shared" si="11"/>
        <v>-122.33333334</v>
      </c>
      <c r="N48" s="21">
        <v>97</v>
      </c>
      <c r="O48" s="21">
        <v>87</v>
      </c>
      <c r="P48" s="31">
        <f t="shared" si="12"/>
        <v>184</v>
      </c>
      <c r="Q48" s="21">
        <v>10000</v>
      </c>
      <c r="R48" s="21">
        <v>1</v>
      </c>
      <c r="S48" s="32">
        <f t="shared" si="13"/>
        <v>0</v>
      </c>
      <c r="T48" s="19" t="s">
        <v>48</v>
      </c>
      <c r="U48" s="21"/>
      <c r="V48" s="33">
        <f t="shared" si="14"/>
        <v>0</v>
      </c>
      <c r="W48" s="21">
        <v>15</v>
      </c>
      <c r="X48" s="21">
        <v>50</v>
      </c>
      <c r="Y48" s="26">
        <f t="shared" si="15"/>
        <v>65</v>
      </c>
      <c r="Z48" s="21"/>
      <c r="AA48" s="21">
        <v>20</v>
      </c>
      <c r="AB48" s="27">
        <f t="shared" si="16"/>
        <v>20</v>
      </c>
      <c r="AC48" s="21">
        <f t="shared" si="17"/>
        <v>136.66666666</v>
      </c>
      <c r="AD48" s="19">
        <v>86</v>
      </c>
      <c r="AE48" s="22">
        <v>145</v>
      </c>
      <c r="AF48" s="19">
        <v>1</v>
      </c>
      <c r="AG48" s="19">
        <v>8988</v>
      </c>
      <c r="AH48" s="23">
        <f>IF(AND(AF48 &lt;&gt; "", AG48 &lt;&gt; ""), ABS(AF48 - AG48), "")</f>
        <v>8987</v>
      </c>
      <c r="AI48" s="24">
        <f>IF(AG48 = 99999, 99999, IF(AND(AG48 &lt;&gt; "", AH48 &lt;&gt; ""), ABS(AH48 / AG48), ""))</f>
        <v>0.99988874054294619</v>
      </c>
    </row>
    <row r="49" spans="1:35" ht="13" x14ac:dyDescent="0.15">
      <c r="A49" s="18">
        <v>152</v>
      </c>
      <c r="B49" s="19" t="s">
        <v>92</v>
      </c>
      <c r="C49" s="20" t="s">
        <v>43</v>
      </c>
      <c r="D49" s="21">
        <v>15</v>
      </c>
      <c r="E49" s="21">
        <v>15</v>
      </c>
      <c r="F49" s="21">
        <v>15</v>
      </c>
      <c r="G49" s="21">
        <v>15</v>
      </c>
      <c r="H49" s="29">
        <f t="shared" si="10"/>
        <v>60</v>
      </c>
      <c r="I49" s="21">
        <v>30</v>
      </c>
      <c r="J49" s="21">
        <v>20</v>
      </c>
      <c r="K49" s="21">
        <v>24.333333329999999</v>
      </c>
      <c r="L49" s="21">
        <v>58</v>
      </c>
      <c r="M49" s="30">
        <f t="shared" si="11"/>
        <v>72.333333330000002</v>
      </c>
      <c r="N49" s="21">
        <v>65</v>
      </c>
      <c r="O49" s="21">
        <v>68</v>
      </c>
      <c r="P49" s="31">
        <f t="shared" si="12"/>
        <v>133</v>
      </c>
      <c r="Q49" s="21">
        <v>10000</v>
      </c>
      <c r="R49" s="21">
        <v>1</v>
      </c>
      <c r="S49" s="32">
        <f t="shared" si="13"/>
        <v>0</v>
      </c>
      <c r="T49" s="19" t="s">
        <v>48</v>
      </c>
      <c r="U49" s="21"/>
      <c r="V49" s="33">
        <f t="shared" si="14"/>
        <v>0</v>
      </c>
      <c r="W49" s="21"/>
      <c r="X49" s="21">
        <v>50</v>
      </c>
      <c r="Y49" s="26">
        <f t="shared" si="15"/>
        <v>50</v>
      </c>
      <c r="AB49" s="27">
        <f t="shared" si="16"/>
        <v>0</v>
      </c>
      <c r="AC49" s="21">
        <f t="shared" si="17"/>
        <v>315.33333333000002</v>
      </c>
      <c r="AD49" s="19">
        <v>76</v>
      </c>
      <c r="AE49" s="22">
        <v>130</v>
      </c>
      <c r="AF49" s="19">
        <v>1</v>
      </c>
      <c r="AG49" s="19">
        <v>10518</v>
      </c>
      <c r="AH49" s="23">
        <f>IF(AND(AF49 &lt;&gt; "", AG49 &lt;&gt; ""), ABS(AF49 - AG49), "")</f>
        <v>10517</v>
      </c>
      <c r="AI49" s="24">
        <f>IF(AG49 = 99999, 99999, IF(AND(AG49 &lt;&gt; "", AH49 &lt;&gt; ""), ABS(AH49 / AG49), ""))</f>
        <v>0.99990492489066363</v>
      </c>
    </row>
    <row r="50" spans="1:35" ht="13" x14ac:dyDescent="0.15">
      <c r="A50" s="18">
        <v>154</v>
      </c>
      <c r="B50" s="19" t="s">
        <v>93</v>
      </c>
      <c r="C50" s="20" t="s">
        <v>43</v>
      </c>
      <c r="D50" s="21">
        <v>15</v>
      </c>
      <c r="E50" s="21">
        <v>0</v>
      </c>
      <c r="F50" s="21">
        <v>15</v>
      </c>
      <c r="G50" s="21">
        <v>15</v>
      </c>
      <c r="H50" s="29">
        <f t="shared" si="10"/>
        <v>45</v>
      </c>
      <c r="I50" s="21">
        <v>245</v>
      </c>
      <c r="J50" s="21">
        <v>13.33333333</v>
      </c>
      <c r="K50" s="21">
        <v>35.333333330000002</v>
      </c>
      <c r="L50" s="21">
        <v>122.66666669999999</v>
      </c>
      <c r="M50" s="30">
        <f t="shared" si="11"/>
        <v>-73.666666640000017</v>
      </c>
      <c r="N50" s="21">
        <v>85</v>
      </c>
      <c r="O50" s="21">
        <v>94</v>
      </c>
      <c r="P50" s="31">
        <f t="shared" si="12"/>
        <v>179</v>
      </c>
      <c r="Q50" s="21">
        <v>10000</v>
      </c>
      <c r="S50" s="32" t="str">
        <f t="shared" si="13"/>
        <v/>
      </c>
      <c r="V50" s="33" t="str">
        <f t="shared" si="14"/>
        <v>0</v>
      </c>
      <c r="W50" s="21">
        <v>30</v>
      </c>
      <c r="X50" s="21">
        <v>0</v>
      </c>
      <c r="Y50" s="26">
        <f t="shared" si="15"/>
        <v>30</v>
      </c>
      <c r="Z50" s="21">
        <v>100</v>
      </c>
      <c r="AA50" s="21"/>
      <c r="AB50" s="27">
        <f t="shared" si="16"/>
        <v>100</v>
      </c>
      <c r="AC50" s="21">
        <f t="shared" si="17"/>
        <v>80.333333359999983</v>
      </c>
      <c r="AD50" s="19">
        <v>87</v>
      </c>
      <c r="AE50" s="22">
        <v>142</v>
      </c>
      <c r="AH50" s="23" t="str">
        <f>IF(AND(AF50 &lt;&gt; "", AG50 &lt;&gt; ""), ABS(AF50 - AG50), "")</f>
        <v/>
      </c>
      <c r="AI50" s="24" t="str">
        <f>IF(AG50 = 99999, 99999, IF(AND(AG50 &lt;&gt; "", AH50 &lt;&gt; ""), ABS(AH50 / AG50), ""))</f>
        <v/>
      </c>
    </row>
    <row r="51" spans="1:35" ht="13" x14ac:dyDescent="0.15">
      <c r="A51" s="18">
        <v>155</v>
      </c>
      <c r="B51" s="19" t="s">
        <v>94</v>
      </c>
      <c r="C51" s="20" t="s">
        <v>43</v>
      </c>
      <c r="D51" s="21">
        <v>15</v>
      </c>
      <c r="E51" s="21">
        <v>15</v>
      </c>
      <c r="F51" s="21">
        <v>15</v>
      </c>
      <c r="G51" s="21">
        <v>15</v>
      </c>
      <c r="H51" s="29">
        <f t="shared" si="10"/>
        <v>60</v>
      </c>
      <c r="I51" s="21">
        <v>0</v>
      </c>
      <c r="J51" s="21">
        <v>20</v>
      </c>
      <c r="K51" s="21">
        <v>35.333333330000002</v>
      </c>
      <c r="L51" s="21">
        <v>116</v>
      </c>
      <c r="M51" s="30">
        <f t="shared" si="11"/>
        <v>171.33333333000002</v>
      </c>
      <c r="N51" s="21">
        <v>85</v>
      </c>
      <c r="O51" s="21">
        <v>99</v>
      </c>
      <c r="P51" s="31">
        <f t="shared" si="12"/>
        <v>184</v>
      </c>
      <c r="Q51" s="21">
        <v>10000</v>
      </c>
      <c r="R51" s="21">
        <v>9580</v>
      </c>
      <c r="S51" s="32">
        <f t="shared" si="13"/>
        <v>301</v>
      </c>
      <c r="T51" s="19" t="s">
        <v>44</v>
      </c>
      <c r="U51" s="21">
        <v>150</v>
      </c>
      <c r="V51" s="33">
        <f t="shared" si="14"/>
        <v>451</v>
      </c>
      <c r="W51" s="21">
        <v>15</v>
      </c>
      <c r="X51" s="21">
        <v>0</v>
      </c>
      <c r="Y51" s="26">
        <f t="shared" si="15"/>
        <v>15</v>
      </c>
      <c r="AB51" s="27">
        <f t="shared" si="16"/>
        <v>0</v>
      </c>
      <c r="AC51" s="21">
        <f t="shared" si="17"/>
        <v>881.33333332999996</v>
      </c>
      <c r="AD51" s="19">
        <v>17</v>
      </c>
      <c r="AE51" s="22">
        <v>27</v>
      </c>
      <c r="AF51" s="19">
        <v>9580</v>
      </c>
      <c r="AG51" s="19">
        <v>10000</v>
      </c>
      <c r="AH51" s="23">
        <f>IF(AND(AF51 &lt;&gt; "", AG51 &lt;&gt; ""), ABS(AF51 - AG51), "")</f>
        <v>420</v>
      </c>
      <c r="AI51" s="24">
        <f>IF(AG51 = 99999, 99999, IF(AND(AG51 &lt;&gt; "", AH51 &lt;&gt; ""), ABS(AH51 / AG51), ""))</f>
        <v>4.2000000000000003E-2</v>
      </c>
    </row>
    <row r="52" spans="1:35" ht="13" x14ac:dyDescent="0.15">
      <c r="A52" s="18">
        <v>156</v>
      </c>
      <c r="B52" s="19" t="s">
        <v>95</v>
      </c>
      <c r="C52" s="20" t="s">
        <v>43</v>
      </c>
      <c r="D52" s="21">
        <v>15</v>
      </c>
      <c r="E52" s="21">
        <v>15</v>
      </c>
      <c r="F52" s="21">
        <v>0</v>
      </c>
      <c r="G52" s="21">
        <v>0</v>
      </c>
      <c r="H52" s="29">
        <f t="shared" si="10"/>
        <v>30</v>
      </c>
      <c r="I52" s="21">
        <v>240</v>
      </c>
      <c r="J52" s="21">
        <v>20</v>
      </c>
      <c r="K52" s="21">
        <v>31</v>
      </c>
      <c r="L52" s="21">
        <v>94.333333330000002</v>
      </c>
      <c r="M52" s="30">
        <f t="shared" si="11"/>
        <v>-94.666666669999984</v>
      </c>
      <c r="N52" s="21">
        <v>83</v>
      </c>
      <c r="O52" s="21">
        <v>98</v>
      </c>
      <c r="P52" s="31">
        <f t="shared" si="12"/>
        <v>181</v>
      </c>
      <c r="Q52" s="21">
        <v>10000</v>
      </c>
      <c r="R52" s="21">
        <v>8938</v>
      </c>
      <c r="S52" s="32">
        <f t="shared" si="13"/>
        <v>226.1</v>
      </c>
      <c r="T52" s="19" t="s">
        <v>48</v>
      </c>
      <c r="U52" s="21"/>
      <c r="V52" s="33">
        <f t="shared" si="14"/>
        <v>226.1</v>
      </c>
      <c r="W52" s="21"/>
      <c r="X52" s="21">
        <v>50</v>
      </c>
      <c r="Y52" s="26">
        <f t="shared" si="15"/>
        <v>50</v>
      </c>
      <c r="AB52" s="27">
        <f t="shared" si="16"/>
        <v>0</v>
      </c>
      <c r="AC52" s="21">
        <f t="shared" si="17"/>
        <v>392.43333332999998</v>
      </c>
      <c r="AD52" s="19">
        <v>73</v>
      </c>
      <c r="AE52" s="22">
        <v>123</v>
      </c>
      <c r="AF52" s="19">
        <v>8938</v>
      </c>
      <c r="AG52" s="19">
        <v>10001</v>
      </c>
      <c r="AH52" s="23">
        <f>IF(AND(AF52 &lt;&gt; "", AG52 &lt;&gt; ""), ABS(AF52 - AG52), "")</f>
        <v>1063</v>
      </c>
      <c r="AI52" s="24">
        <f>IF(AG52 = 99999, 99999, IF(AND(AG52 &lt;&gt; "", AH52 &lt;&gt; ""), ABS(AH52 / AG52), ""))</f>
        <v>0.10628937106289371</v>
      </c>
    </row>
    <row r="53" spans="1:35" ht="13" x14ac:dyDescent="0.15">
      <c r="A53" s="18">
        <v>157</v>
      </c>
      <c r="B53" s="19" t="s">
        <v>96</v>
      </c>
      <c r="C53" s="20" t="s">
        <v>43</v>
      </c>
      <c r="D53" s="21">
        <v>15</v>
      </c>
      <c r="E53" s="21">
        <v>15</v>
      </c>
      <c r="F53" s="21">
        <v>0</v>
      </c>
      <c r="G53" s="21">
        <v>10</v>
      </c>
      <c r="H53" s="29">
        <f t="shared" si="10"/>
        <v>40</v>
      </c>
      <c r="I53" s="21">
        <v>10</v>
      </c>
      <c r="J53" s="21">
        <v>13.33333333</v>
      </c>
      <c r="K53" s="21">
        <v>29</v>
      </c>
      <c r="L53" s="21">
        <v>107.33333330000001</v>
      </c>
      <c r="M53" s="30">
        <f t="shared" si="11"/>
        <v>139.66666663000001</v>
      </c>
      <c r="N53" s="21">
        <v>92</v>
      </c>
      <c r="O53" s="21">
        <v>82</v>
      </c>
      <c r="P53" s="31">
        <f t="shared" si="12"/>
        <v>174</v>
      </c>
      <c r="Q53" s="21">
        <v>10000</v>
      </c>
      <c r="R53" s="21">
        <v>8113</v>
      </c>
      <c r="S53" s="32">
        <f t="shared" si="13"/>
        <v>129.85</v>
      </c>
      <c r="T53" s="19" t="s">
        <v>48</v>
      </c>
      <c r="U53" s="21"/>
      <c r="V53" s="33">
        <f t="shared" si="14"/>
        <v>129.85</v>
      </c>
      <c r="W53" s="21"/>
      <c r="X53" s="21">
        <v>0</v>
      </c>
      <c r="Y53" s="26">
        <f t="shared" si="15"/>
        <v>0</v>
      </c>
      <c r="Z53" s="21">
        <v>100</v>
      </c>
      <c r="AA53" s="21"/>
      <c r="AB53" s="27">
        <f t="shared" si="16"/>
        <v>100</v>
      </c>
      <c r="AC53" s="21">
        <f t="shared" si="17"/>
        <v>383.51666663000003</v>
      </c>
      <c r="AD53" s="19">
        <v>74</v>
      </c>
      <c r="AE53" s="22">
        <v>102</v>
      </c>
      <c r="AF53" s="19">
        <v>8113</v>
      </c>
      <c r="AG53" s="19">
        <v>8756</v>
      </c>
      <c r="AH53" s="23">
        <f>IF(AND(AF53 &lt;&gt; "", AG53 &lt;&gt; ""), ABS(AF53 - AG53), "")</f>
        <v>643</v>
      </c>
      <c r="AI53" s="24">
        <f>IF(AG53 = 99999, 99999, IF(AND(AG53 &lt;&gt; "", AH53 &lt;&gt; ""), ABS(AH53 / AG53), ""))</f>
        <v>7.3435358611238011E-2</v>
      </c>
    </row>
    <row r="54" spans="1:35" ht="13" x14ac:dyDescent="0.15">
      <c r="A54" s="18">
        <v>158</v>
      </c>
      <c r="B54" s="19" t="s">
        <v>97</v>
      </c>
      <c r="C54" s="20" t="s">
        <v>43</v>
      </c>
      <c r="D54" s="21">
        <v>15</v>
      </c>
      <c r="E54" s="21">
        <v>15</v>
      </c>
      <c r="F54" s="21">
        <v>15</v>
      </c>
      <c r="G54" s="21">
        <v>15</v>
      </c>
      <c r="H54" s="29">
        <f t="shared" si="10"/>
        <v>60</v>
      </c>
      <c r="I54" s="21">
        <v>20</v>
      </c>
      <c r="J54" s="21">
        <v>20</v>
      </c>
      <c r="K54" s="21">
        <v>35</v>
      </c>
      <c r="L54" s="21">
        <v>113</v>
      </c>
      <c r="M54" s="30">
        <f t="shared" si="11"/>
        <v>148</v>
      </c>
      <c r="N54" s="21">
        <v>91</v>
      </c>
      <c r="O54" s="21">
        <v>100</v>
      </c>
      <c r="P54" s="31">
        <f t="shared" si="12"/>
        <v>191</v>
      </c>
      <c r="Q54" s="21">
        <v>10000</v>
      </c>
      <c r="R54" s="21">
        <v>9815</v>
      </c>
      <c r="S54" s="32">
        <f t="shared" si="13"/>
        <v>328.41666666666669</v>
      </c>
      <c r="T54" s="19" t="s">
        <v>46</v>
      </c>
      <c r="U54" s="21">
        <v>150</v>
      </c>
      <c r="V54" s="33">
        <f t="shared" si="14"/>
        <v>478.41666666666669</v>
      </c>
      <c r="W54" s="21"/>
      <c r="X54" s="21">
        <v>0</v>
      </c>
      <c r="Y54" s="26">
        <f t="shared" si="15"/>
        <v>0</v>
      </c>
      <c r="Z54" s="21"/>
      <c r="AA54" s="21">
        <v>5</v>
      </c>
      <c r="AB54" s="27">
        <f t="shared" si="16"/>
        <v>5</v>
      </c>
      <c r="AC54" s="21">
        <f t="shared" si="17"/>
        <v>872.41666666666674</v>
      </c>
      <c r="AD54" s="19">
        <v>20</v>
      </c>
      <c r="AE54" s="22">
        <v>31</v>
      </c>
      <c r="AF54" s="19">
        <v>9815</v>
      </c>
      <c r="AG54" s="19">
        <v>9784</v>
      </c>
      <c r="AH54" s="23">
        <f>IF(AND(AF54 &lt;&gt; "", AG54 &lt;&gt; ""), ABS(AF54 - AG54), "")</f>
        <v>31</v>
      </c>
      <c r="AI54" s="24">
        <f>IF(AG54 = 99999, 99999, IF(AND(AG54 &lt;&gt; "", AH54 &lt;&gt; ""), ABS(AH54 / AG54), ""))</f>
        <v>3.1684382665576453E-3</v>
      </c>
    </row>
    <row r="55" spans="1:35" ht="13" x14ac:dyDescent="0.15">
      <c r="A55" s="18">
        <v>159</v>
      </c>
      <c r="B55" s="19" t="s">
        <v>98</v>
      </c>
      <c r="C55" s="20" t="s">
        <v>43</v>
      </c>
      <c r="D55" s="21">
        <v>15</v>
      </c>
      <c r="E55" s="21">
        <v>15</v>
      </c>
      <c r="F55" s="21">
        <v>15</v>
      </c>
      <c r="G55" s="21">
        <v>15</v>
      </c>
      <c r="H55" s="29">
        <f t="shared" si="10"/>
        <v>60</v>
      </c>
      <c r="I55" s="21">
        <v>5</v>
      </c>
      <c r="J55" s="21">
        <v>20</v>
      </c>
      <c r="K55" s="21">
        <v>34</v>
      </c>
      <c r="L55" s="21">
        <v>132.33333329999999</v>
      </c>
      <c r="M55" s="30">
        <f t="shared" si="11"/>
        <v>181.33333329999999</v>
      </c>
      <c r="N55" s="21">
        <v>104</v>
      </c>
      <c r="O55" s="21">
        <v>109</v>
      </c>
      <c r="P55" s="31">
        <f t="shared" si="12"/>
        <v>213</v>
      </c>
      <c r="Q55" s="21">
        <v>10000</v>
      </c>
      <c r="R55" s="21">
        <v>10308.39</v>
      </c>
      <c r="S55" s="32">
        <f t="shared" si="13"/>
        <v>314.02116666666672</v>
      </c>
      <c r="T55" s="19" t="s">
        <v>48</v>
      </c>
      <c r="U55" s="21"/>
      <c r="V55" s="33">
        <f t="shared" si="14"/>
        <v>314.02116666666672</v>
      </c>
      <c r="W55" s="21">
        <v>30</v>
      </c>
      <c r="X55" s="21">
        <v>0</v>
      </c>
      <c r="Y55" s="26">
        <f t="shared" si="15"/>
        <v>30</v>
      </c>
      <c r="AB55" s="27">
        <f t="shared" si="16"/>
        <v>0</v>
      </c>
      <c r="AC55" s="21">
        <f t="shared" si="17"/>
        <v>798.35449996666671</v>
      </c>
      <c r="AD55" s="19">
        <v>28</v>
      </c>
      <c r="AE55" s="22">
        <v>44</v>
      </c>
      <c r="AF55" s="19">
        <v>10308.39</v>
      </c>
      <c r="AG55" s="19">
        <v>10659.44</v>
      </c>
      <c r="AH55" s="23">
        <f>IF(AND(AF55 &lt;&gt; "", AG55 &lt;&gt; ""), ABS(AF55 - AG55), "")</f>
        <v>351.05000000000109</v>
      </c>
      <c r="AI55" s="24">
        <f>IF(AG55 = 99999, 99999, IF(AND(AG55 &lt;&gt; "", AH55 &lt;&gt; ""), ABS(AH55 / AG55), ""))</f>
        <v>3.2933249776723829E-2</v>
      </c>
    </row>
    <row r="56" spans="1:35" ht="13" x14ac:dyDescent="0.15">
      <c r="A56" s="18">
        <v>160</v>
      </c>
      <c r="B56" s="19" t="s">
        <v>99</v>
      </c>
      <c r="C56" s="20" t="s">
        <v>43</v>
      </c>
      <c r="D56" s="21">
        <v>15</v>
      </c>
      <c r="E56" s="21">
        <v>15</v>
      </c>
      <c r="F56" s="21">
        <v>15</v>
      </c>
      <c r="G56" s="21">
        <v>15</v>
      </c>
      <c r="H56" s="29">
        <f t="shared" si="10"/>
        <v>60</v>
      </c>
      <c r="I56" s="21">
        <v>200</v>
      </c>
      <c r="J56" s="21">
        <v>20</v>
      </c>
      <c r="K56" s="21">
        <v>36.333333330000002</v>
      </c>
      <c r="L56" s="21">
        <v>115.33333330000001</v>
      </c>
      <c r="M56" s="30">
        <f t="shared" si="11"/>
        <v>-28.333333369999991</v>
      </c>
      <c r="N56" s="21">
        <v>88</v>
      </c>
      <c r="O56" s="21">
        <v>111</v>
      </c>
      <c r="P56" s="31">
        <f t="shared" si="12"/>
        <v>199</v>
      </c>
      <c r="Q56" s="21">
        <v>10000</v>
      </c>
      <c r="R56" s="21">
        <v>10230</v>
      </c>
      <c r="S56" s="32">
        <f t="shared" si="13"/>
        <v>323.16666666666669</v>
      </c>
      <c r="T56" s="19" t="s">
        <v>44</v>
      </c>
      <c r="U56" s="21">
        <v>150</v>
      </c>
      <c r="V56" s="33">
        <f t="shared" si="14"/>
        <v>473.16666666666669</v>
      </c>
      <c r="W56" s="21"/>
      <c r="X56" s="21">
        <v>50</v>
      </c>
      <c r="Y56" s="26">
        <f t="shared" si="15"/>
        <v>50</v>
      </c>
      <c r="AB56" s="27">
        <f t="shared" si="16"/>
        <v>0</v>
      </c>
      <c r="AC56" s="21">
        <f t="shared" si="17"/>
        <v>753.83333329666675</v>
      </c>
      <c r="AD56" s="19">
        <v>36</v>
      </c>
      <c r="AE56" s="22">
        <v>53</v>
      </c>
      <c r="AF56" s="19">
        <v>10230</v>
      </c>
      <c r="AG56" s="19">
        <v>10000</v>
      </c>
      <c r="AH56" s="23">
        <f>IF(AND(AF56 &lt;&gt; "", AG56 &lt;&gt; ""), ABS(AF56 - AG56), "")</f>
        <v>230</v>
      </c>
      <c r="AI56" s="24">
        <f>IF(AG56 = 99999, 99999, IF(AND(AG56 &lt;&gt; "", AH56 &lt;&gt; ""), ABS(AH56 / AG56), ""))</f>
        <v>2.3E-2</v>
      </c>
    </row>
    <row r="57" spans="1:35" ht="13" x14ac:dyDescent="0.15">
      <c r="A57" s="18">
        <v>162</v>
      </c>
      <c r="B57" s="19" t="s">
        <v>100</v>
      </c>
      <c r="C57" s="20" t="s">
        <v>43</v>
      </c>
      <c r="D57" s="21">
        <v>15</v>
      </c>
      <c r="E57" s="21">
        <v>15</v>
      </c>
      <c r="F57" s="21">
        <v>15</v>
      </c>
      <c r="G57" s="21">
        <v>0</v>
      </c>
      <c r="H57" s="29">
        <f t="shared" si="10"/>
        <v>45</v>
      </c>
      <c r="I57" s="21">
        <v>5</v>
      </c>
      <c r="J57" s="21">
        <v>20</v>
      </c>
      <c r="K57" s="21">
        <v>33.333333330000002</v>
      </c>
      <c r="L57" s="21">
        <v>133.33333329999999</v>
      </c>
      <c r="M57" s="30">
        <f t="shared" si="11"/>
        <v>181.66666663000001</v>
      </c>
      <c r="N57" s="21">
        <v>115</v>
      </c>
      <c r="O57" s="21">
        <v>117</v>
      </c>
      <c r="P57" s="31">
        <f t="shared" si="12"/>
        <v>232</v>
      </c>
      <c r="Q57" s="21">
        <v>10000</v>
      </c>
      <c r="R57" s="21">
        <v>8793</v>
      </c>
      <c r="S57" s="32">
        <f t="shared" si="13"/>
        <v>209.18333333333334</v>
      </c>
      <c r="T57" s="19" t="s">
        <v>44</v>
      </c>
      <c r="U57" s="21">
        <v>150</v>
      </c>
      <c r="V57" s="33">
        <f t="shared" si="14"/>
        <v>359.18333333333334</v>
      </c>
      <c r="W57" s="21">
        <v>30</v>
      </c>
      <c r="X57" s="21">
        <v>50</v>
      </c>
      <c r="Y57" s="26">
        <f t="shared" si="15"/>
        <v>80</v>
      </c>
      <c r="AB57" s="27">
        <f t="shared" si="16"/>
        <v>0</v>
      </c>
      <c r="AC57" s="21">
        <f t="shared" si="17"/>
        <v>897.8499999633334</v>
      </c>
      <c r="AD57" s="19">
        <v>16</v>
      </c>
      <c r="AE57" s="22">
        <v>24</v>
      </c>
      <c r="AF57" s="19">
        <v>8793</v>
      </c>
      <c r="AG57" s="19">
        <v>10343</v>
      </c>
      <c r="AH57" s="23">
        <f>IF(AND(AF57 &lt;&gt; "", AG57 &lt;&gt; ""), ABS(AF57 - AG57), "")</f>
        <v>1550</v>
      </c>
      <c r="AI57" s="24">
        <f>IF(AG57 = 99999, 99999, IF(AND(AG57 &lt;&gt; "", AH57 &lt;&gt; ""), ABS(AH57 / AG57), ""))</f>
        <v>0.14985980856618003</v>
      </c>
    </row>
    <row r="58" spans="1:35" ht="13" x14ac:dyDescent="0.15">
      <c r="A58" s="18">
        <v>163</v>
      </c>
      <c r="B58" s="19" t="s">
        <v>101</v>
      </c>
      <c r="C58" s="20" t="s">
        <v>43</v>
      </c>
      <c r="D58" s="21">
        <v>15</v>
      </c>
      <c r="E58" s="21">
        <v>15</v>
      </c>
      <c r="F58" s="21">
        <v>15</v>
      </c>
      <c r="G58" s="21">
        <v>10</v>
      </c>
      <c r="H58" s="29">
        <f t="shared" si="10"/>
        <v>55</v>
      </c>
      <c r="I58" s="21">
        <v>35</v>
      </c>
      <c r="J58" s="21">
        <v>0</v>
      </c>
      <c r="K58" s="21">
        <v>23.333333329999999</v>
      </c>
      <c r="L58" s="21">
        <v>58.666666669999998</v>
      </c>
      <c r="M58" s="30">
        <f t="shared" si="11"/>
        <v>47</v>
      </c>
      <c r="N58" s="21">
        <v>99</v>
      </c>
      <c r="O58" s="21">
        <v>109</v>
      </c>
      <c r="P58" s="31">
        <f t="shared" si="12"/>
        <v>208</v>
      </c>
      <c r="Q58" s="21">
        <v>10000</v>
      </c>
      <c r="R58" s="21">
        <v>11907</v>
      </c>
      <c r="S58" s="32">
        <f t="shared" si="13"/>
        <v>127.51666666666665</v>
      </c>
      <c r="T58" s="19" t="s">
        <v>46</v>
      </c>
      <c r="U58" s="21">
        <v>150</v>
      </c>
      <c r="V58" s="33">
        <f t="shared" si="14"/>
        <v>277.51666666666665</v>
      </c>
      <c r="W58" s="21"/>
      <c r="X58" s="21">
        <v>0</v>
      </c>
      <c r="Y58" s="26">
        <f t="shared" si="15"/>
        <v>0</v>
      </c>
      <c r="AB58" s="27">
        <f t="shared" si="16"/>
        <v>0</v>
      </c>
      <c r="AC58" s="21">
        <f t="shared" si="17"/>
        <v>587.51666666666665</v>
      </c>
      <c r="AD58" s="19">
        <v>57</v>
      </c>
      <c r="AE58" s="22">
        <v>86</v>
      </c>
      <c r="AF58" s="19">
        <v>11907</v>
      </c>
      <c r="AG58" s="19">
        <v>10226</v>
      </c>
      <c r="AH58" s="23">
        <f>IF(AND(AF58 &lt;&gt; "", AG58 &lt;&gt; ""), ABS(AF58 - AG58), "")</f>
        <v>1681</v>
      </c>
      <c r="AI58" s="24">
        <f>IF(AG58 = 99999, 99999, IF(AND(AG58 &lt;&gt; "", AH58 &lt;&gt; ""), ABS(AH58 / AG58), ""))</f>
        <v>0.16438490123215332</v>
      </c>
    </row>
    <row r="59" spans="1:35" ht="13" x14ac:dyDescent="0.15">
      <c r="A59" s="18">
        <v>166</v>
      </c>
      <c r="B59" s="19" t="s">
        <v>102</v>
      </c>
      <c r="C59" s="20" t="s">
        <v>43</v>
      </c>
      <c r="D59" s="21">
        <v>15</v>
      </c>
      <c r="E59" s="21">
        <v>15</v>
      </c>
      <c r="F59" s="21">
        <v>15</v>
      </c>
      <c r="G59" s="21">
        <v>0</v>
      </c>
      <c r="H59" s="29">
        <f t="shared" si="10"/>
        <v>45</v>
      </c>
      <c r="I59" s="21">
        <v>205</v>
      </c>
      <c r="J59" s="21">
        <v>0</v>
      </c>
      <c r="K59" s="21">
        <v>28.666666670000001</v>
      </c>
      <c r="L59" s="21">
        <v>92.666666669999998</v>
      </c>
      <c r="M59" s="30">
        <f t="shared" si="11"/>
        <v>-83.666666660000004</v>
      </c>
      <c r="N59" s="21">
        <v>101</v>
      </c>
      <c r="O59" s="21">
        <v>111</v>
      </c>
      <c r="P59" s="31">
        <f t="shared" si="12"/>
        <v>212</v>
      </c>
      <c r="Q59" s="21">
        <v>10000</v>
      </c>
      <c r="R59" s="21">
        <v>9326</v>
      </c>
      <c r="S59" s="32">
        <f t="shared" si="13"/>
        <v>271.36666666666667</v>
      </c>
      <c r="T59" s="19" t="s">
        <v>46</v>
      </c>
      <c r="U59" s="21">
        <v>150</v>
      </c>
      <c r="V59" s="33">
        <f t="shared" si="14"/>
        <v>421.36666666666667</v>
      </c>
      <c r="W59" s="21"/>
      <c r="X59" s="21">
        <v>50</v>
      </c>
      <c r="Y59" s="26">
        <f t="shared" si="15"/>
        <v>50</v>
      </c>
      <c r="AB59" s="27">
        <f t="shared" si="16"/>
        <v>0</v>
      </c>
      <c r="AC59" s="21">
        <f t="shared" si="17"/>
        <v>644.70000000666664</v>
      </c>
      <c r="AD59" s="19">
        <v>49</v>
      </c>
      <c r="AE59" s="22">
        <v>74</v>
      </c>
      <c r="AF59" s="19">
        <v>9326</v>
      </c>
      <c r="AG59" s="19">
        <v>10000</v>
      </c>
      <c r="AH59" s="23">
        <f>IF(AND(AF59 &lt;&gt; "", AG59 &lt;&gt; ""), ABS(AF59 - AG59), "")</f>
        <v>674</v>
      </c>
      <c r="AI59" s="24">
        <f>IF(AG59 = 99999, 99999, IF(AND(AG59 &lt;&gt; "", AH59 &lt;&gt; ""), ABS(AH59 / AG59), ""))</f>
        <v>6.7400000000000002E-2</v>
      </c>
    </row>
    <row r="60" spans="1:35" ht="13" x14ac:dyDescent="0.15">
      <c r="A60" s="18">
        <v>167</v>
      </c>
      <c r="B60" s="19" t="s">
        <v>103</v>
      </c>
      <c r="C60" s="20" t="s">
        <v>43</v>
      </c>
      <c r="D60" s="21">
        <v>15</v>
      </c>
      <c r="E60" s="21">
        <v>15</v>
      </c>
      <c r="F60" s="21">
        <v>0</v>
      </c>
      <c r="G60" s="21">
        <v>15</v>
      </c>
      <c r="H60" s="29">
        <f t="shared" si="10"/>
        <v>45</v>
      </c>
      <c r="I60" s="21">
        <v>20</v>
      </c>
      <c r="J60" s="21">
        <v>20</v>
      </c>
      <c r="K60" s="21">
        <v>34.333333330000002</v>
      </c>
      <c r="L60" s="21">
        <v>99.666666669999998</v>
      </c>
      <c r="M60" s="30">
        <f t="shared" si="11"/>
        <v>134</v>
      </c>
      <c r="N60" s="21">
        <v>62</v>
      </c>
      <c r="O60" s="21">
        <v>77</v>
      </c>
      <c r="P60" s="31">
        <f t="shared" si="12"/>
        <v>139</v>
      </c>
      <c r="Q60" s="21">
        <v>10000</v>
      </c>
      <c r="R60" s="21">
        <v>10659</v>
      </c>
      <c r="S60" s="32">
        <f t="shared" si="13"/>
        <v>273.11666666666667</v>
      </c>
      <c r="T60" s="19" t="s">
        <v>48</v>
      </c>
      <c r="U60" s="21"/>
      <c r="V60" s="33">
        <f t="shared" si="14"/>
        <v>273.11666666666667</v>
      </c>
      <c r="W60" s="21"/>
      <c r="X60" s="21">
        <v>50</v>
      </c>
      <c r="Y60" s="26">
        <f t="shared" si="15"/>
        <v>50</v>
      </c>
      <c r="AB60" s="27">
        <f t="shared" si="16"/>
        <v>0</v>
      </c>
      <c r="AC60" s="21">
        <f t="shared" si="17"/>
        <v>641.11666666666667</v>
      </c>
      <c r="AD60" s="19">
        <v>50</v>
      </c>
      <c r="AE60" s="22">
        <v>79</v>
      </c>
      <c r="AF60" s="19">
        <v>10659</v>
      </c>
      <c r="AG60" s="19">
        <v>9868.77</v>
      </c>
      <c r="AH60" s="23">
        <f>IF(AND(AF60 &lt;&gt; "", AG60 &lt;&gt; ""), ABS(AF60 - AG60), "")</f>
        <v>790.22999999999956</v>
      </c>
      <c r="AI60" s="24">
        <f>IF(AG60 = 99999, 99999, IF(AND(AG60 &lt;&gt; "", AH60 &lt;&gt; ""), ABS(AH60 / AG60), ""))</f>
        <v>8.0073808590128207E-2</v>
      </c>
    </row>
    <row r="61" spans="1:35" ht="13" x14ac:dyDescent="0.15">
      <c r="A61" s="18">
        <v>168</v>
      </c>
      <c r="B61" s="19" t="s">
        <v>104</v>
      </c>
      <c r="C61" s="20" t="s">
        <v>43</v>
      </c>
      <c r="D61" s="21">
        <v>15</v>
      </c>
      <c r="E61" s="21">
        <v>15</v>
      </c>
      <c r="F61" s="21">
        <v>15</v>
      </c>
      <c r="G61" s="21">
        <v>15</v>
      </c>
      <c r="H61" s="29">
        <f t="shared" si="10"/>
        <v>60</v>
      </c>
      <c r="I61" s="21">
        <v>5</v>
      </c>
      <c r="J61" s="21">
        <v>20</v>
      </c>
      <c r="K61" s="21">
        <v>34</v>
      </c>
      <c r="L61" s="21">
        <v>116</v>
      </c>
      <c r="M61" s="30">
        <f t="shared" si="11"/>
        <v>165</v>
      </c>
      <c r="N61" s="21">
        <v>73</v>
      </c>
      <c r="O61" s="21">
        <v>75</v>
      </c>
      <c r="P61" s="31">
        <f t="shared" si="12"/>
        <v>148</v>
      </c>
      <c r="Q61" s="21">
        <v>10000</v>
      </c>
      <c r="R61" s="21">
        <v>20451</v>
      </c>
      <c r="S61" s="32">
        <f t="shared" si="13"/>
        <v>0</v>
      </c>
      <c r="T61" s="19" t="s">
        <v>48</v>
      </c>
      <c r="U61" s="21"/>
      <c r="V61" s="33">
        <f t="shared" si="14"/>
        <v>0</v>
      </c>
      <c r="W61" s="21">
        <v>30</v>
      </c>
      <c r="X61" s="21">
        <v>50</v>
      </c>
      <c r="Y61" s="26">
        <f t="shared" si="15"/>
        <v>80</v>
      </c>
      <c r="AB61" s="27">
        <f t="shared" si="16"/>
        <v>0</v>
      </c>
      <c r="AC61" s="21">
        <f t="shared" si="17"/>
        <v>453</v>
      </c>
      <c r="AD61" s="19">
        <v>67</v>
      </c>
      <c r="AE61" s="22">
        <v>109</v>
      </c>
      <c r="AF61" s="19">
        <v>20451</v>
      </c>
      <c r="AG61" s="19">
        <v>9550</v>
      </c>
      <c r="AH61" s="23">
        <f>IF(AND(AF61 &lt;&gt; "", AG61 &lt;&gt; ""), ABS(AF61 - AG61), "")</f>
        <v>10901</v>
      </c>
      <c r="AI61" s="24">
        <f>IF(AG61 = 99999, 99999, IF(AND(AG61 &lt;&gt; "", AH61 &lt;&gt; ""), ABS(AH61 / AG61), ""))</f>
        <v>1.1414659685863875</v>
      </c>
    </row>
    <row r="62" spans="1:35" ht="13" x14ac:dyDescent="0.15">
      <c r="A62" s="18">
        <v>169</v>
      </c>
      <c r="B62" s="19" t="s">
        <v>105</v>
      </c>
      <c r="C62" s="20" t="s">
        <v>43</v>
      </c>
      <c r="D62" s="21">
        <v>15</v>
      </c>
      <c r="E62" s="21">
        <v>0</v>
      </c>
      <c r="F62" s="21">
        <v>15</v>
      </c>
      <c r="G62" s="21">
        <v>15</v>
      </c>
      <c r="H62" s="29">
        <f t="shared" si="10"/>
        <v>45</v>
      </c>
      <c r="I62" s="21">
        <v>30</v>
      </c>
      <c r="J62" s="21">
        <v>6.6666666670000003</v>
      </c>
      <c r="K62" s="21">
        <v>21</v>
      </c>
      <c r="L62" s="21">
        <v>69.333333330000002</v>
      </c>
      <c r="M62" s="30">
        <f t="shared" si="11"/>
        <v>66.999999997000003</v>
      </c>
      <c r="N62" s="21">
        <v>60</v>
      </c>
      <c r="O62" s="21">
        <v>76</v>
      </c>
      <c r="P62" s="31">
        <f t="shared" si="12"/>
        <v>136</v>
      </c>
      <c r="Q62" s="21">
        <v>10000</v>
      </c>
      <c r="R62" s="21">
        <v>10922</v>
      </c>
      <c r="S62" s="32">
        <f t="shared" si="13"/>
        <v>242.43333333333334</v>
      </c>
      <c r="T62" s="19" t="s">
        <v>44</v>
      </c>
      <c r="U62" s="21">
        <v>150</v>
      </c>
      <c r="V62" s="33">
        <f t="shared" si="14"/>
        <v>392.43333333333334</v>
      </c>
      <c r="W62" s="21"/>
      <c r="X62" s="21">
        <v>0</v>
      </c>
      <c r="Y62" s="26">
        <f t="shared" si="15"/>
        <v>0</v>
      </c>
      <c r="AB62" s="27">
        <f t="shared" si="16"/>
        <v>0</v>
      </c>
      <c r="AC62" s="21">
        <f t="shared" si="17"/>
        <v>640.43333333033331</v>
      </c>
      <c r="AD62" s="19">
        <v>51</v>
      </c>
      <c r="AE62" s="22">
        <v>76</v>
      </c>
      <c r="AF62" s="19">
        <v>10922</v>
      </c>
      <c r="AG62" s="19">
        <v>11357</v>
      </c>
      <c r="AH62" s="23">
        <f>IF(AND(AF62 &lt;&gt; "", AG62 &lt;&gt; ""), ABS(AF62 - AG62), "")</f>
        <v>435</v>
      </c>
      <c r="AI62" s="24">
        <f>IF(AG62 = 99999, 99999, IF(AND(AG62 &lt;&gt; "", AH62 &lt;&gt; ""), ABS(AH62 / AG62), ""))</f>
        <v>3.8302368583252616E-2</v>
      </c>
    </row>
    <row r="63" spans="1:35" ht="13" x14ac:dyDescent="0.15">
      <c r="A63" s="18">
        <v>170</v>
      </c>
      <c r="B63" s="19" t="s">
        <v>106</v>
      </c>
      <c r="C63" s="20" t="s">
        <v>43</v>
      </c>
      <c r="D63" s="21">
        <v>15</v>
      </c>
      <c r="E63" s="21">
        <v>15</v>
      </c>
      <c r="F63" s="21">
        <v>15</v>
      </c>
      <c r="G63" s="21">
        <v>15</v>
      </c>
      <c r="H63" s="29">
        <f t="shared" si="10"/>
        <v>60</v>
      </c>
      <c r="I63" s="21">
        <v>0</v>
      </c>
      <c r="J63" s="21">
        <v>20</v>
      </c>
      <c r="K63" s="21">
        <v>35</v>
      </c>
      <c r="L63" s="21">
        <v>114</v>
      </c>
      <c r="M63" s="30">
        <f t="shared" si="11"/>
        <v>169</v>
      </c>
      <c r="N63" s="21">
        <v>74</v>
      </c>
      <c r="O63" s="21">
        <v>88</v>
      </c>
      <c r="P63" s="31">
        <f t="shared" si="12"/>
        <v>162</v>
      </c>
      <c r="Q63" s="21">
        <v>10000</v>
      </c>
      <c r="R63" s="21">
        <v>10081</v>
      </c>
      <c r="S63" s="32">
        <f t="shared" si="13"/>
        <v>340.55</v>
      </c>
      <c r="T63" s="19" t="s">
        <v>44</v>
      </c>
      <c r="U63" s="21">
        <v>150</v>
      </c>
      <c r="V63" s="33">
        <f t="shared" si="14"/>
        <v>490.55</v>
      </c>
      <c r="W63" s="21">
        <v>75</v>
      </c>
      <c r="X63" s="21">
        <v>50</v>
      </c>
      <c r="Y63" s="26">
        <f t="shared" si="15"/>
        <v>125</v>
      </c>
      <c r="AB63" s="27">
        <f t="shared" si="16"/>
        <v>0</v>
      </c>
      <c r="AC63" s="21">
        <f t="shared" si="17"/>
        <v>1006.55</v>
      </c>
      <c r="AD63" s="19">
        <v>4</v>
      </c>
      <c r="AE63" s="22">
        <v>5</v>
      </c>
      <c r="AF63" s="19">
        <v>10081</v>
      </c>
      <c r="AG63" s="19">
        <v>9886</v>
      </c>
      <c r="AH63" s="23">
        <f>IF(AND(AF63 &lt;&gt; "", AG63 &lt;&gt; ""), ABS(AF63 - AG63), "")</f>
        <v>195</v>
      </c>
      <c r="AI63" s="24">
        <f>IF(AG63 = 99999, 99999, IF(AND(AG63 &lt;&gt; "", AH63 &lt;&gt; ""), ABS(AH63 / AG63), ""))</f>
        <v>1.9724863443253086E-2</v>
      </c>
    </row>
    <row r="64" spans="1:35" ht="13" x14ac:dyDescent="0.15">
      <c r="A64" s="18">
        <v>171</v>
      </c>
      <c r="B64" s="19" t="s">
        <v>107</v>
      </c>
      <c r="C64" s="20" t="s">
        <v>43</v>
      </c>
      <c r="D64" s="21">
        <v>15</v>
      </c>
      <c r="E64" s="21">
        <v>15</v>
      </c>
      <c r="F64" s="21">
        <v>15</v>
      </c>
      <c r="G64" s="21">
        <v>15</v>
      </c>
      <c r="H64" s="29">
        <f t="shared" si="10"/>
        <v>60</v>
      </c>
      <c r="I64" s="21">
        <v>0</v>
      </c>
      <c r="J64" s="21">
        <v>20</v>
      </c>
      <c r="K64" s="21">
        <v>33.333333330000002</v>
      </c>
      <c r="L64" s="21">
        <v>109.33333330000001</v>
      </c>
      <c r="M64" s="30">
        <f t="shared" si="11"/>
        <v>162.66666663000001</v>
      </c>
      <c r="N64" s="21">
        <v>81</v>
      </c>
      <c r="O64" s="21">
        <v>84</v>
      </c>
      <c r="P64" s="31">
        <f t="shared" si="12"/>
        <v>165</v>
      </c>
      <c r="Q64" s="21">
        <v>10000</v>
      </c>
      <c r="R64" s="21">
        <v>10245</v>
      </c>
      <c r="S64" s="32">
        <f t="shared" si="13"/>
        <v>321.41666666666669</v>
      </c>
      <c r="T64" s="19" t="s">
        <v>44</v>
      </c>
      <c r="U64" s="21">
        <v>150</v>
      </c>
      <c r="V64" s="33">
        <f t="shared" si="14"/>
        <v>471.41666666666669</v>
      </c>
      <c r="W64" s="21"/>
      <c r="X64" s="21">
        <v>0</v>
      </c>
      <c r="Y64" s="26">
        <f t="shared" si="15"/>
        <v>0</v>
      </c>
      <c r="AB64" s="27">
        <f t="shared" si="16"/>
        <v>0</v>
      </c>
      <c r="AC64" s="21">
        <f t="shared" si="17"/>
        <v>859.08333329666675</v>
      </c>
      <c r="AD64" s="19">
        <v>22</v>
      </c>
      <c r="AE64" s="22">
        <v>35</v>
      </c>
      <c r="AF64" s="19">
        <v>10245</v>
      </c>
      <c r="AG64" s="19">
        <v>10921</v>
      </c>
      <c r="AH64" s="23">
        <f>IF(AND(AF64 &lt;&gt; "", AG64 &lt;&gt; ""), ABS(AF64 - AG64), "")</f>
        <v>676</v>
      </c>
      <c r="AI64" s="24">
        <f>IF(AG64 = 99999, 99999, IF(AND(AG64 &lt;&gt; "", AH64 &lt;&gt; ""), ABS(AH64 / AG64), ""))</f>
        <v>6.1899093489607176E-2</v>
      </c>
    </row>
    <row r="65" spans="1:35" ht="13" x14ac:dyDescent="0.15">
      <c r="A65" s="18">
        <v>172</v>
      </c>
      <c r="B65" s="19" t="s">
        <v>108</v>
      </c>
      <c r="C65" s="20" t="s">
        <v>43</v>
      </c>
      <c r="D65" s="21">
        <v>15</v>
      </c>
      <c r="E65" s="21">
        <v>15</v>
      </c>
      <c r="F65" s="21">
        <v>15</v>
      </c>
      <c r="G65" s="21">
        <v>15</v>
      </c>
      <c r="H65" s="29">
        <f t="shared" si="10"/>
        <v>60</v>
      </c>
      <c r="I65" s="21">
        <v>0</v>
      </c>
      <c r="J65" s="21">
        <v>20</v>
      </c>
      <c r="K65" s="21">
        <v>32.666666669999998</v>
      </c>
      <c r="L65" s="21">
        <v>119</v>
      </c>
      <c r="M65" s="30">
        <f t="shared" si="11"/>
        <v>171.66666666999998</v>
      </c>
      <c r="N65" s="21">
        <v>87</v>
      </c>
      <c r="O65" s="21">
        <v>93</v>
      </c>
      <c r="P65" s="31">
        <f t="shared" si="12"/>
        <v>180</v>
      </c>
      <c r="Q65" s="21">
        <v>10000</v>
      </c>
      <c r="R65" s="21">
        <v>9611</v>
      </c>
      <c r="S65" s="32">
        <f t="shared" si="13"/>
        <v>304.61666666666667</v>
      </c>
      <c r="T65" s="19" t="s">
        <v>46</v>
      </c>
      <c r="U65" s="21">
        <v>150</v>
      </c>
      <c r="V65" s="33">
        <f t="shared" si="14"/>
        <v>454.61666666666667</v>
      </c>
      <c r="W65" s="21"/>
      <c r="X65" s="21">
        <v>50</v>
      </c>
      <c r="Y65" s="26">
        <f t="shared" si="15"/>
        <v>50</v>
      </c>
      <c r="AB65" s="27">
        <f t="shared" si="16"/>
        <v>0</v>
      </c>
      <c r="AC65" s="21">
        <f t="shared" si="17"/>
        <v>916.2833333366666</v>
      </c>
      <c r="AD65" s="19">
        <v>12</v>
      </c>
      <c r="AE65" s="22">
        <v>21</v>
      </c>
      <c r="AF65" s="19">
        <v>9611</v>
      </c>
      <c r="AG65" s="19">
        <v>10000</v>
      </c>
      <c r="AH65" s="23">
        <f>IF(AND(AF65 &lt;&gt; "", AG65 &lt;&gt; ""), ABS(AF65 - AG65), "")</f>
        <v>389</v>
      </c>
      <c r="AI65" s="24">
        <f>IF(AG65 = 99999, 99999, IF(AND(AG65 &lt;&gt; "", AH65 &lt;&gt; ""), ABS(AH65 / AG65), ""))</f>
        <v>3.8899999999999997E-2</v>
      </c>
    </row>
    <row r="66" spans="1:35" ht="13" x14ac:dyDescent="0.15">
      <c r="A66" s="18">
        <v>173</v>
      </c>
      <c r="B66" s="19" t="s">
        <v>109</v>
      </c>
      <c r="C66" s="20" t="s">
        <v>43</v>
      </c>
      <c r="D66" s="21">
        <v>15</v>
      </c>
      <c r="E66" s="21">
        <v>15</v>
      </c>
      <c r="F66" s="21">
        <v>15</v>
      </c>
      <c r="G66" s="21">
        <v>15</v>
      </c>
      <c r="H66" s="29">
        <f t="shared" si="10"/>
        <v>60</v>
      </c>
      <c r="I66" s="21">
        <v>0</v>
      </c>
      <c r="J66" s="21">
        <v>20</v>
      </c>
      <c r="K66" s="21">
        <v>36.333333330000002</v>
      </c>
      <c r="L66" s="21">
        <v>125</v>
      </c>
      <c r="M66" s="30">
        <f t="shared" si="11"/>
        <v>181.33333333000002</v>
      </c>
      <c r="N66" s="21">
        <v>80</v>
      </c>
      <c r="O66" s="21">
        <v>115</v>
      </c>
      <c r="P66" s="31">
        <f t="shared" si="12"/>
        <v>195</v>
      </c>
      <c r="Q66" s="21">
        <v>10000</v>
      </c>
      <c r="R66" s="21">
        <v>9806</v>
      </c>
      <c r="S66" s="32">
        <f t="shared" si="13"/>
        <v>327.36666666666667</v>
      </c>
      <c r="T66" s="19" t="s">
        <v>44</v>
      </c>
      <c r="U66" s="21">
        <v>150</v>
      </c>
      <c r="V66" s="33">
        <f t="shared" si="14"/>
        <v>477.36666666666667</v>
      </c>
      <c r="W66" s="21"/>
      <c r="X66" s="21">
        <v>50</v>
      </c>
      <c r="Y66" s="26">
        <f t="shared" si="15"/>
        <v>50</v>
      </c>
      <c r="AB66" s="27">
        <f t="shared" si="16"/>
        <v>0</v>
      </c>
      <c r="AC66" s="21">
        <f t="shared" si="17"/>
        <v>963.69999999666675</v>
      </c>
      <c r="AD66" s="19">
        <v>6</v>
      </c>
      <c r="AE66" s="22">
        <v>10</v>
      </c>
      <c r="AF66" s="19">
        <v>9806</v>
      </c>
      <c r="AG66" s="19">
        <v>10250</v>
      </c>
      <c r="AH66" s="23">
        <f>IF(AND(AF66 &lt;&gt; "", AG66 &lt;&gt; ""), ABS(AF66 - AG66), "")</f>
        <v>444</v>
      </c>
      <c r="AI66" s="24">
        <f>IF(AG66 = 99999, 99999, IF(AND(AG66 &lt;&gt; "", AH66 &lt;&gt; ""), ABS(AH66 / AG66), ""))</f>
        <v>4.3317073170731704E-2</v>
      </c>
    </row>
    <row r="67" spans="1:35" ht="13" x14ac:dyDescent="0.15">
      <c r="A67" s="18">
        <v>174</v>
      </c>
      <c r="B67" s="19" t="s">
        <v>110</v>
      </c>
      <c r="C67" s="20" t="s">
        <v>43</v>
      </c>
      <c r="D67" s="21">
        <v>15</v>
      </c>
      <c r="E67" s="21">
        <v>15</v>
      </c>
      <c r="F67" s="21">
        <v>15</v>
      </c>
      <c r="G67" s="21">
        <v>15</v>
      </c>
      <c r="H67" s="29">
        <f t="shared" ref="H67:H98" si="18">SUM(D67:G67)</f>
        <v>60</v>
      </c>
      <c r="I67" s="21">
        <v>65</v>
      </c>
      <c r="J67" s="21">
        <v>0</v>
      </c>
      <c r="K67" s="21">
        <v>33.666666669999998</v>
      </c>
      <c r="L67" s="21">
        <v>108</v>
      </c>
      <c r="M67" s="30">
        <f t="shared" ref="M67:M98" si="19">SUM(J67:L67)-I67</f>
        <v>76.666666669999984</v>
      </c>
      <c r="N67" s="21">
        <v>80</v>
      </c>
      <c r="O67" s="21">
        <v>115</v>
      </c>
      <c r="P67" s="31">
        <f t="shared" ref="P67:P98" si="20">SUM(N67:O67)</f>
        <v>195</v>
      </c>
      <c r="Q67" s="21">
        <v>10000</v>
      </c>
      <c r="R67" s="21">
        <v>10662</v>
      </c>
      <c r="S67" s="32">
        <f t="shared" ref="S67:S98" si="21">IF(AND(Q67 &lt;&gt; "", R67 &lt;&gt; ""), MAX(0, IF(Q67 &gt; 0, 350 - ((350 / (0.3 * Q67)) * ABS(Q67 - R67)), 0)), "")</f>
        <v>272.76666666666665</v>
      </c>
      <c r="T67" s="19" t="s">
        <v>44</v>
      </c>
      <c r="U67" s="21">
        <v>150</v>
      </c>
      <c r="V67" s="33">
        <f t="shared" ref="V67:V98" si="22">IF(OR(S67 &lt;&gt; "", U67&lt;&gt; ""),S67  + U67, "0")</f>
        <v>422.76666666666665</v>
      </c>
      <c r="W67" s="21">
        <v>15</v>
      </c>
      <c r="X67" s="21">
        <v>50</v>
      </c>
      <c r="Y67" s="26">
        <f t="shared" ref="Y67:Y98" si="23">X67+W67</f>
        <v>65</v>
      </c>
      <c r="AB67" s="27">
        <f t="shared" ref="AB67:AB98" si="24">Z67+AA67</f>
        <v>0</v>
      </c>
      <c r="AC67" s="21">
        <f t="shared" ref="AC67:AC98" si="25">MAX(0, H67+M67+P67+V67+Y67-AB67)</f>
        <v>819.43333333666669</v>
      </c>
      <c r="AD67" s="19">
        <v>26</v>
      </c>
      <c r="AE67" s="22">
        <v>41</v>
      </c>
      <c r="AF67" s="19">
        <v>10662</v>
      </c>
      <c r="AG67" s="19">
        <v>10000</v>
      </c>
      <c r="AH67" s="23">
        <f>IF(AND(AF67 &lt;&gt; "", AG67 &lt;&gt; ""), ABS(AF67 - AG67), "")</f>
        <v>662</v>
      </c>
      <c r="AI67" s="24">
        <f>IF(AG67 = 99999, 99999, IF(AND(AG67 &lt;&gt; "", AH67 &lt;&gt; ""), ABS(AH67 / AG67), ""))</f>
        <v>6.6199999999999995E-2</v>
      </c>
    </row>
    <row r="68" spans="1:35" ht="13" x14ac:dyDescent="0.15">
      <c r="A68" s="18">
        <v>175</v>
      </c>
      <c r="B68" s="19" t="s">
        <v>111</v>
      </c>
      <c r="C68" s="20" t="s">
        <v>43</v>
      </c>
      <c r="D68" s="21">
        <v>15</v>
      </c>
      <c r="E68" s="21">
        <v>15</v>
      </c>
      <c r="F68" s="21">
        <v>15</v>
      </c>
      <c r="G68" s="21">
        <v>15</v>
      </c>
      <c r="H68" s="29">
        <f t="shared" si="18"/>
        <v>60</v>
      </c>
      <c r="I68" s="21">
        <v>15</v>
      </c>
      <c r="J68" s="21">
        <v>13.33333333</v>
      </c>
      <c r="K68" s="21">
        <v>34.666666669999998</v>
      </c>
      <c r="L68" s="21">
        <v>111.66666669999999</v>
      </c>
      <c r="M68" s="30">
        <f t="shared" si="19"/>
        <v>144.66666670000001</v>
      </c>
      <c r="N68" s="21">
        <v>112</v>
      </c>
      <c r="O68" s="21">
        <v>114</v>
      </c>
      <c r="P68" s="31">
        <f t="shared" si="20"/>
        <v>226</v>
      </c>
      <c r="Q68" s="21">
        <v>10000</v>
      </c>
      <c r="S68" s="32" t="str">
        <f t="shared" si="21"/>
        <v/>
      </c>
      <c r="V68" s="33" t="str">
        <f t="shared" si="22"/>
        <v>0</v>
      </c>
      <c r="W68" s="21"/>
      <c r="X68" s="21">
        <v>0</v>
      </c>
      <c r="Y68" s="26">
        <f t="shared" si="23"/>
        <v>0</v>
      </c>
      <c r="AB68" s="27">
        <f t="shared" si="24"/>
        <v>0</v>
      </c>
      <c r="AC68" s="21">
        <f t="shared" si="25"/>
        <v>430.66666670000001</v>
      </c>
      <c r="AD68" s="19">
        <v>71</v>
      </c>
      <c r="AE68" s="22">
        <v>117</v>
      </c>
      <c r="AH68" s="23" t="str">
        <f>IF(AND(AF68 &lt;&gt; "", AG68 &lt;&gt; ""), ABS(AF68 - AG68), "")</f>
        <v/>
      </c>
      <c r="AI68" s="24" t="str">
        <f>IF(AG68 = 99999, 99999, IF(AND(AG68 &lt;&gt; "", AH68 &lt;&gt; ""), ABS(AH68 / AG68), ""))</f>
        <v/>
      </c>
    </row>
    <row r="69" spans="1:35" ht="13" x14ac:dyDescent="0.15">
      <c r="A69" s="18">
        <v>177</v>
      </c>
      <c r="B69" s="19" t="s">
        <v>112</v>
      </c>
      <c r="C69" s="20" t="s">
        <v>43</v>
      </c>
      <c r="D69" s="21">
        <v>15</v>
      </c>
      <c r="E69" s="21">
        <v>15</v>
      </c>
      <c r="F69" s="21">
        <v>15</v>
      </c>
      <c r="G69" s="21">
        <v>15</v>
      </c>
      <c r="H69" s="29">
        <f t="shared" si="18"/>
        <v>60</v>
      </c>
      <c r="I69" s="21">
        <v>25</v>
      </c>
      <c r="J69" s="21">
        <v>20</v>
      </c>
      <c r="K69" s="21">
        <v>33.666666669999998</v>
      </c>
      <c r="L69" s="21">
        <v>129.66666670000001</v>
      </c>
      <c r="M69" s="30">
        <f t="shared" si="19"/>
        <v>158.33333336999999</v>
      </c>
      <c r="N69" s="21">
        <v>112</v>
      </c>
      <c r="O69" s="21">
        <v>116</v>
      </c>
      <c r="P69" s="31">
        <f t="shared" si="20"/>
        <v>228</v>
      </c>
      <c r="Q69" s="21">
        <v>10000</v>
      </c>
      <c r="R69" s="21">
        <v>8610</v>
      </c>
      <c r="S69" s="32">
        <f t="shared" si="21"/>
        <v>187.83333333333334</v>
      </c>
      <c r="T69" s="19" t="s">
        <v>46</v>
      </c>
      <c r="U69" s="21">
        <v>150</v>
      </c>
      <c r="V69" s="33">
        <f t="shared" si="22"/>
        <v>337.83333333333337</v>
      </c>
      <c r="W69" s="21">
        <v>30</v>
      </c>
      <c r="X69" s="21">
        <v>0</v>
      </c>
      <c r="Y69" s="26">
        <f t="shared" si="23"/>
        <v>30</v>
      </c>
      <c r="AB69" s="27">
        <f t="shared" si="24"/>
        <v>0</v>
      </c>
      <c r="AC69" s="21">
        <f t="shared" si="25"/>
        <v>814.16666670333336</v>
      </c>
      <c r="AD69" s="19">
        <v>27</v>
      </c>
      <c r="AE69" s="22">
        <v>42</v>
      </c>
      <c r="AF69" s="19">
        <v>8610</v>
      </c>
      <c r="AG69" s="19">
        <v>10500</v>
      </c>
      <c r="AH69" s="23">
        <f>IF(AND(AF69 &lt;&gt; "", AG69 &lt;&gt; ""), ABS(AF69 - AG69), "")</f>
        <v>1890</v>
      </c>
      <c r="AI69" s="24">
        <f>IF(AG69 = 99999, 99999, IF(AND(AG69 &lt;&gt; "", AH69 &lt;&gt; ""), ABS(AH69 / AG69), ""))</f>
        <v>0.18</v>
      </c>
    </row>
    <row r="70" spans="1:35" ht="13" x14ac:dyDescent="0.15">
      <c r="A70" s="18">
        <v>178</v>
      </c>
      <c r="B70" s="19" t="s">
        <v>113</v>
      </c>
      <c r="C70" s="20" t="s">
        <v>43</v>
      </c>
      <c r="D70" s="21">
        <v>15</v>
      </c>
      <c r="E70" s="21">
        <v>15</v>
      </c>
      <c r="F70" s="21">
        <v>15</v>
      </c>
      <c r="G70" s="21">
        <v>15</v>
      </c>
      <c r="H70" s="29">
        <f t="shared" si="18"/>
        <v>60</v>
      </c>
      <c r="I70" s="21">
        <v>205</v>
      </c>
      <c r="J70" s="21">
        <v>0</v>
      </c>
      <c r="K70" s="21">
        <v>0</v>
      </c>
      <c r="L70" s="21">
        <v>0</v>
      </c>
      <c r="M70" s="30">
        <f t="shared" si="19"/>
        <v>-205</v>
      </c>
      <c r="N70" s="21">
        <v>63</v>
      </c>
      <c r="O70" s="21">
        <v>85</v>
      </c>
      <c r="P70" s="31">
        <f t="shared" si="20"/>
        <v>148</v>
      </c>
      <c r="Q70" s="21">
        <v>10000</v>
      </c>
      <c r="R70" s="21">
        <v>9435</v>
      </c>
      <c r="S70" s="32">
        <f t="shared" si="21"/>
        <v>284.08333333333331</v>
      </c>
      <c r="T70" s="19" t="s">
        <v>46</v>
      </c>
      <c r="U70" s="21">
        <v>150</v>
      </c>
      <c r="V70" s="33">
        <f t="shared" si="22"/>
        <v>434.08333333333331</v>
      </c>
      <c r="W70" s="21"/>
      <c r="X70" s="21">
        <v>0</v>
      </c>
      <c r="Y70" s="26">
        <f t="shared" si="23"/>
        <v>0</v>
      </c>
      <c r="AB70" s="27">
        <f t="shared" si="24"/>
        <v>0</v>
      </c>
      <c r="AC70" s="21">
        <f t="shared" si="25"/>
        <v>437.08333333333331</v>
      </c>
      <c r="AD70" s="19">
        <v>70</v>
      </c>
      <c r="AE70" s="22">
        <v>114</v>
      </c>
      <c r="AF70" s="19">
        <v>9435</v>
      </c>
      <c r="AG70" s="19">
        <v>9898</v>
      </c>
      <c r="AH70" s="23">
        <f>IF(AND(AF70 &lt;&gt; "", AG70 &lt;&gt; ""), ABS(AF70 - AG70), "")</f>
        <v>463</v>
      </c>
      <c r="AI70" s="24">
        <f>IF(AG70 = 99999, 99999, IF(AND(AG70 &lt;&gt; "", AH70 &lt;&gt; ""), ABS(AH70 / AG70), ""))</f>
        <v>4.6777126692261063E-2</v>
      </c>
    </row>
    <row r="71" spans="1:35" ht="13" x14ac:dyDescent="0.15">
      <c r="A71" s="18">
        <v>179</v>
      </c>
      <c r="B71" s="19" t="s">
        <v>114</v>
      </c>
      <c r="C71" s="20" t="s">
        <v>43</v>
      </c>
      <c r="D71" s="21">
        <v>15</v>
      </c>
      <c r="E71" s="21">
        <v>0</v>
      </c>
      <c r="F71" s="21">
        <v>15</v>
      </c>
      <c r="G71" s="21">
        <v>15</v>
      </c>
      <c r="H71" s="29">
        <f t="shared" si="18"/>
        <v>45</v>
      </c>
      <c r="I71" s="21">
        <v>5</v>
      </c>
      <c r="J71" s="21">
        <v>0</v>
      </c>
      <c r="K71" s="21">
        <v>25</v>
      </c>
      <c r="L71" s="21">
        <v>63.5</v>
      </c>
      <c r="M71" s="30">
        <f t="shared" si="19"/>
        <v>83.5</v>
      </c>
      <c r="N71" s="21">
        <v>64</v>
      </c>
      <c r="O71" s="21">
        <v>101</v>
      </c>
      <c r="P71" s="31">
        <f t="shared" si="20"/>
        <v>165</v>
      </c>
      <c r="Q71" s="21">
        <v>10000</v>
      </c>
      <c r="R71" s="21">
        <v>8855</v>
      </c>
      <c r="S71" s="32">
        <f t="shared" si="21"/>
        <v>216.41666666666666</v>
      </c>
      <c r="T71" s="19" t="s">
        <v>44</v>
      </c>
      <c r="U71" s="21">
        <v>150</v>
      </c>
      <c r="V71" s="33">
        <f t="shared" si="22"/>
        <v>366.41666666666663</v>
      </c>
      <c r="W71" s="21">
        <v>45</v>
      </c>
      <c r="X71" s="21">
        <v>50</v>
      </c>
      <c r="Y71" s="26">
        <f t="shared" si="23"/>
        <v>95</v>
      </c>
      <c r="AB71" s="27">
        <f t="shared" si="24"/>
        <v>0</v>
      </c>
      <c r="AC71" s="21">
        <f t="shared" si="25"/>
        <v>754.91666666666663</v>
      </c>
      <c r="AD71" s="19">
        <v>35</v>
      </c>
      <c r="AE71" s="22">
        <v>52</v>
      </c>
      <c r="AF71" s="19">
        <v>8855</v>
      </c>
      <c r="AH71" s="23" t="str">
        <f>IF(AND(AF71 &lt;&gt; "", AG71 &lt;&gt; ""), ABS(AF71 - AG71), "")</f>
        <v/>
      </c>
      <c r="AI71" s="24" t="str">
        <f>IF(AG71 = 99999, 99999, IF(AND(AG71 &lt;&gt; "", AH71 &lt;&gt; ""), ABS(AH71 / AG71), ""))</f>
        <v/>
      </c>
    </row>
    <row r="72" spans="1:35" ht="13" x14ac:dyDescent="0.15">
      <c r="A72" s="18">
        <v>180</v>
      </c>
      <c r="B72" s="19" t="s">
        <v>115</v>
      </c>
      <c r="C72" s="20" t="s">
        <v>43</v>
      </c>
      <c r="D72" s="21">
        <v>15</v>
      </c>
      <c r="E72" s="21">
        <v>0</v>
      </c>
      <c r="F72" s="21">
        <v>0</v>
      </c>
      <c r="G72" s="21">
        <v>15</v>
      </c>
      <c r="H72" s="29">
        <f t="shared" si="18"/>
        <v>30</v>
      </c>
      <c r="I72" s="21">
        <v>5</v>
      </c>
      <c r="J72" s="21">
        <v>20</v>
      </c>
      <c r="K72" s="21">
        <v>29</v>
      </c>
      <c r="L72" s="21">
        <v>121</v>
      </c>
      <c r="M72" s="30">
        <f t="shared" si="19"/>
        <v>165</v>
      </c>
      <c r="N72" s="21">
        <v>80</v>
      </c>
      <c r="O72" s="21">
        <v>107</v>
      </c>
      <c r="P72" s="31">
        <f t="shared" si="20"/>
        <v>187</v>
      </c>
      <c r="Q72" s="21">
        <v>10000</v>
      </c>
      <c r="R72" s="21">
        <v>9299</v>
      </c>
      <c r="S72" s="32">
        <f t="shared" si="21"/>
        <v>268.2166666666667</v>
      </c>
      <c r="T72" s="19" t="s">
        <v>48</v>
      </c>
      <c r="U72" s="21"/>
      <c r="V72" s="33">
        <f t="shared" si="22"/>
        <v>268.2166666666667</v>
      </c>
      <c r="W72" s="21"/>
      <c r="X72" s="21">
        <v>0</v>
      </c>
      <c r="Y72" s="26">
        <f t="shared" si="23"/>
        <v>0</v>
      </c>
      <c r="AB72" s="27">
        <f t="shared" si="24"/>
        <v>0</v>
      </c>
      <c r="AC72" s="21">
        <f t="shared" si="25"/>
        <v>650.2166666666667</v>
      </c>
      <c r="AD72" s="19">
        <v>48</v>
      </c>
      <c r="AE72" s="22">
        <v>77</v>
      </c>
      <c r="AF72" s="19">
        <v>9299</v>
      </c>
      <c r="AG72" s="19">
        <v>9826</v>
      </c>
      <c r="AH72" s="23">
        <f>IF(AND(AF72 &lt;&gt; "", AG72 &lt;&gt; ""), ABS(AF72 - AG72), "")</f>
        <v>527</v>
      </c>
      <c r="AI72" s="24">
        <f>IF(AG72 = 99999, 99999, IF(AND(AG72 &lt;&gt; "", AH72 &lt;&gt; ""), ABS(AH72 / AG72), ""))</f>
        <v>5.3633217993079588E-2</v>
      </c>
    </row>
    <row r="73" spans="1:35" ht="13" x14ac:dyDescent="0.15">
      <c r="A73" s="18">
        <v>181</v>
      </c>
      <c r="B73" s="19" t="s">
        <v>116</v>
      </c>
      <c r="C73" s="20" t="s">
        <v>43</v>
      </c>
      <c r="D73" s="21">
        <v>15</v>
      </c>
      <c r="E73" s="21">
        <v>15</v>
      </c>
      <c r="F73" s="21">
        <v>15</v>
      </c>
      <c r="G73" s="21">
        <v>15</v>
      </c>
      <c r="H73" s="29">
        <f t="shared" si="18"/>
        <v>60</v>
      </c>
      <c r="I73" s="21">
        <v>10</v>
      </c>
      <c r="J73" s="21">
        <v>20</v>
      </c>
      <c r="K73" s="21">
        <v>29.5</v>
      </c>
      <c r="L73" s="21">
        <v>114</v>
      </c>
      <c r="M73" s="30">
        <f t="shared" si="19"/>
        <v>153.5</v>
      </c>
      <c r="N73" s="21">
        <v>105</v>
      </c>
      <c r="O73" s="21">
        <v>72</v>
      </c>
      <c r="P73" s="31">
        <f t="shared" si="20"/>
        <v>177</v>
      </c>
      <c r="Q73" s="21">
        <v>10000</v>
      </c>
      <c r="R73" s="21">
        <v>11065</v>
      </c>
      <c r="S73" s="32">
        <f t="shared" si="21"/>
        <v>225.75</v>
      </c>
      <c r="T73" s="19" t="s">
        <v>44</v>
      </c>
      <c r="U73" s="21">
        <v>150</v>
      </c>
      <c r="V73" s="33">
        <f t="shared" si="22"/>
        <v>375.75</v>
      </c>
      <c r="W73" s="21"/>
      <c r="X73" s="21">
        <v>0</v>
      </c>
      <c r="Y73" s="26">
        <f t="shared" si="23"/>
        <v>0</v>
      </c>
      <c r="AB73" s="27">
        <f t="shared" si="24"/>
        <v>0</v>
      </c>
      <c r="AC73" s="21">
        <f t="shared" si="25"/>
        <v>766.25</v>
      </c>
      <c r="AD73" s="19">
        <v>33</v>
      </c>
      <c r="AE73" s="22">
        <v>49</v>
      </c>
      <c r="AF73" s="19">
        <v>11065</v>
      </c>
      <c r="AG73" s="19">
        <v>10954</v>
      </c>
      <c r="AH73" s="23">
        <f>IF(AND(AF73 &lt;&gt; "", AG73 &lt;&gt; ""), ABS(AF73 - AG73), "")</f>
        <v>111</v>
      </c>
      <c r="AI73" s="24">
        <f>IF(AG73 = 99999, 99999, IF(AND(AG73 &lt;&gt; "", AH73 &lt;&gt; ""), ABS(AH73 / AG73), ""))</f>
        <v>1.0133284644878584E-2</v>
      </c>
    </row>
    <row r="74" spans="1:35" ht="13" x14ac:dyDescent="0.15">
      <c r="A74" s="18">
        <v>182</v>
      </c>
      <c r="B74" s="19" t="s">
        <v>117</v>
      </c>
      <c r="C74" s="20" t="s">
        <v>43</v>
      </c>
      <c r="D74" s="21">
        <v>15</v>
      </c>
      <c r="E74" s="21">
        <v>15</v>
      </c>
      <c r="F74" s="21">
        <v>15</v>
      </c>
      <c r="G74" s="21">
        <v>15</v>
      </c>
      <c r="H74" s="29">
        <f t="shared" si="18"/>
        <v>60</v>
      </c>
      <c r="I74" s="21">
        <v>45</v>
      </c>
      <c r="J74" s="21">
        <v>0</v>
      </c>
      <c r="K74" s="21">
        <v>35.5</v>
      </c>
      <c r="L74" s="21">
        <v>113.5</v>
      </c>
      <c r="M74" s="30">
        <f t="shared" si="19"/>
        <v>104</v>
      </c>
      <c r="N74" s="21">
        <v>96</v>
      </c>
      <c r="O74" s="21">
        <v>106</v>
      </c>
      <c r="P74" s="31">
        <f t="shared" si="20"/>
        <v>202</v>
      </c>
      <c r="Q74" s="21">
        <v>10000</v>
      </c>
      <c r="R74" s="21">
        <v>5137</v>
      </c>
      <c r="S74" s="32">
        <f t="shared" si="21"/>
        <v>0</v>
      </c>
      <c r="T74" s="19" t="s">
        <v>48</v>
      </c>
      <c r="U74" s="21"/>
      <c r="V74" s="33">
        <f t="shared" si="22"/>
        <v>0</v>
      </c>
      <c r="W74" s="21"/>
      <c r="X74" s="21">
        <v>0</v>
      </c>
      <c r="Y74" s="26">
        <f t="shared" si="23"/>
        <v>0</v>
      </c>
      <c r="Z74" s="21">
        <v>100</v>
      </c>
      <c r="AA74" s="21"/>
      <c r="AB74" s="27">
        <f t="shared" si="24"/>
        <v>100</v>
      </c>
      <c r="AC74" s="21">
        <f t="shared" si="25"/>
        <v>266</v>
      </c>
      <c r="AD74" s="19">
        <v>78</v>
      </c>
      <c r="AE74" s="22">
        <v>124</v>
      </c>
      <c r="AF74" s="19">
        <v>5137</v>
      </c>
      <c r="AG74" s="19">
        <v>9282</v>
      </c>
      <c r="AH74" s="23">
        <f>IF(AND(AF74 &lt;&gt; "", AG74 &lt;&gt; ""), ABS(AF74 - AG74), "")</f>
        <v>4145</v>
      </c>
      <c r="AI74" s="24">
        <f>IF(AG74 = 99999, 99999, IF(AND(AG74 &lt;&gt; "", AH74 &lt;&gt; ""), ABS(AH74 / AG74), ""))</f>
        <v>0.44656324068088776</v>
      </c>
    </row>
    <row r="75" spans="1:35" ht="13" x14ac:dyDescent="0.15">
      <c r="A75" s="18">
        <v>183</v>
      </c>
      <c r="B75" s="19" t="s">
        <v>118</v>
      </c>
      <c r="C75" s="20" t="s">
        <v>43</v>
      </c>
      <c r="D75" s="21">
        <v>15</v>
      </c>
      <c r="E75" s="21">
        <v>0</v>
      </c>
      <c r="F75" s="21">
        <v>15</v>
      </c>
      <c r="G75" s="21">
        <v>15</v>
      </c>
      <c r="H75" s="29">
        <f t="shared" si="18"/>
        <v>45</v>
      </c>
      <c r="I75" s="21">
        <v>50</v>
      </c>
      <c r="J75" s="21">
        <v>0</v>
      </c>
      <c r="K75" s="21">
        <v>0</v>
      </c>
      <c r="L75" s="21">
        <v>0</v>
      </c>
      <c r="M75" s="30">
        <f t="shared" si="19"/>
        <v>-50</v>
      </c>
      <c r="N75" s="21">
        <v>103</v>
      </c>
      <c r="O75" s="21">
        <v>113</v>
      </c>
      <c r="P75" s="31">
        <f t="shared" si="20"/>
        <v>216</v>
      </c>
      <c r="Q75" s="21">
        <v>10000</v>
      </c>
      <c r="R75" s="21">
        <v>7874</v>
      </c>
      <c r="S75" s="32">
        <f t="shared" si="21"/>
        <v>101.96666666666667</v>
      </c>
      <c r="T75" s="19" t="s">
        <v>44</v>
      </c>
      <c r="U75" s="21">
        <v>150</v>
      </c>
      <c r="V75" s="33">
        <f t="shared" si="22"/>
        <v>251.96666666666667</v>
      </c>
      <c r="W75" s="21"/>
      <c r="X75" s="21">
        <v>50</v>
      </c>
      <c r="Y75" s="26">
        <f t="shared" si="23"/>
        <v>50</v>
      </c>
      <c r="Z75" s="21"/>
      <c r="AA75" s="21">
        <v>60</v>
      </c>
      <c r="AB75" s="27">
        <f t="shared" si="24"/>
        <v>60</v>
      </c>
      <c r="AC75" s="21">
        <f t="shared" si="25"/>
        <v>452.9666666666667</v>
      </c>
      <c r="AD75" s="19">
        <v>68</v>
      </c>
      <c r="AE75" s="22">
        <v>110</v>
      </c>
      <c r="AF75" s="19">
        <v>7874</v>
      </c>
      <c r="AG75" s="19">
        <v>9917</v>
      </c>
      <c r="AH75" s="23">
        <f>IF(AND(AF75 &lt;&gt; "", AG75 &lt;&gt; ""), ABS(AF75 - AG75), "")</f>
        <v>2043</v>
      </c>
      <c r="AI75" s="24">
        <f>IF(AG75 = 99999, 99999, IF(AND(AG75 &lt;&gt; "", AH75 &lt;&gt; ""), ABS(AH75 / AG75), ""))</f>
        <v>0.20600988202077242</v>
      </c>
    </row>
    <row r="76" spans="1:35" ht="13" x14ac:dyDescent="0.15">
      <c r="A76" s="18">
        <v>184</v>
      </c>
      <c r="B76" s="19" t="s">
        <v>119</v>
      </c>
      <c r="C76" s="20" t="s">
        <v>43</v>
      </c>
      <c r="D76" s="21">
        <v>15</v>
      </c>
      <c r="E76" s="21">
        <v>15</v>
      </c>
      <c r="F76" s="21">
        <v>15</v>
      </c>
      <c r="G76" s="21">
        <v>15</v>
      </c>
      <c r="H76" s="29">
        <f t="shared" si="18"/>
        <v>60</v>
      </c>
      <c r="I76" s="21">
        <v>5</v>
      </c>
      <c r="J76" s="21">
        <v>19</v>
      </c>
      <c r="K76" s="21">
        <v>32</v>
      </c>
      <c r="L76" s="21">
        <v>126</v>
      </c>
      <c r="M76" s="30">
        <f t="shared" si="19"/>
        <v>172</v>
      </c>
      <c r="N76" s="21">
        <v>107</v>
      </c>
      <c r="O76" s="21">
        <v>112</v>
      </c>
      <c r="P76" s="31">
        <f t="shared" si="20"/>
        <v>219</v>
      </c>
      <c r="Q76" s="21">
        <v>10000</v>
      </c>
      <c r="R76" s="21">
        <v>10019</v>
      </c>
      <c r="S76" s="32">
        <f t="shared" si="21"/>
        <v>347.78333333333336</v>
      </c>
      <c r="T76" s="19" t="s">
        <v>44</v>
      </c>
      <c r="U76" s="21">
        <v>150</v>
      </c>
      <c r="V76" s="33">
        <f t="shared" si="22"/>
        <v>497.78333333333336</v>
      </c>
      <c r="W76" s="21">
        <v>45</v>
      </c>
      <c r="X76" s="21">
        <v>50</v>
      </c>
      <c r="Y76" s="26">
        <f t="shared" si="23"/>
        <v>95</v>
      </c>
      <c r="AB76" s="27">
        <f t="shared" si="24"/>
        <v>0</v>
      </c>
      <c r="AC76" s="21">
        <f t="shared" si="25"/>
        <v>1043.7833333333333</v>
      </c>
      <c r="AD76" s="19">
        <v>1</v>
      </c>
      <c r="AE76" s="22">
        <v>1</v>
      </c>
      <c r="AF76" s="19">
        <v>10019</v>
      </c>
      <c r="AG76" s="19">
        <v>9882</v>
      </c>
      <c r="AH76" s="23">
        <f>IF(AND(AF76 &lt;&gt; "", AG76 &lt;&gt; ""), ABS(AF76 - AG76), "")</f>
        <v>137</v>
      </c>
      <c r="AI76" s="24">
        <f>IF(AG76 = 99999, 99999, IF(AND(AG76 &lt;&gt; "", AH76 &lt;&gt; ""), ABS(AH76 / AG76), ""))</f>
        <v>1.3863590366322606E-2</v>
      </c>
    </row>
    <row r="77" spans="1:35" ht="13" x14ac:dyDescent="0.15">
      <c r="A77" s="18">
        <v>185</v>
      </c>
      <c r="B77" s="19" t="s">
        <v>120</v>
      </c>
      <c r="C77" s="20" t="s">
        <v>43</v>
      </c>
      <c r="D77" s="21">
        <v>15</v>
      </c>
      <c r="E77" s="21">
        <v>15</v>
      </c>
      <c r="F77" s="21">
        <v>15</v>
      </c>
      <c r="G77" s="21">
        <v>15</v>
      </c>
      <c r="H77" s="29">
        <f t="shared" si="18"/>
        <v>60</v>
      </c>
      <c r="I77" s="21">
        <v>0</v>
      </c>
      <c r="J77" s="21">
        <v>20</v>
      </c>
      <c r="K77" s="21">
        <v>34</v>
      </c>
      <c r="L77" s="21">
        <v>130.5</v>
      </c>
      <c r="M77" s="30">
        <f t="shared" si="19"/>
        <v>184.5</v>
      </c>
      <c r="N77" s="21">
        <v>119</v>
      </c>
      <c r="O77" s="21">
        <v>112</v>
      </c>
      <c r="P77" s="31">
        <f t="shared" si="20"/>
        <v>231</v>
      </c>
      <c r="Q77" s="21">
        <v>10000</v>
      </c>
      <c r="R77" s="21">
        <v>1</v>
      </c>
      <c r="S77" s="32">
        <f t="shared" si="21"/>
        <v>0</v>
      </c>
      <c r="T77" s="19" t="s">
        <v>44</v>
      </c>
      <c r="U77" s="21">
        <v>150</v>
      </c>
      <c r="V77" s="33">
        <f t="shared" si="22"/>
        <v>150</v>
      </c>
      <c r="W77" s="21"/>
      <c r="X77" s="21">
        <v>50</v>
      </c>
      <c r="Y77" s="26">
        <f t="shared" si="23"/>
        <v>50</v>
      </c>
      <c r="AB77" s="27">
        <f t="shared" si="24"/>
        <v>0</v>
      </c>
      <c r="AC77" s="21">
        <f t="shared" si="25"/>
        <v>675.5</v>
      </c>
      <c r="AD77" s="19">
        <v>45</v>
      </c>
      <c r="AE77" s="22">
        <v>68</v>
      </c>
      <c r="AF77" s="19">
        <v>1</v>
      </c>
      <c r="AG77" s="19">
        <v>10000</v>
      </c>
      <c r="AH77" s="23">
        <f>IF(AND(AF77 &lt;&gt; "", AG77 &lt;&gt; ""), ABS(AF77 - AG77), "")</f>
        <v>9999</v>
      </c>
      <c r="AI77" s="24">
        <f>IF(AG77 = 99999, 99999, IF(AND(AG77 &lt;&gt; "", AH77 &lt;&gt; ""), ABS(AH77 / AG77), ""))</f>
        <v>0.99990000000000001</v>
      </c>
    </row>
    <row r="78" spans="1:35" ht="13" x14ac:dyDescent="0.15">
      <c r="A78" s="18">
        <v>187</v>
      </c>
      <c r="B78" s="19" t="s">
        <v>121</v>
      </c>
      <c r="C78" s="20" t="s">
        <v>43</v>
      </c>
      <c r="D78" s="21">
        <v>15</v>
      </c>
      <c r="E78" s="21">
        <v>15</v>
      </c>
      <c r="F78" s="21">
        <v>15</v>
      </c>
      <c r="G78" s="21">
        <v>0</v>
      </c>
      <c r="H78" s="29">
        <f t="shared" si="18"/>
        <v>45</v>
      </c>
      <c r="I78" s="21">
        <v>10</v>
      </c>
      <c r="J78" s="21">
        <v>19.5</v>
      </c>
      <c r="K78" s="21">
        <v>36</v>
      </c>
      <c r="L78" s="21">
        <v>129</v>
      </c>
      <c r="M78" s="30">
        <f t="shared" si="19"/>
        <v>174.5</v>
      </c>
      <c r="N78" s="21">
        <v>110</v>
      </c>
      <c r="O78" s="21">
        <v>109</v>
      </c>
      <c r="P78" s="31">
        <f t="shared" si="20"/>
        <v>219</v>
      </c>
      <c r="Q78" s="21">
        <v>10000</v>
      </c>
      <c r="R78" s="21">
        <v>9458</v>
      </c>
      <c r="S78" s="32">
        <f t="shared" si="21"/>
        <v>286.76666666666665</v>
      </c>
      <c r="T78" s="19" t="s">
        <v>44</v>
      </c>
      <c r="U78" s="21">
        <v>150</v>
      </c>
      <c r="V78" s="33">
        <f t="shared" si="22"/>
        <v>436.76666666666665</v>
      </c>
      <c r="W78" s="21"/>
      <c r="X78" s="21">
        <v>0</v>
      </c>
      <c r="Y78" s="26">
        <f t="shared" si="23"/>
        <v>0</v>
      </c>
      <c r="AB78" s="27">
        <f t="shared" si="24"/>
        <v>0</v>
      </c>
      <c r="AC78" s="21">
        <f t="shared" si="25"/>
        <v>875.26666666666665</v>
      </c>
      <c r="AD78" s="19">
        <v>19</v>
      </c>
      <c r="AE78" s="22">
        <v>30</v>
      </c>
      <c r="AF78" s="19">
        <v>9458</v>
      </c>
      <c r="AG78" s="19">
        <v>10000</v>
      </c>
      <c r="AH78" s="23">
        <f>IF(AND(AF78 &lt;&gt; "", AG78 &lt;&gt; ""), ABS(AF78 - AG78), "")</f>
        <v>542</v>
      </c>
      <c r="AI78" s="24">
        <f>IF(AG78 = 99999, 99999, IF(AND(AG78 &lt;&gt; "", AH78 &lt;&gt; ""), ABS(AH78 / AG78), ""))</f>
        <v>5.4199999999999998E-2</v>
      </c>
    </row>
    <row r="79" spans="1:35" ht="13" x14ac:dyDescent="0.15">
      <c r="A79" s="18">
        <v>188</v>
      </c>
      <c r="B79" s="19" t="s">
        <v>122</v>
      </c>
      <c r="C79" s="20" t="s">
        <v>43</v>
      </c>
      <c r="D79" s="21">
        <v>15</v>
      </c>
      <c r="E79" s="21">
        <v>15</v>
      </c>
      <c r="F79" s="21">
        <v>15</v>
      </c>
      <c r="G79" s="21">
        <v>15</v>
      </c>
      <c r="H79" s="29">
        <f t="shared" si="18"/>
        <v>60</v>
      </c>
      <c r="I79" s="21">
        <v>0</v>
      </c>
      <c r="J79" s="21">
        <v>9.5</v>
      </c>
      <c r="K79" s="21">
        <v>36.5</v>
      </c>
      <c r="L79" s="21">
        <v>132</v>
      </c>
      <c r="M79" s="30">
        <f t="shared" si="19"/>
        <v>178</v>
      </c>
      <c r="N79" s="21">
        <v>114</v>
      </c>
      <c r="O79" s="21">
        <v>112</v>
      </c>
      <c r="P79" s="31">
        <f t="shared" si="20"/>
        <v>226</v>
      </c>
      <c r="Q79" s="21">
        <v>10000</v>
      </c>
      <c r="S79" s="32" t="str">
        <f t="shared" si="21"/>
        <v/>
      </c>
      <c r="V79" s="33" t="str">
        <f t="shared" si="22"/>
        <v>0</v>
      </c>
      <c r="W79" s="21"/>
      <c r="X79" s="21">
        <v>0</v>
      </c>
      <c r="Y79" s="26">
        <f t="shared" si="23"/>
        <v>0</v>
      </c>
      <c r="AB79" s="27">
        <f t="shared" si="24"/>
        <v>0</v>
      </c>
      <c r="AC79" s="21">
        <f t="shared" si="25"/>
        <v>464</v>
      </c>
      <c r="AD79" s="19">
        <v>66</v>
      </c>
      <c r="AE79" s="22">
        <v>105</v>
      </c>
      <c r="AH79" s="23" t="str">
        <f>IF(AND(AF79 &lt;&gt; "", AG79 &lt;&gt; ""), ABS(AF79 - AG79), "")</f>
        <v/>
      </c>
      <c r="AI79" s="24" t="str">
        <f>IF(AG79 = 99999, 99999, IF(AND(AG79 &lt;&gt; "", AH79 &lt;&gt; ""), ABS(AH79 / AG79), ""))</f>
        <v/>
      </c>
    </row>
    <row r="80" spans="1:35" ht="13" x14ac:dyDescent="0.15">
      <c r="A80" s="18">
        <v>189</v>
      </c>
      <c r="B80" s="19" t="s">
        <v>123</v>
      </c>
      <c r="C80" s="20" t="s">
        <v>43</v>
      </c>
      <c r="D80" s="21">
        <v>15</v>
      </c>
      <c r="E80" s="21">
        <v>15</v>
      </c>
      <c r="F80" s="21">
        <v>15</v>
      </c>
      <c r="G80" s="21">
        <v>15</v>
      </c>
      <c r="H80" s="29">
        <f t="shared" si="18"/>
        <v>60</v>
      </c>
      <c r="I80" s="21">
        <v>25</v>
      </c>
      <c r="J80" s="21">
        <v>19.5</v>
      </c>
      <c r="K80" s="21">
        <v>33.5</v>
      </c>
      <c r="L80" s="21">
        <v>128</v>
      </c>
      <c r="M80" s="30">
        <f t="shared" si="19"/>
        <v>156</v>
      </c>
      <c r="N80" s="21">
        <v>102</v>
      </c>
      <c r="O80" s="21">
        <v>109</v>
      </c>
      <c r="P80" s="31">
        <f t="shared" si="20"/>
        <v>211</v>
      </c>
      <c r="Q80" s="21">
        <v>10000</v>
      </c>
      <c r="R80" s="21">
        <v>8871</v>
      </c>
      <c r="S80" s="32">
        <f t="shared" si="21"/>
        <v>218.28333333333333</v>
      </c>
      <c r="T80" s="19" t="s">
        <v>46</v>
      </c>
      <c r="U80" s="21">
        <v>150</v>
      </c>
      <c r="V80" s="33">
        <f t="shared" si="22"/>
        <v>368.2833333333333</v>
      </c>
      <c r="W80" s="21"/>
      <c r="X80" s="21">
        <v>50</v>
      </c>
      <c r="Y80" s="26">
        <f t="shared" si="23"/>
        <v>50</v>
      </c>
      <c r="AB80" s="27">
        <f t="shared" si="24"/>
        <v>0</v>
      </c>
      <c r="AC80" s="21">
        <f t="shared" si="25"/>
        <v>845.2833333333333</v>
      </c>
      <c r="AD80" s="19">
        <v>25</v>
      </c>
      <c r="AE80" s="22">
        <v>40</v>
      </c>
      <c r="AF80" s="19">
        <v>8871</v>
      </c>
      <c r="AG80" s="19">
        <v>10645</v>
      </c>
      <c r="AH80" s="23">
        <f>IF(AND(AF80 &lt;&gt; "", AG80 &lt;&gt; ""), ABS(AF80 - AG80), "")</f>
        <v>1774</v>
      </c>
      <c r="AI80" s="24">
        <f>IF(AG80 = 99999, 99999, IF(AND(AG80 &lt;&gt; "", AH80 &lt;&gt; ""), ABS(AH80 / AG80), ""))</f>
        <v>0.16665100986378581</v>
      </c>
    </row>
    <row r="81" spans="1:35" ht="13" x14ac:dyDescent="0.15">
      <c r="A81" s="18">
        <v>190</v>
      </c>
      <c r="B81" s="19" t="s">
        <v>124</v>
      </c>
      <c r="C81" s="20" t="s">
        <v>43</v>
      </c>
      <c r="D81" s="21">
        <v>15</v>
      </c>
      <c r="E81" s="21">
        <v>15</v>
      </c>
      <c r="F81" s="21">
        <v>15</v>
      </c>
      <c r="G81" s="21">
        <v>15</v>
      </c>
      <c r="H81" s="29">
        <f t="shared" si="18"/>
        <v>60</v>
      </c>
      <c r="I81" s="21">
        <v>0</v>
      </c>
      <c r="J81" s="21">
        <v>20</v>
      </c>
      <c r="K81" s="21">
        <v>30</v>
      </c>
      <c r="L81" s="21">
        <v>100</v>
      </c>
      <c r="M81" s="30">
        <f t="shared" si="19"/>
        <v>150</v>
      </c>
      <c r="N81" s="21">
        <v>91</v>
      </c>
      <c r="O81" s="21">
        <v>112</v>
      </c>
      <c r="P81" s="31">
        <f t="shared" si="20"/>
        <v>203</v>
      </c>
      <c r="Q81" s="21">
        <v>10000</v>
      </c>
      <c r="R81" s="21">
        <v>9133</v>
      </c>
      <c r="S81" s="32">
        <f t="shared" si="21"/>
        <v>248.85</v>
      </c>
      <c r="T81" s="19" t="s">
        <v>44</v>
      </c>
      <c r="U81" s="21">
        <v>150</v>
      </c>
      <c r="V81" s="33">
        <f t="shared" si="22"/>
        <v>398.85</v>
      </c>
      <c r="W81" s="21">
        <v>15</v>
      </c>
      <c r="X81" s="21">
        <v>50</v>
      </c>
      <c r="Y81" s="26">
        <f t="shared" si="23"/>
        <v>65</v>
      </c>
      <c r="AB81" s="27">
        <f t="shared" si="24"/>
        <v>0</v>
      </c>
      <c r="AC81" s="21">
        <f t="shared" si="25"/>
        <v>876.85</v>
      </c>
      <c r="AD81" s="19">
        <v>18</v>
      </c>
      <c r="AE81" s="22">
        <v>29</v>
      </c>
      <c r="AF81" s="19">
        <v>9133</v>
      </c>
      <c r="AG81" s="19">
        <v>10750</v>
      </c>
      <c r="AH81" s="23">
        <f>IF(AND(AF81 &lt;&gt; "", AG81 &lt;&gt; ""), ABS(AF81 - AG81), "")</f>
        <v>1617</v>
      </c>
      <c r="AI81" s="24">
        <f>IF(AG81 = 99999, 99999, IF(AND(AG81 &lt;&gt; "", AH81 &lt;&gt; ""), ABS(AH81 / AG81), ""))</f>
        <v>0.1504186046511628</v>
      </c>
    </row>
    <row r="82" spans="1:35" ht="13" x14ac:dyDescent="0.15">
      <c r="A82" s="18">
        <v>191</v>
      </c>
      <c r="B82" s="19" t="s">
        <v>125</v>
      </c>
      <c r="C82" s="20" t="s">
        <v>43</v>
      </c>
      <c r="D82" s="21">
        <v>15</v>
      </c>
      <c r="E82" s="21">
        <v>15</v>
      </c>
      <c r="F82" s="21">
        <v>15</v>
      </c>
      <c r="G82" s="21">
        <v>0</v>
      </c>
      <c r="H82" s="29">
        <f t="shared" si="18"/>
        <v>45</v>
      </c>
      <c r="I82" s="21">
        <v>200</v>
      </c>
      <c r="J82" s="21">
        <v>20</v>
      </c>
      <c r="K82" s="21">
        <v>33</v>
      </c>
      <c r="L82" s="21">
        <v>122</v>
      </c>
      <c r="M82" s="30">
        <f t="shared" si="19"/>
        <v>-25</v>
      </c>
      <c r="N82" s="21">
        <v>80</v>
      </c>
      <c r="O82" s="21">
        <v>94</v>
      </c>
      <c r="P82" s="31">
        <f t="shared" si="20"/>
        <v>174</v>
      </c>
      <c r="Q82" s="21">
        <v>10000</v>
      </c>
      <c r="R82" s="21">
        <v>10980</v>
      </c>
      <c r="S82" s="32">
        <f t="shared" si="21"/>
        <v>235.66666666666669</v>
      </c>
      <c r="T82" s="19" t="s">
        <v>44</v>
      </c>
      <c r="U82" s="21">
        <v>150</v>
      </c>
      <c r="V82" s="33">
        <f t="shared" si="22"/>
        <v>385.66666666666669</v>
      </c>
      <c r="W82" s="21"/>
      <c r="X82" s="21">
        <v>50</v>
      </c>
      <c r="Y82" s="26">
        <f t="shared" si="23"/>
        <v>50</v>
      </c>
      <c r="AB82" s="27">
        <f t="shared" si="24"/>
        <v>0</v>
      </c>
      <c r="AC82" s="21">
        <f t="shared" si="25"/>
        <v>629.66666666666674</v>
      </c>
      <c r="AD82" s="19">
        <v>52</v>
      </c>
      <c r="AE82" s="22">
        <v>78</v>
      </c>
      <c r="AF82" s="19">
        <v>10980</v>
      </c>
      <c r="AG82" s="19">
        <v>11573</v>
      </c>
      <c r="AH82" s="23">
        <f>IF(AND(AF82 &lt;&gt; "", AG82 &lt;&gt; ""), ABS(AF82 - AG82), "")</f>
        <v>593</v>
      </c>
      <c r="AI82" s="24">
        <f>IF(AG82 = 99999, 99999, IF(AND(AG82 &lt;&gt; "", AH82 &lt;&gt; ""), ABS(AH82 / AG82), ""))</f>
        <v>5.1239955067830294E-2</v>
      </c>
    </row>
    <row r="83" spans="1:35" ht="13" x14ac:dyDescent="0.15">
      <c r="A83" s="18">
        <v>193</v>
      </c>
      <c r="B83" s="19" t="s">
        <v>126</v>
      </c>
      <c r="C83" s="20" t="s">
        <v>43</v>
      </c>
      <c r="D83" s="21">
        <v>15</v>
      </c>
      <c r="E83" s="21">
        <v>15</v>
      </c>
      <c r="F83" s="21">
        <v>15</v>
      </c>
      <c r="G83" s="21">
        <v>0</v>
      </c>
      <c r="H83" s="29">
        <f t="shared" si="18"/>
        <v>45</v>
      </c>
      <c r="I83" s="21">
        <v>65</v>
      </c>
      <c r="J83" s="21">
        <v>0</v>
      </c>
      <c r="K83" s="21">
        <v>24</v>
      </c>
      <c r="L83" s="21">
        <v>99</v>
      </c>
      <c r="M83" s="30">
        <f t="shared" si="19"/>
        <v>58</v>
      </c>
      <c r="N83" s="21">
        <v>91</v>
      </c>
      <c r="O83" s="21">
        <v>103</v>
      </c>
      <c r="P83" s="31">
        <f t="shared" si="20"/>
        <v>194</v>
      </c>
      <c r="Q83" s="21">
        <v>10000</v>
      </c>
      <c r="R83" s="21">
        <v>10533</v>
      </c>
      <c r="S83" s="32">
        <f t="shared" si="21"/>
        <v>287.81666666666666</v>
      </c>
      <c r="T83" s="19" t="s">
        <v>46</v>
      </c>
      <c r="U83" s="21">
        <v>150</v>
      </c>
      <c r="V83" s="33">
        <f t="shared" si="22"/>
        <v>437.81666666666666</v>
      </c>
      <c r="W83" s="21"/>
      <c r="X83" s="21">
        <v>50</v>
      </c>
      <c r="Y83" s="26">
        <f t="shared" si="23"/>
        <v>50</v>
      </c>
      <c r="AB83" s="27">
        <f t="shared" si="24"/>
        <v>0</v>
      </c>
      <c r="AC83" s="21">
        <f t="shared" si="25"/>
        <v>784.81666666666661</v>
      </c>
      <c r="AD83" s="19">
        <v>30</v>
      </c>
      <c r="AE83" s="22">
        <v>45</v>
      </c>
      <c r="AF83" s="19">
        <v>10533</v>
      </c>
      <c r="AG83" s="19">
        <v>10000</v>
      </c>
      <c r="AH83" s="23">
        <f>IF(AND(AF83 &lt;&gt; "", AG83 &lt;&gt; ""), ABS(AF83 - AG83), "")</f>
        <v>533</v>
      </c>
      <c r="AI83" s="24">
        <f>IF(AG83 = 99999, 99999, IF(AND(AG83 &lt;&gt; "", AH83 &lt;&gt; ""), ABS(AH83 / AG83), ""))</f>
        <v>5.33E-2</v>
      </c>
    </row>
    <row r="84" spans="1:35" ht="13" x14ac:dyDescent="0.15">
      <c r="A84" s="18">
        <v>194</v>
      </c>
      <c r="B84" s="19" t="s">
        <v>127</v>
      </c>
      <c r="C84" s="20" t="s">
        <v>43</v>
      </c>
      <c r="D84" s="21">
        <v>15</v>
      </c>
      <c r="E84" s="21">
        <v>15</v>
      </c>
      <c r="F84" s="21">
        <v>15</v>
      </c>
      <c r="G84" s="21">
        <v>15</v>
      </c>
      <c r="H84" s="29">
        <f t="shared" si="18"/>
        <v>60</v>
      </c>
      <c r="I84" s="21">
        <v>5</v>
      </c>
      <c r="J84" s="21">
        <v>20</v>
      </c>
      <c r="K84" s="21">
        <v>35</v>
      </c>
      <c r="L84" s="21">
        <v>130</v>
      </c>
      <c r="M84" s="30">
        <f t="shared" si="19"/>
        <v>180</v>
      </c>
      <c r="N84" s="21">
        <v>80</v>
      </c>
      <c r="O84" s="21">
        <v>103</v>
      </c>
      <c r="P84" s="31">
        <f t="shared" si="20"/>
        <v>183</v>
      </c>
      <c r="Q84" s="21">
        <v>10000</v>
      </c>
      <c r="R84" s="21">
        <v>6283</v>
      </c>
      <c r="S84" s="32">
        <f t="shared" si="21"/>
        <v>0</v>
      </c>
      <c r="T84" s="19" t="s">
        <v>48</v>
      </c>
      <c r="U84" s="21"/>
      <c r="V84" s="33">
        <f t="shared" si="22"/>
        <v>0</v>
      </c>
      <c r="W84" s="21">
        <v>60</v>
      </c>
      <c r="X84" s="21">
        <v>50</v>
      </c>
      <c r="Y84" s="26">
        <f t="shared" si="23"/>
        <v>110</v>
      </c>
      <c r="AB84" s="27">
        <f t="shared" si="24"/>
        <v>0</v>
      </c>
      <c r="AC84" s="21">
        <f t="shared" si="25"/>
        <v>533</v>
      </c>
      <c r="AD84" s="19">
        <v>61</v>
      </c>
      <c r="AE84" s="22">
        <v>92</v>
      </c>
      <c r="AF84" s="19">
        <v>6283</v>
      </c>
      <c r="AG84" s="19">
        <v>10326</v>
      </c>
      <c r="AH84" s="23">
        <f>IF(AND(AF84 &lt;&gt; "", AG84 &lt;&gt; ""), ABS(AF84 - AG84), "")</f>
        <v>4043</v>
      </c>
      <c r="AI84" s="24">
        <f>IF(AG84 = 99999, 99999, IF(AND(AG84 &lt;&gt; "", AH84 &lt;&gt; ""), ABS(AH84 / AG84), ""))</f>
        <v>0.39153592872361032</v>
      </c>
    </row>
    <row r="85" spans="1:35" ht="13" x14ac:dyDescent="0.15">
      <c r="A85" s="18">
        <v>200</v>
      </c>
      <c r="B85" s="19" t="s">
        <v>128</v>
      </c>
      <c r="C85" s="20" t="s">
        <v>129</v>
      </c>
      <c r="D85" s="21">
        <v>15</v>
      </c>
      <c r="E85" s="21">
        <v>15</v>
      </c>
      <c r="F85" s="21">
        <v>15</v>
      </c>
      <c r="G85" s="21">
        <v>15</v>
      </c>
      <c r="H85" s="29">
        <f t="shared" si="18"/>
        <v>60</v>
      </c>
      <c r="I85" s="21">
        <v>0</v>
      </c>
      <c r="J85" s="21">
        <v>20</v>
      </c>
      <c r="K85" s="21">
        <v>32</v>
      </c>
      <c r="L85" s="21">
        <v>110</v>
      </c>
      <c r="M85" s="30">
        <f t="shared" si="19"/>
        <v>162</v>
      </c>
      <c r="N85" s="21">
        <v>96</v>
      </c>
      <c r="O85" s="21">
        <v>103</v>
      </c>
      <c r="P85" s="31">
        <f t="shared" si="20"/>
        <v>199</v>
      </c>
      <c r="Q85" s="21">
        <v>30000</v>
      </c>
      <c r="R85" s="21">
        <v>1437</v>
      </c>
      <c r="S85" s="32">
        <f t="shared" si="21"/>
        <v>0</v>
      </c>
      <c r="T85" s="19" t="s">
        <v>48</v>
      </c>
      <c r="U85" s="21"/>
      <c r="V85" s="33">
        <f t="shared" si="22"/>
        <v>0</v>
      </c>
      <c r="W85" s="21"/>
      <c r="X85" s="21">
        <v>0</v>
      </c>
      <c r="Y85" s="26">
        <f t="shared" si="23"/>
        <v>0</v>
      </c>
      <c r="AB85" s="27">
        <f t="shared" si="24"/>
        <v>0</v>
      </c>
      <c r="AC85" s="21">
        <f t="shared" si="25"/>
        <v>421</v>
      </c>
      <c r="AD85" s="19">
        <v>17</v>
      </c>
      <c r="AE85" s="22">
        <v>121</v>
      </c>
      <c r="AF85" s="19">
        <v>1437</v>
      </c>
      <c r="AG85" s="19">
        <v>29944</v>
      </c>
      <c r="AH85" s="23">
        <f>IF(AND(AF85 &lt;&gt; "", AG85 &lt;&gt; ""), ABS(AF85 - AG85), "")</f>
        <v>28507</v>
      </c>
      <c r="AI85" s="24">
        <f>IF(AG85 = 99999, 99999, IF(AND(AG85 &lt;&gt; "", AH85 &lt;&gt; ""), ABS(AH85 / AG85), ""))</f>
        <v>0.95201041944963938</v>
      </c>
    </row>
    <row r="86" spans="1:35" ht="13" x14ac:dyDescent="0.15">
      <c r="A86" s="18">
        <v>201</v>
      </c>
      <c r="B86" s="19" t="s">
        <v>130</v>
      </c>
      <c r="C86" s="20" t="s">
        <v>129</v>
      </c>
      <c r="D86" s="21">
        <v>15</v>
      </c>
      <c r="E86" s="21">
        <v>15</v>
      </c>
      <c r="F86" s="21">
        <v>15</v>
      </c>
      <c r="G86" s="21">
        <v>15</v>
      </c>
      <c r="H86" s="29">
        <f t="shared" si="18"/>
        <v>60</v>
      </c>
      <c r="I86" s="21">
        <v>200</v>
      </c>
      <c r="J86" s="21">
        <v>20</v>
      </c>
      <c r="K86" s="21">
        <v>36</v>
      </c>
      <c r="L86" s="21">
        <v>132.66666670000001</v>
      </c>
      <c r="M86" s="30">
        <f t="shared" si="19"/>
        <v>-11.333333299999993</v>
      </c>
      <c r="N86" s="21">
        <v>120</v>
      </c>
      <c r="O86" s="21">
        <v>118</v>
      </c>
      <c r="P86" s="31">
        <f t="shared" si="20"/>
        <v>238</v>
      </c>
      <c r="Q86" s="21">
        <v>30000</v>
      </c>
      <c r="R86" s="21">
        <v>17041</v>
      </c>
      <c r="S86" s="32">
        <f t="shared" si="21"/>
        <v>0</v>
      </c>
      <c r="T86" s="19" t="s">
        <v>48</v>
      </c>
      <c r="U86" s="21"/>
      <c r="V86" s="33">
        <f t="shared" si="22"/>
        <v>0</v>
      </c>
      <c r="W86" s="21"/>
      <c r="X86" s="21">
        <v>50</v>
      </c>
      <c r="Y86" s="26">
        <f t="shared" si="23"/>
        <v>50</v>
      </c>
      <c r="AB86" s="27">
        <f t="shared" si="24"/>
        <v>0</v>
      </c>
      <c r="AC86" s="21">
        <f t="shared" si="25"/>
        <v>336.66666670000001</v>
      </c>
      <c r="AD86" s="19">
        <v>19</v>
      </c>
      <c r="AE86" s="22">
        <v>128</v>
      </c>
      <c r="AF86" s="19">
        <v>17041</v>
      </c>
      <c r="AG86" s="19">
        <v>30000</v>
      </c>
      <c r="AH86" s="23">
        <f>IF(AND(AF86 &lt;&gt; "", AG86 &lt;&gt; ""), ABS(AF86 - AG86), "")</f>
        <v>12959</v>
      </c>
      <c r="AI86" s="24">
        <f>IF(AG86 = 99999, 99999, IF(AND(AG86 &lt;&gt; "", AH86 &lt;&gt; ""), ABS(AH86 / AG86), ""))</f>
        <v>0.43196666666666667</v>
      </c>
    </row>
    <row r="87" spans="1:35" ht="13" x14ac:dyDescent="0.15">
      <c r="A87" s="18">
        <v>203</v>
      </c>
      <c r="B87" s="19" t="s">
        <v>131</v>
      </c>
      <c r="C87" s="20" t="s">
        <v>129</v>
      </c>
      <c r="D87" s="21">
        <v>15</v>
      </c>
      <c r="E87" s="21">
        <v>15</v>
      </c>
      <c r="F87" s="21">
        <v>15</v>
      </c>
      <c r="G87" s="21">
        <v>15</v>
      </c>
      <c r="H87" s="29">
        <f t="shared" si="18"/>
        <v>60</v>
      </c>
      <c r="I87" s="21">
        <v>5</v>
      </c>
      <c r="J87" s="21">
        <v>19.666666670000001</v>
      </c>
      <c r="K87" s="21">
        <v>35.666666669999998</v>
      </c>
      <c r="L87" s="21">
        <v>131.33333329999999</v>
      </c>
      <c r="M87" s="30">
        <f t="shared" si="19"/>
        <v>181.66666663999999</v>
      </c>
      <c r="N87" s="21">
        <v>120</v>
      </c>
      <c r="O87" s="21">
        <v>114</v>
      </c>
      <c r="P87" s="31">
        <f t="shared" si="20"/>
        <v>234</v>
      </c>
      <c r="Q87" s="21">
        <v>30000</v>
      </c>
      <c r="R87" s="21">
        <v>14995</v>
      </c>
      <c r="S87" s="32">
        <f t="shared" si="21"/>
        <v>0</v>
      </c>
      <c r="T87" s="19" t="s">
        <v>48</v>
      </c>
      <c r="U87" s="21"/>
      <c r="V87" s="33">
        <f t="shared" si="22"/>
        <v>0</v>
      </c>
      <c r="W87" s="21">
        <v>15</v>
      </c>
      <c r="X87" s="21">
        <v>50</v>
      </c>
      <c r="Y87" s="26">
        <f t="shared" si="23"/>
        <v>65</v>
      </c>
      <c r="AB87" s="27">
        <f t="shared" si="24"/>
        <v>0</v>
      </c>
      <c r="AC87" s="21">
        <f t="shared" si="25"/>
        <v>540.66666664000002</v>
      </c>
      <c r="AD87" s="19">
        <v>8</v>
      </c>
      <c r="AE87" s="22">
        <v>89</v>
      </c>
      <c r="AF87" s="19">
        <v>14995</v>
      </c>
      <c r="AG87" s="19">
        <v>32176</v>
      </c>
      <c r="AH87" s="23">
        <f>IF(AND(AF87 &lt;&gt; "", AG87 &lt;&gt; ""), ABS(AF87 - AG87), "")</f>
        <v>17181</v>
      </c>
      <c r="AI87" s="24">
        <f>IF(AG87 = 99999, 99999, IF(AND(AG87 &lt;&gt; "", AH87 &lt;&gt; ""), ABS(AH87 / AG87), ""))</f>
        <v>0.53396941819990051</v>
      </c>
    </row>
    <row r="88" spans="1:35" ht="13" x14ac:dyDescent="0.15">
      <c r="A88" s="18">
        <v>204</v>
      </c>
      <c r="B88" s="19" t="s">
        <v>132</v>
      </c>
      <c r="C88" s="20" t="s">
        <v>129</v>
      </c>
      <c r="D88" s="21">
        <v>15</v>
      </c>
      <c r="E88" s="21">
        <v>15</v>
      </c>
      <c r="F88" s="21">
        <v>15</v>
      </c>
      <c r="G88" s="21">
        <v>15</v>
      </c>
      <c r="H88" s="29">
        <f t="shared" si="18"/>
        <v>60</v>
      </c>
      <c r="I88" s="21">
        <v>0</v>
      </c>
      <c r="J88" s="21">
        <v>19.666666670000001</v>
      </c>
      <c r="K88" s="21">
        <v>37.333333330000002</v>
      </c>
      <c r="L88" s="21">
        <v>134.66666670000001</v>
      </c>
      <c r="M88" s="30">
        <f t="shared" si="19"/>
        <v>191.66666670000001</v>
      </c>
      <c r="N88" s="21">
        <v>120</v>
      </c>
      <c r="O88" s="21">
        <v>117</v>
      </c>
      <c r="P88" s="31">
        <f t="shared" si="20"/>
        <v>237</v>
      </c>
      <c r="Q88" s="21">
        <v>30000</v>
      </c>
      <c r="R88" s="21">
        <v>27541</v>
      </c>
      <c r="S88" s="32">
        <f t="shared" si="21"/>
        <v>254.37222222222221</v>
      </c>
      <c r="T88" s="19" t="s">
        <v>44</v>
      </c>
      <c r="U88" s="21">
        <v>150</v>
      </c>
      <c r="V88" s="33">
        <f t="shared" si="22"/>
        <v>404.37222222222221</v>
      </c>
      <c r="W88" s="21">
        <v>15</v>
      </c>
      <c r="X88" s="21">
        <v>0</v>
      </c>
      <c r="Y88" s="26">
        <f t="shared" si="23"/>
        <v>15</v>
      </c>
      <c r="AB88" s="27">
        <f t="shared" si="24"/>
        <v>0</v>
      </c>
      <c r="AC88" s="21">
        <f t="shared" si="25"/>
        <v>908.03888892222221</v>
      </c>
      <c r="AD88" s="19">
        <v>3</v>
      </c>
      <c r="AE88" s="22">
        <v>19</v>
      </c>
      <c r="AF88" s="19">
        <v>27541</v>
      </c>
      <c r="AG88" s="19">
        <v>29469</v>
      </c>
      <c r="AH88" s="23">
        <f>IF(AND(AF88 &lt;&gt; "", AG88 &lt;&gt; ""), ABS(AF88 - AG88), "")</f>
        <v>1928</v>
      </c>
      <c r="AI88" s="24">
        <f>IF(AG88 = 99999, 99999, IF(AND(AG88 &lt;&gt; "", AH88 &lt;&gt; ""), ABS(AH88 / AG88), ""))</f>
        <v>6.5424683565780989E-2</v>
      </c>
    </row>
    <row r="89" spans="1:35" ht="13" x14ac:dyDescent="0.15">
      <c r="A89" s="18">
        <v>206</v>
      </c>
      <c r="B89" s="19" t="s">
        <v>133</v>
      </c>
      <c r="C89" s="20" t="s">
        <v>129</v>
      </c>
      <c r="D89" s="21">
        <v>15</v>
      </c>
      <c r="E89" s="21">
        <v>15</v>
      </c>
      <c r="F89" s="21">
        <v>15</v>
      </c>
      <c r="G89" s="21">
        <v>0</v>
      </c>
      <c r="H89" s="29">
        <f t="shared" si="18"/>
        <v>45</v>
      </c>
      <c r="J89" s="21">
        <v>19.333333329999999</v>
      </c>
      <c r="K89" s="21">
        <v>30.666666670000001</v>
      </c>
      <c r="L89" s="21">
        <v>94.333333330000002</v>
      </c>
      <c r="M89" s="30">
        <f t="shared" si="19"/>
        <v>144.33333333000002</v>
      </c>
      <c r="N89" s="21">
        <v>95</v>
      </c>
      <c r="O89" s="21">
        <v>105</v>
      </c>
      <c r="P89" s="31">
        <f t="shared" si="20"/>
        <v>200</v>
      </c>
      <c r="Q89" s="21">
        <v>30000</v>
      </c>
      <c r="S89" s="32" t="str">
        <f t="shared" si="21"/>
        <v/>
      </c>
      <c r="V89" s="33" t="str">
        <f t="shared" si="22"/>
        <v>0</v>
      </c>
      <c r="W89" s="21">
        <v>45</v>
      </c>
      <c r="X89" s="21">
        <v>0</v>
      </c>
      <c r="Y89" s="26">
        <f t="shared" si="23"/>
        <v>45</v>
      </c>
      <c r="AB89" s="27">
        <f t="shared" si="24"/>
        <v>0</v>
      </c>
      <c r="AC89" s="21">
        <f t="shared" si="25"/>
        <v>434.33333333000002</v>
      </c>
      <c r="AD89" s="19">
        <v>14</v>
      </c>
      <c r="AE89" s="22">
        <v>116</v>
      </c>
      <c r="AH89" s="23" t="str">
        <f>IF(AND(AF89 &lt;&gt; "", AG89 &lt;&gt; ""), ABS(AF89 - AG89), "")</f>
        <v/>
      </c>
      <c r="AI89" s="24" t="str">
        <f>IF(AG89 = 99999, 99999, IF(AND(AG89 &lt;&gt; "", AH89 &lt;&gt; ""), ABS(AH89 / AG89), ""))</f>
        <v/>
      </c>
    </row>
    <row r="90" spans="1:35" ht="13" x14ac:dyDescent="0.15">
      <c r="A90" s="18">
        <v>207</v>
      </c>
      <c r="B90" s="19" t="s">
        <v>134</v>
      </c>
      <c r="C90" s="20" t="s">
        <v>129</v>
      </c>
      <c r="D90" s="21">
        <v>15</v>
      </c>
      <c r="E90" s="21">
        <v>15</v>
      </c>
      <c r="F90" s="21">
        <v>15</v>
      </c>
      <c r="G90" s="21">
        <v>15</v>
      </c>
      <c r="H90" s="29">
        <f t="shared" si="18"/>
        <v>60</v>
      </c>
      <c r="I90" s="21">
        <v>20</v>
      </c>
      <c r="J90" s="21">
        <v>19.666666670000001</v>
      </c>
      <c r="K90" s="21">
        <v>35.333333330000002</v>
      </c>
      <c r="L90" s="21">
        <v>129.33333329999999</v>
      </c>
      <c r="M90" s="30">
        <f t="shared" si="19"/>
        <v>164.33333329999999</v>
      </c>
      <c r="N90" s="21">
        <v>98</v>
      </c>
      <c r="O90" s="21">
        <v>104</v>
      </c>
      <c r="P90" s="31">
        <f t="shared" si="20"/>
        <v>202</v>
      </c>
      <c r="Q90" s="21">
        <v>30000</v>
      </c>
      <c r="R90" s="21">
        <v>29432</v>
      </c>
      <c r="S90" s="32">
        <f t="shared" si="21"/>
        <v>327.9111111111111</v>
      </c>
      <c r="T90" s="19" t="s">
        <v>44</v>
      </c>
      <c r="U90" s="21">
        <v>150</v>
      </c>
      <c r="V90" s="33">
        <f t="shared" si="22"/>
        <v>477.9111111111111</v>
      </c>
      <c r="W90" s="21">
        <v>15</v>
      </c>
      <c r="X90" s="21">
        <v>0</v>
      </c>
      <c r="Y90" s="26">
        <f t="shared" si="23"/>
        <v>15</v>
      </c>
      <c r="Z90" s="21"/>
      <c r="AA90" s="21">
        <v>20</v>
      </c>
      <c r="AB90" s="27">
        <f t="shared" si="24"/>
        <v>20</v>
      </c>
      <c r="AC90" s="21">
        <f t="shared" si="25"/>
        <v>899.24444441111109</v>
      </c>
      <c r="AD90" s="19">
        <v>4</v>
      </c>
      <c r="AE90" s="22">
        <v>23</v>
      </c>
      <c r="AF90" s="19">
        <v>29432</v>
      </c>
      <c r="AG90" s="19">
        <v>30198</v>
      </c>
      <c r="AH90" s="23">
        <f>IF(AND(AF90 &lt;&gt; "", AG90 &lt;&gt; ""), ABS(AF90 - AG90), "")</f>
        <v>766</v>
      </c>
      <c r="AI90" s="24">
        <f>IF(AG90 = 99999, 99999, IF(AND(AG90 &lt;&gt; "", AH90 &lt;&gt; ""), ABS(AH90 / AG90), ""))</f>
        <v>2.5365918272733292E-2</v>
      </c>
    </row>
    <row r="91" spans="1:35" ht="13" x14ac:dyDescent="0.15">
      <c r="A91" s="18">
        <v>208</v>
      </c>
      <c r="B91" s="19" t="s">
        <v>135</v>
      </c>
      <c r="C91" s="20" t="s">
        <v>129</v>
      </c>
      <c r="D91" s="21">
        <v>15</v>
      </c>
      <c r="E91" s="21">
        <v>15</v>
      </c>
      <c r="F91" s="21">
        <v>15</v>
      </c>
      <c r="G91" s="21">
        <v>15</v>
      </c>
      <c r="H91" s="29">
        <f t="shared" si="18"/>
        <v>60</v>
      </c>
      <c r="I91" s="21">
        <v>5</v>
      </c>
      <c r="J91" s="21">
        <v>13</v>
      </c>
      <c r="K91" s="21">
        <v>34.333333330000002</v>
      </c>
      <c r="L91" s="21">
        <v>124.33333330000001</v>
      </c>
      <c r="M91" s="30">
        <f t="shared" si="19"/>
        <v>166.66666663000001</v>
      </c>
      <c r="N91" s="21">
        <v>120</v>
      </c>
      <c r="O91" s="21">
        <v>120</v>
      </c>
      <c r="P91" s="31">
        <f t="shared" si="20"/>
        <v>240</v>
      </c>
      <c r="Q91" s="21">
        <v>30000</v>
      </c>
      <c r="R91" s="21">
        <v>28639</v>
      </c>
      <c r="S91" s="32">
        <f t="shared" si="21"/>
        <v>297.07222222222219</v>
      </c>
      <c r="T91" s="19" t="s">
        <v>46</v>
      </c>
      <c r="U91" s="21">
        <v>150</v>
      </c>
      <c r="V91" s="33">
        <f t="shared" si="22"/>
        <v>447.07222222222219</v>
      </c>
      <c r="W91" s="21">
        <v>30</v>
      </c>
      <c r="X91" s="21">
        <v>50</v>
      </c>
      <c r="Y91" s="26">
        <f t="shared" si="23"/>
        <v>80</v>
      </c>
      <c r="AB91" s="27">
        <f t="shared" si="24"/>
        <v>0</v>
      </c>
      <c r="AC91" s="21">
        <f t="shared" si="25"/>
        <v>993.7388888522222</v>
      </c>
      <c r="AD91" s="19">
        <v>1</v>
      </c>
      <c r="AE91" s="22">
        <v>6</v>
      </c>
      <c r="AF91" s="19">
        <v>28639</v>
      </c>
      <c r="AG91" s="19">
        <v>30083.9</v>
      </c>
      <c r="AH91" s="23">
        <f>IF(AND(AF91 &lt;&gt; "", AG91 &lt;&gt; ""), ABS(AF91 - AG91), "")</f>
        <v>1444.9000000000015</v>
      </c>
      <c r="AI91" s="24">
        <f>IF(AG91 = 99999, 99999, IF(AND(AG91 &lt;&gt; "", AH91 &lt;&gt; ""), ABS(AH91 / AG91), ""))</f>
        <v>4.8029012195892201E-2</v>
      </c>
    </row>
    <row r="92" spans="1:35" ht="13" x14ac:dyDescent="0.15">
      <c r="A92" s="18">
        <v>209</v>
      </c>
      <c r="B92" s="19" t="s">
        <v>136</v>
      </c>
      <c r="C92" s="20" t="s">
        <v>129</v>
      </c>
      <c r="D92" s="21">
        <v>15</v>
      </c>
      <c r="E92" s="21">
        <v>15</v>
      </c>
      <c r="F92" s="21">
        <v>15</v>
      </c>
      <c r="G92" s="21">
        <v>10</v>
      </c>
      <c r="H92" s="29">
        <f t="shared" si="18"/>
        <v>55</v>
      </c>
      <c r="I92" s="21">
        <v>30</v>
      </c>
      <c r="J92" s="21">
        <v>19</v>
      </c>
      <c r="K92" s="21">
        <v>33.5</v>
      </c>
      <c r="L92" s="21">
        <v>136</v>
      </c>
      <c r="M92" s="30">
        <f t="shared" si="19"/>
        <v>158.5</v>
      </c>
      <c r="N92" s="21">
        <v>115</v>
      </c>
      <c r="O92" s="21">
        <v>120</v>
      </c>
      <c r="P92" s="31">
        <f t="shared" si="20"/>
        <v>235</v>
      </c>
      <c r="Q92" s="21">
        <v>30000</v>
      </c>
      <c r="S92" s="32" t="str">
        <f t="shared" si="21"/>
        <v/>
      </c>
      <c r="V92" s="33" t="str">
        <f t="shared" si="22"/>
        <v>0</v>
      </c>
      <c r="W92" s="21">
        <v>15</v>
      </c>
      <c r="X92" s="21">
        <v>0</v>
      </c>
      <c r="Y92" s="26">
        <f t="shared" si="23"/>
        <v>15</v>
      </c>
      <c r="AB92" s="27">
        <f t="shared" si="24"/>
        <v>0</v>
      </c>
      <c r="AC92" s="21">
        <f t="shared" si="25"/>
        <v>463.5</v>
      </c>
      <c r="AD92" s="19">
        <v>13</v>
      </c>
      <c r="AE92" s="22">
        <v>106</v>
      </c>
      <c r="AH92" s="23" t="str">
        <f>IF(AND(AF92 &lt;&gt; "", AG92 &lt;&gt; ""), ABS(AF92 - AG92), "")</f>
        <v/>
      </c>
      <c r="AI92" s="24" t="str">
        <f>IF(AG92 = 99999, 99999, IF(AND(AG92 &lt;&gt; "", AH92 &lt;&gt; ""), ABS(AH92 / AG92), ""))</f>
        <v/>
      </c>
    </row>
    <row r="93" spans="1:35" ht="13" x14ac:dyDescent="0.15">
      <c r="A93" s="18">
        <v>210</v>
      </c>
      <c r="B93" s="19" t="s">
        <v>137</v>
      </c>
      <c r="C93" s="20" t="s">
        <v>129</v>
      </c>
      <c r="D93" s="21">
        <v>15</v>
      </c>
      <c r="E93" s="21">
        <v>15</v>
      </c>
      <c r="F93" s="21">
        <v>15</v>
      </c>
      <c r="G93" s="21">
        <v>15</v>
      </c>
      <c r="H93" s="29">
        <f t="shared" si="18"/>
        <v>60</v>
      </c>
      <c r="I93" s="21">
        <v>265</v>
      </c>
      <c r="J93" s="21">
        <v>10</v>
      </c>
      <c r="K93" s="21">
        <v>38</v>
      </c>
      <c r="L93" s="21">
        <v>130.5</v>
      </c>
      <c r="M93" s="30">
        <f t="shared" si="19"/>
        <v>-86.5</v>
      </c>
      <c r="N93" s="21">
        <v>87</v>
      </c>
      <c r="O93" s="21">
        <v>80</v>
      </c>
      <c r="P93" s="31">
        <f t="shared" si="20"/>
        <v>167</v>
      </c>
      <c r="Q93" s="21">
        <v>30000</v>
      </c>
      <c r="S93" s="32" t="str">
        <f t="shared" si="21"/>
        <v/>
      </c>
      <c r="V93" s="33" t="str">
        <f t="shared" si="22"/>
        <v>0</v>
      </c>
      <c r="W93" s="21">
        <v>15</v>
      </c>
      <c r="X93" s="21">
        <v>0</v>
      </c>
      <c r="Y93" s="26">
        <f t="shared" si="23"/>
        <v>15</v>
      </c>
      <c r="AB93" s="27">
        <f t="shared" si="24"/>
        <v>0</v>
      </c>
      <c r="AC93" s="21">
        <f t="shared" si="25"/>
        <v>155.5</v>
      </c>
      <c r="AD93" s="19">
        <v>21</v>
      </c>
      <c r="AE93" s="22">
        <v>143</v>
      </c>
      <c r="AH93" s="23" t="str">
        <f>IF(AND(AF93 &lt;&gt; "", AG93 &lt;&gt; ""), ABS(AF93 - AG93), "")</f>
        <v/>
      </c>
      <c r="AI93" s="24" t="str">
        <f>IF(AG93 = 99999, 99999, IF(AND(AG93 &lt;&gt; "", AH93 &lt;&gt; ""), ABS(AH93 / AG93), ""))</f>
        <v/>
      </c>
    </row>
    <row r="94" spans="1:35" ht="13" x14ac:dyDescent="0.15">
      <c r="A94" s="18">
        <v>211</v>
      </c>
      <c r="B94" s="19" t="s">
        <v>138</v>
      </c>
      <c r="C94" s="20" t="s">
        <v>139</v>
      </c>
      <c r="D94" s="21">
        <v>15</v>
      </c>
      <c r="E94" s="21">
        <v>0</v>
      </c>
      <c r="F94" s="21">
        <v>15</v>
      </c>
      <c r="G94" s="21">
        <v>0</v>
      </c>
      <c r="H94" s="29">
        <f t="shared" si="18"/>
        <v>30</v>
      </c>
      <c r="I94" s="21">
        <v>60</v>
      </c>
      <c r="J94" s="21">
        <v>17.5</v>
      </c>
      <c r="K94" s="21">
        <v>15</v>
      </c>
      <c r="L94" s="21">
        <v>126.5</v>
      </c>
      <c r="M94" s="30">
        <f t="shared" si="19"/>
        <v>99</v>
      </c>
      <c r="N94" s="21">
        <v>74</v>
      </c>
      <c r="O94" s="21">
        <v>73</v>
      </c>
      <c r="P94" s="31">
        <f t="shared" si="20"/>
        <v>147</v>
      </c>
      <c r="Q94" s="21">
        <v>30000</v>
      </c>
      <c r="S94" s="32" t="str">
        <f t="shared" si="21"/>
        <v/>
      </c>
      <c r="V94" s="33" t="str">
        <f t="shared" si="22"/>
        <v>0</v>
      </c>
      <c r="W94" s="21">
        <v>75</v>
      </c>
      <c r="X94" s="21">
        <v>0</v>
      </c>
      <c r="Y94" s="26">
        <f t="shared" si="23"/>
        <v>75</v>
      </c>
      <c r="Z94" s="21">
        <v>100</v>
      </c>
      <c r="AA94" s="21"/>
      <c r="AB94" s="27">
        <f t="shared" si="24"/>
        <v>100</v>
      </c>
      <c r="AC94" s="21">
        <f t="shared" si="25"/>
        <v>251</v>
      </c>
      <c r="AD94" s="19">
        <v>4</v>
      </c>
      <c r="AE94" s="22">
        <v>127</v>
      </c>
      <c r="AH94" s="23" t="str">
        <f>IF(AND(AF94 &lt;&gt; "", AG94 &lt;&gt; ""), ABS(AF94 - AG94), "")</f>
        <v/>
      </c>
      <c r="AI94" s="24" t="str">
        <f>IF(AG94 = 99999, 99999, IF(AND(AG94 &lt;&gt; "", AH94 &lt;&gt; ""), ABS(AH94 / AG94), ""))</f>
        <v/>
      </c>
    </row>
    <row r="95" spans="1:35" ht="13" x14ac:dyDescent="0.15">
      <c r="A95" s="18">
        <v>212</v>
      </c>
      <c r="B95" s="19" t="s">
        <v>140</v>
      </c>
      <c r="C95" s="20" t="s">
        <v>129</v>
      </c>
      <c r="D95" s="21">
        <v>15</v>
      </c>
      <c r="E95" s="21">
        <v>15</v>
      </c>
      <c r="F95" s="21">
        <v>15</v>
      </c>
      <c r="G95" s="21">
        <v>15</v>
      </c>
      <c r="H95" s="29">
        <f t="shared" si="18"/>
        <v>60</v>
      </c>
      <c r="I95" s="21">
        <v>5</v>
      </c>
      <c r="J95" s="21">
        <v>20</v>
      </c>
      <c r="K95" s="21">
        <v>36</v>
      </c>
      <c r="L95" s="21">
        <v>132</v>
      </c>
      <c r="M95" s="30">
        <f t="shared" si="19"/>
        <v>183</v>
      </c>
      <c r="N95" s="21">
        <v>120</v>
      </c>
      <c r="O95" s="21">
        <v>120</v>
      </c>
      <c r="P95" s="31">
        <f t="shared" si="20"/>
        <v>240</v>
      </c>
      <c r="Q95" s="21">
        <v>30000</v>
      </c>
      <c r="R95" s="21">
        <v>1</v>
      </c>
      <c r="S95" s="32">
        <f t="shared" si="21"/>
        <v>0</v>
      </c>
      <c r="T95" s="19" t="s">
        <v>48</v>
      </c>
      <c r="U95" s="21"/>
      <c r="V95" s="33">
        <f t="shared" si="22"/>
        <v>0</v>
      </c>
      <c r="W95" s="21">
        <v>15</v>
      </c>
      <c r="X95" s="21">
        <v>0</v>
      </c>
      <c r="Y95" s="26">
        <f t="shared" si="23"/>
        <v>15</v>
      </c>
      <c r="AB95" s="27">
        <f t="shared" si="24"/>
        <v>0</v>
      </c>
      <c r="AC95" s="21">
        <f t="shared" si="25"/>
        <v>498</v>
      </c>
      <c r="AD95" s="19">
        <v>9</v>
      </c>
      <c r="AE95" s="22">
        <v>97</v>
      </c>
      <c r="AF95" s="19">
        <v>1</v>
      </c>
      <c r="AG95" s="19">
        <v>28920</v>
      </c>
      <c r="AH95" s="23">
        <f>IF(AND(AF95 &lt;&gt; "", AG95 &lt;&gt; ""), ABS(AF95 - AG95), "")</f>
        <v>28919</v>
      </c>
      <c r="AI95" s="24">
        <f>IF(AG95 = 99999, 99999, IF(AND(AG95 &lt;&gt; "", AH95 &lt;&gt; ""), ABS(AH95 / AG95), ""))</f>
        <v>0.99996542185338866</v>
      </c>
    </row>
    <row r="96" spans="1:35" ht="13" x14ac:dyDescent="0.15">
      <c r="A96" s="18">
        <v>213</v>
      </c>
      <c r="B96" s="19" t="s">
        <v>141</v>
      </c>
      <c r="C96" s="20" t="s">
        <v>129</v>
      </c>
      <c r="D96" s="21">
        <v>15</v>
      </c>
      <c r="E96" s="21">
        <v>15</v>
      </c>
      <c r="F96" s="21">
        <v>15</v>
      </c>
      <c r="G96" s="21">
        <v>15</v>
      </c>
      <c r="H96" s="29">
        <f t="shared" si="18"/>
        <v>60</v>
      </c>
      <c r="I96" s="21">
        <v>0</v>
      </c>
      <c r="J96" s="21">
        <v>20</v>
      </c>
      <c r="K96" s="21">
        <v>37.5</v>
      </c>
      <c r="L96" s="21">
        <v>119</v>
      </c>
      <c r="M96" s="30">
        <f t="shared" si="19"/>
        <v>176.5</v>
      </c>
      <c r="N96" s="21">
        <v>84.5</v>
      </c>
      <c r="O96" s="21">
        <v>95.5</v>
      </c>
      <c r="P96" s="31">
        <f t="shared" si="20"/>
        <v>180</v>
      </c>
      <c r="Q96" s="21">
        <v>30000</v>
      </c>
      <c r="R96" s="21">
        <v>1</v>
      </c>
      <c r="S96" s="32">
        <f t="shared" si="21"/>
        <v>0</v>
      </c>
      <c r="T96" s="19" t="s">
        <v>48</v>
      </c>
      <c r="U96" s="21"/>
      <c r="V96" s="33">
        <f t="shared" si="22"/>
        <v>0</v>
      </c>
      <c r="W96" s="21"/>
      <c r="X96" s="21">
        <v>50</v>
      </c>
      <c r="Y96" s="26">
        <f t="shared" si="23"/>
        <v>50</v>
      </c>
      <c r="AB96" s="27">
        <f t="shared" si="24"/>
        <v>0</v>
      </c>
      <c r="AC96" s="21">
        <f t="shared" si="25"/>
        <v>466.5</v>
      </c>
      <c r="AD96" s="19">
        <v>11</v>
      </c>
      <c r="AE96" s="22">
        <v>103</v>
      </c>
      <c r="AF96" s="19">
        <v>1</v>
      </c>
      <c r="AG96" s="19">
        <v>28802</v>
      </c>
      <c r="AH96" s="23">
        <f>IF(AND(AF96 &lt;&gt; "", AG96 &lt;&gt; ""), ABS(AF96 - AG96), "")</f>
        <v>28801</v>
      </c>
      <c r="AI96" s="24">
        <f>IF(AG96 = 99999, 99999, IF(AND(AG96 &lt;&gt; "", AH96 &lt;&gt; ""), ABS(AH96 / AG96), ""))</f>
        <v>0.99996528018887576</v>
      </c>
    </row>
    <row r="97" spans="1:35" ht="13" x14ac:dyDescent="0.15">
      <c r="A97" s="18">
        <v>214</v>
      </c>
      <c r="B97" s="19" t="s">
        <v>93</v>
      </c>
      <c r="C97" s="20" t="s">
        <v>129</v>
      </c>
      <c r="D97" s="21">
        <v>15</v>
      </c>
      <c r="E97" s="21">
        <v>15</v>
      </c>
      <c r="F97" s="21">
        <v>15</v>
      </c>
      <c r="G97" s="21">
        <v>15</v>
      </c>
      <c r="H97" s="29">
        <f t="shared" si="18"/>
        <v>60</v>
      </c>
      <c r="I97" s="21">
        <v>25</v>
      </c>
      <c r="J97" s="21">
        <v>20</v>
      </c>
      <c r="K97" s="21">
        <v>18</v>
      </c>
      <c r="L97" s="21">
        <v>117</v>
      </c>
      <c r="M97" s="30">
        <f t="shared" si="19"/>
        <v>130</v>
      </c>
      <c r="N97" s="21">
        <v>100</v>
      </c>
      <c r="O97" s="21">
        <v>105</v>
      </c>
      <c r="P97" s="31">
        <f t="shared" si="20"/>
        <v>205</v>
      </c>
      <c r="Q97" s="21">
        <v>30000</v>
      </c>
      <c r="R97" s="21">
        <v>1524</v>
      </c>
      <c r="S97" s="32">
        <f t="shared" si="21"/>
        <v>0</v>
      </c>
      <c r="T97" s="19" t="s">
        <v>48</v>
      </c>
      <c r="U97" s="21"/>
      <c r="V97" s="33">
        <f t="shared" si="22"/>
        <v>0</v>
      </c>
      <c r="W97" s="21">
        <v>45</v>
      </c>
      <c r="X97" s="21">
        <v>50</v>
      </c>
      <c r="Y97" s="26">
        <f t="shared" si="23"/>
        <v>95</v>
      </c>
      <c r="AB97" s="27">
        <f t="shared" si="24"/>
        <v>0</v>
      </c>
      <c r="AC97" s="21">
        <f t="shared" si="25"/>
        <v>490</v>
      </c>
      <c r="AD97" s="19">
        <v>10</v>
      </c>
      <c r="AE97" s="22">
        <v>100</v>
      </c>
      <c r="AF97" s="19">
        <v>1524</v>
      </c>
      <c r="AG97" s="19">
        <v>30200</v>
      </c>
      <c r="AH97" s="23">
        <f>IF(AND(AF97 &lt;&gt; "", AG97 &lt;&gt; ""), ABS(AF97 - AG97), "")</f>
        <v>28676</v>
      </c>
      <c r="AI97" s="24">
        <f>IF(AG97 = 99999, 99999, IF(AND(AG97 &lt;&gt; "", AH97 &lt;&gt; ""), ABS(AH97 / AG97), ""))</f>
        <v>0.94953642384105963</v>
      </c>
    </row>
    <row r="98" spans="1:35" ht="13" x14ac:dyDescent="0.15">
      <c r="A98" s="18">
        <v>216</v>
      </c>
      <c r="B98" s="19" t="s">
        <v>142</v>
      </c>
      <c r="C98" s="20" t="s">
        <v>129</v>
      </c>
      <c r="D98" s="21">
        <v>15</v>
      </c>
      <c r="E98" s="21">
        <v>15</v>
      </c>
      <c r="F98" s="21">
        <v>15</v>
      </c>
      <c r="G98" s="21">
        <v>10</v>
      </c>
      <c r="H98" s="29">
        <f t="shared" si="18"/>
        <v>55</v>
      </c>
      <c r="I98" s="21">
        <v>5</v>
      </c>
      <c r="J98" s="21">
        <v>20</v>
      </c>
      <c r="K98" s="21">
        <v>36.666666669999998</v>
      </c>
      <c r="L98" s="21">
        <v>131</v>
      </c>
      <c r="M98" s="30">
        <f t="shared" si="19"/>
        <v>182.66666666999998</v>
      </c>
      <c r="N98" s="21">
        <v>118</v>
      </c>
      <c r="O98" s="21">
        <v>113</v>
      </c>
      <c r="P98" s="31">
        <f t="shared" si="20"/>
        <v>231</v>
      </c>
      <c r="Q98" s="21">
        <v>30000</v>
      </c>
      <c r="R98" s="21">
        <v>28460</v>
      </c>
      <c r="S98" s="32">
        <f t="shared" si="21"/>
        <v>290.11111111111109</v>
      </c>
      <c r="T98" s="19" t="s">
        <v>48</v>
      </c>
      <c r="U98" s="21"/>
      <c r="V98" s="33">
        <f t="shared" si="22"/>
        <v>290.11111111111109</v>
      </c>
      <c r="W98" s="21">
        <v>45</v>
      </c>
      <c r="X98" s="21">
        <v>50</v>
      </c>
      <c r="Y98" s="26">
        <f t="shared" si="23"/>
        <v>95</v>
      </c>
      <c r="AB98" s="27">
        <f t="shared" si="24"/>
        <v>0</v>
      </c>
      <c r="AC98" s="21">
        <f t="shared" si="25"/>
        <v>853.77777778111113</v>
      </c>
      <c r="AD98" s="19">
        <v>5</v>
      </c>
      <c r="AE98" s="22">
        <v>38</v>
      </c>
      <c r="AF98" s="19">
        <v>28460</v>
      </c>
      <c r="AG98" s="19">
        <v>30000</v>
      </c>
      <c r="AH98" s="23">
        <f>IF(AND(AF98 &lt;&gt; "", AG98 &lt;&gt; ""), ABS(AF98 - AG98), "")</f>
        <v>1540</v>
      </c>
      <c r="AI98" s="24">
        <f>IF(AG98 = 99999, 99999, IF(AND(AG98 &lt;&gt; "", AH98 &lt;&gt; ""), ABS(AH98 / AG98), ""))</f>
        <v>5.1333333333333335E-2</v>
      </c>
    </row>
    <row r="99" spans="1:35" ht="13" x14ac:dyDescent="0.15">
      <c r="A99" s="18">
        <v>217</v>
      </c>
      <c r="B99" s="19" t="s">
        <v>143</v>
      </c>
      <c r="C99" s="20" t="s">
        <v>129</v>
      </c>
      <c r="D99" s="21">
        <v>15</v>
      </c>
      <c r="E99" s="21">
        <v>15</v>
      </c>
      <c r="F99" s="21">
        <v>15</v>
      </c>
      <c r="G99" s="21">
        <v>15</v>
      </c>
      <c r="H99" s="29">
        <f t="shared" ref="H99:H130" si="26">SUM(D99:G99)</f>
        <v>60</v>
      </c>
      <c r="I99" s="21">
        <v>240</v>
      </c>
      <c r="J99" s="21">
        <v>20</v>
      </c>
      <c r="K99" s="21">
        <v>38</v>
      </c>
      <c r="L99" s="21">
        <v>126</v>
      </c>
      <c r="M99" s="30">
        <f t="shared" ref="M99:M130" si="27">SUM(J99:L99)-I99</f>
        <v>-56</v>
      </c>
      <c r="N99" s="21">
        <v>88</v>
      </c>
      <c r="O99" s="21">
        <v>96</v>
      </c>
      <c r="P99" s="31">
        <f t="shared" ref="P99:P130" si="28">SUM(N99:O99)</f>
        <v>184</v>
      </c>
      <c r="Q99" s="21">
        <v>30000</v>
      </c>
      <c r="R99" s="21">
        <v>1</v>
      </c>
      <c r="S99" s="32">
        <f t="shared" ref="S99:S130" si="29">IF(AND(Q99 &lt;&gt; "", R99 &lt;&gt; ""), MAX(0, IF(Q99 &gt; 0, 350 - ((350 / (0.3 * Q99)) * ABS(Q99 - R99)), 0)), "")</f>
        <v>0</v>
      </c>
      <c r="T99" s="19" t="s">
        <v>48</v>
      </c>
      <c r="U99" s="21"/>
      <c r="V99" s="33">
        <f t="shared" ref="V99:V130" si="30">IF(OR(S99 &lt;&gt; "", U99&lt;&gt; ""),S99  + U99, "0")</f>
        <v>0</v>
      </c>
      <c r="W99" s="21"/>
      <c r="X99" s="21">
        <v>0</v>
      </c>
      <c r="Y99" s="26">
        <f t="shared" ref="Y99:Y130" si="31">X99+W99</f>
        <v>0</v>
      </c>
      <c r="AB99" s="27">
        <f t="shared" ref="AB99:AB130" si="32">Z99+AA99</f>
        <v>0</v>
      </c>
      <c r="AC99" s="21">
        <f t="shared" ref="AC99:AC130" si="33">MAX(0, H99+M99+P99+V99+Y99-AB99)</f>
        <v>188</v>
      </c>
      <c r="AD99" s="19">
        <v>20</v>
      </c>
      <c r="AE99" s="22">
        <v>139</v>
      </c>
      <c r="AF99" s="19">
        <v>1</v>
      </c>
      <c r="AG99" s="19">
        <v>29900</v>
      </c>
      <c r="AH99" s="23">
        <f>IF(AND(AF99 &lt;&gt; "", AG99 &lt;&gt; ""), ABS(AF99 - AG99), "")</f>
        <v>29899</v>
      </c>
      <c r="AI99" s="24">
        <f>IF(AG99 = 99999, 99999, IF(AND(AG99 &lt;&gt; "", AH99 &lt;&gt; ""), ABS(AH99 / AG99), ""))</f>
        <v>0.9999665551839465</v>
      </c>
    </row>
    <row r="100" spans="1:35" ht="13" x14ac:dyDescent="0.15">
      <c r="A100" s="18">
        <v>218</v>
      </c>
      <c r="B100" s="19" t="s">
        <v>144</v>
      </c>
      <c r="C100" s="20" t="s">
        <v>129</v>
      </c>
      <c r="D100" s="21">
        <v>15</v>
      </c>
      <c r="E100" s="21">
        <v>15</v>
      </c>
      <c r="F100" s="21">
        <v>15</v>
      </c>
      <c r="G100" s="21">
        <v>15</v>
      </c>
      <c r="H100" s="29">
        <f t="shared" si="26"/>
        <v>60</v>
      </c>
      <c r="I100" s="21">
        <v>5</v>
      </c>
      <c r="J100" s="21">
        <v>13.33333333</v>
      </c>
      <c r="K100" s="21">
        <v>33</v>
      </c>
      <c r="L100" s="21">
        <v>117</v>
      </c>
      <c r="M100" s="30">
        <f t="shared" si="27"/>
        <v>158.33333333000002</v>
      </c>
      <c r="N100" s="21">
        <v>101</v>
      </c>
      <c r="O100" s="21">
        <v>105</v>
      </c>
      <c r="P100" s="31">
        <f t="shared" si="28"/>
        <v>206</v>
      </c>
      <c r="Q100" s="21">
        <v>30000</v>
      </c>
      <c r="R100" s="21">
        <v>29541</v>
      </c>
      <c r="S100" s="32">
        <f t="shared" si="29"/>
        <v>332.15</v>
      </c>
      <c r="T100" s="19" t="s">
        <v>44</v>
      </c>
      <c r="U100" s="21">
        <v>150</v>
      </c>
      <c r="V100" s="33">
        <f t="shared" si="30"/>
        <v>482.15</v>
      </c>
      <c r="W100" s="21">
        <v>30</v>
      </c>
      <c r="X100" s="21">
        <v>50</v>
      </c>
      <c r="Y100" s="26">
        <f t="shared" si="31"/>
        <v>80</v>
      </c>
      <c r="AB100" s="27">
        <f t="shared" si="32"/>
        <v>0</v>
      </c>
      <c r="AC100" s="21">
        <f t="shared" si="33"/>
        <v>986.48333333000005</v>
      </c>
      <c r="AD100" s="19">
        <v>2</v>
      </c>
      <c r="AE100" s="22">
        <v>7</v>
      </c>
      <c r="AF100" s="19">
        <v>29541</v>
      </c>
      <c r="AG100" s="19">
        <v>27817</v>
      </c>
      <c r="AH100" s="23">
        <f>IF(AND(AF100 &lt;&gt; "", AG100 &lt;&gt; ""), ABS(AF100 - AG100), "")</f>
        <v>1724</v>
      </c>
      <c r="AI100" s="24">
        <f>IF(AG100 = 99999, 99999, IF(AND(AG100 &lt;&gt; "", AH100 &lt;&gt; ""), ABS(AH100 / AG100), ""))</f>
        <v>6.197648919725348E-2</v>
      </c>
    </row>
    <row r="101" spans="1:35" ht="13" x14ac:dyDescent="0.15">
      <c r="A101" s="18">
        <v>219</v>
      </c>
      <c r="B101" s="19" t="s">
        <v>145</v>
      </c>
      <c r="C101" s="20" t="s">
        <v>129</v>
      </c>
      <c r="D101" s="21">
        <v>15</v>
      </c>
      <c r="E101" s="21">
        <v>15</v>
      </c>
      <c r="F101" s="21">
        <v>15</v>
      </c>
      <c r="G101" s="21">
        <v>15</v>
      </c>
      <c r="H101" s="29">
        <f t="shared" si="26"/>
        <v>60</v>
      </c>
      <c r="I101" s="21">
        <v>20</v>
      </c>
      <c r="J101" s="21">
        <v>13.33333333</v>
      </c>
      <c r="K101" s="21">
        <v>37</v>
      </c>
      <c r="L101" s="21">
        <v>121.33333330000001</v>
      </c>
      <c r="M101" s="30">
        <f t="shared" si="27"/>
        <v>151.66666663000001</v>
      </c>
      <c r="N101" s="21">
        <v>107</v>
      </c>
      <c r="O101" s="21">
        <v>109</v>
      </c>
      <c r="P101" s="31">
        <f t="shared" si="28"/>
        <v>216</v>
      </c>
      <c r="Q101" s="21">
        <v>30000</v>
      </c>
      <c r="R101" s="21">
        <v>1</v>
      </c>
      <c r="S101" s="32">
        <f t="shared" si="29"/>
        <v>0</v>
      </c>
      <c r="T101" s="19" t="s">
        <v>48</v>
      </c>
      <c r="U101" s="21"/>
      <c r="V101" s="33">
        <f t="shared" si="30"/>
        <v>0</v>
      </c>
      <c r="W101" s="21"/>
      <c r="X101" s="21">
        <v>0</v>
      </c>
      <c r="Y101" s="26">
        <f t="shared" si="31"/>
        <v>0</v>
      </c>
      <c r="AB101" s="27">
        <f t="shared" si="32"/>
        <v>0</v>
      </c>
      <c r="AC101" s="21">
        <f t="shared" si="33"/>
        <v>427.66666663000001</v>
      </c>
      <c r="AD101" s="19">
        <v>16</v>
      </c>
      <c r="AE101" s="22">
        <v>120</v>
      </c>
      <c r="AF101" s="19">
        <v>1</v>
      </c>
      <c r="AG101" s="19">
        <v>29100</v>
      </c>
      <c r="AH101" s="23">
        <f>IF(AND(AF101 &lt;&gt; "", AG101 &lt;&gt; ""), ABS(AF101 - AG101), "")</f>
        <v>29099</v>
      </c>
      <c r="AI101" s="24">
        <f>IF(AG101 = 99999, 99999, IF(AND(AG101 &lt;&gt; "", AH101 &lt;&gt; ""), ABS(AH101 / AG101), ""))</f>
        <v>0.99996563573883157</v>
      </c>
    </row>
    <row r="102" spans="1:35" ht="13" x14ac:dyDescent="0.15">
      <c r="A102" s="18">
        <v>220</v>
      </c>
      <c r="B102" s="19" t="s">
        <v>146</v>
      </c>
      <c r="C102" s="20" t="s">
        <v>129</v>
      </c>
      <c r="D102" s="21">
        <v>15</v>
      </c>
      <c r="E102" s="21">
        <v>15</v>
      </c>
      <c r="F102" s="21">
        <v>15</v>
      </c>
      <c r="G102" s="21">
        <v>15</v>
      </c>
      <c r="H102" s="29">
        <f t="shared" si="26"/>
        <v>60</v>
      </c>
      <c r="I102" s="21">
        <v>5</v>
      </c>
      <c r="J102" s="21">
        <v>13.33333333</v>
      </c>
      <c r="K102" s="21">
        <v>35.333333330000002</v>
      </c>
      <c r="L102" s="21">
        <v>118.33333330000001</v>
      </c>
      <c r="M102" s="30">
        <f t="shared" si="27"/>
        <v>161.99999996000003</v>
      </c>
      <c r="N102" s="21">
        <v>98</v>
      </c>
      <c r="O102" s="21">
        <v>99</v>
      </c>
      <c r="P102" s="31">
        <f t="shared" si="28"/>
        <v>197</v>
      </c>
      <c r="Q102" s="21">
        <v>30000</v>
      </c>
      <c r="R102" s="21">
        <v>18886</v>
      </c>
      <c r="S102" s="32">
        <f t="shared" si="29"/>
        <v>0</v>
      </c>
      <c r="T102" s="19" t="s">
        <v>46</v>
      </c>
      <c r="U102" s="21">
        <v>150</v>
      </c>
      <c r="V102" s="33">
        <f t="shared" si="30"/>
        <v>150</v>
      </c>
      <c r="W102" s="21"/>
      <c r="X102" s="21">
        <v>50</v>
      </c>
      <c r="Y102" s="26">
        <f t="shared" si="31"/>
        <v>50</v>
      </c>
      <c r="AB102" s="27">
        <f t="shared" si="32"/>
        <v>0</v>
      </c>
      <c r="AC102" s="21">
        <f t="shared" si="33"/>
        <v>618.99999995999997</v>
      </c>
      <c r="AD102" s="19">
        <v>7</v>
      </c>
      <c r="AE102" s="22">
        <v>82</v>
      </c>
      <c r="AF102" s="19">
        <v>18886</v>
      </c>
      <c r="AG102" s="19">
        <v>25884</v>
      </c>
      <c r="AH102" s="23">
        <f>IF(AND(AF102 &lt;&gt; "", AG102 &lt;&gt; ""), ABS(AF102 - AG102), "")</f>
        <v>6998</v>
      </c>
      <c r="AI102" s="24">
        <f>IF(AG102 = 99999, 99999, IF(AND(AG102 &lt;&gt; "", AH102 &lt;&gt; ""), ABS(AH102 / AG102), ""))</f>
        <v>0.27036006799567303</v>
      </c>
    </row>
    <row r="103" spans="1:35" ht="13" x14ac:dyDescent="0.15">
      <c r="A103" s="18">
        <v>221</v>
      </c>
      <c r="B103" s="19" t="s">
        <v>147</v>
      </c>
      <c r="C103" s="20" t="s">
        <v>43</v>
      </c>
      <c r="D103" s="21">
        <v>15</v>
      </c>
      <c r="E103" s="21">
        <v>15</v>
      </c>
      <c r="F103" s="21">
        <v>15</v>
      </c>
      <c r="G103" s="21">
        <v>15</v>
      </c>
      <c r="H103" s="29">
        <f t="shared" si="26"/>
        <v>60</v>
      </c>
      <c r="I103" s="21">
        <v>0</v>
      </c>
      <c r="J103" s="21">
        <v>19.666666670000001</v>
      </c>
      <c r="K103" s="21">
        <v>34</v>
      </c>
      <c r="L103" s="21">
        <v>117.66666669999999</v>
      </c>
      <c r="M103" s="30">
        <f t="shared" si="27"/>
        <v>171.33333336999999</v>
      </c>
      <c r="N103" s="21">
        <v>93</v>
      </c>
      <c r="O103" s="21">
        <v>94</v>
      </c>
      <c r="P103" s="31">
        <f t="shared" si="28"/>
        <v>187</v>
      </c>
      <c r="Q103" s="21">
        <v>10000</v>
      </c>
      <c r="R103" s="21">
        <v>8599</v>
      </c>
      <c r="S103" s="32">
        <f t="shared" si="29"/>
        <v>186.55</v>
      </c>
      <c r="T103" s="19" t="s">
        <v>48</v>
      </c>
      <c r="U103" s="21"/>
      <c r="V103" s="33">
        <f t="shared" si="30"/>
        <v>186.55</v>
      </c>
      <c r="W103" s="21">
        <v>15</v>
      </c>
      <c r="X103" s="21">
        <v>0</v>
      </c>
      <c r="Y103" s="26">
        <f t="shared" si="31"/>
        <v>15</v>
      </c>
      <c r="AB103" s="27">
        <f t="shared" si="32"/>
        <v>0</v>
      </c>
      <c r="AC103" s="21">
        <f t="shared" si="33"/>
        <v>619.88333336999995</v>
      </c>
      <c r="AD103" s="19">
        <v>53</v>
      </c>
      <c r="AE103" s="22">
        <v>81</v>
      </c>
      <c r="AF103" s="19">
        <v>8599</v>
      </c>
      <c r="AG103" s="19">
        <v>9652</v>
      </c>
      <c r="AH103" s="23">
        <f>IF(AND(AF103 &lt;&gt; "", AG103 &lt;&gt; ""), ABS(AF103 - AG103), "")</f>
        <v>1053</v>
      </c>
      <c r="AI103" s="24">
        <f>IF(AG103 = 99999, 99999, IF(AND(AG103 &lt;&gt; "", AH103 &lt;&gt; ""), ABS(AH103 / AG103), ""))</f>
        <v>0.10909656029838376</v>
      </c>
    </row>
    <row r="104" spans="1:35" ht="13" x14ac:dyDescent="0.15">
      <c r="A104" s="18">
        <v>222</v>
      </c>
      <c r="B104" s="19" t="s">
        <v>148</v>
      </c>
      <c r="C104" s="20" t="s">
        <v>129</v>
      </c>
      <c r="D104" s="21">
        <v>15</v>
      </c>
      <c r="E104" s="21">
        <v>15</v>
      </c>
      <c r="F104" s="21">
        <v>15</v>
      </c>
      <c r="G104" s="21">
        <v>15</v>
      </c>
      <c r="H104" s="29">
        <f t="shared" si="26"/>
        <v>60</v>
      </c>
      <c r="I104" s="21">
        <v>5</v>
      </c>
      <c r="J104" s="21">
        <v>19.666666670000001</v>
      </c>
      <c r="K104" s="21">
        <v>35.666666669999998</v>
      </c>
      <c r="L104" s="21">
        <v>125</v>
      </c>
      <c r="M104" s="30">
        <f t="shared" si="27"/>
        <v>175.33333334</v>
      </c>
      <c r="N104" s="21">
        <v>70</v>
      </c>
      <c r="O104" s="21">
        <v>103</v>
      </c>
      <c r="P104" s="31">
        <f t="shared" si="28"/>
        <v>173</v>
      </c>
      <c r="Q104" s="21">
        <v>30000</v>
      </c>
      <c r="R104" s="21">
        <v>21377</v>
      </c>
      <c r="S104" s="32">
        <f t="shared" si="29"/>
        <v>14.661111111111097</v>
      </c>
      <c r="T104" s="19" t="s">
        <v>44</v>
      </c>
      <c r="U104" s="21">
        <v>150</v>
      </c>
      <c r="V104" s="33">
        <f t="shared" si="30"/>
        <v>164.6611111111111</v>
      </c>
      <c r="W104" s="21"/>
      <c r="X104" s="21">
        <v>50</v>
      </c>
      <c r="Y104" s="26">
        <f t="shared" si="31"/>
        <v>50</v>
      </c>
      <c r="AB104" s="27">
        <f t="shared" si="32"/>
        <v>0</v>
      </c>
      <c r="AC104" s="21">
        <f t="shared" si="33"/>
        <v>622.99444445111112</v>
      </c>
      <c r="AD104" s="19">
        <v>6</v>
      </c>
      <c r="AE104" s="22">
        <v>80</v>
      </c>
      <c r="AF104" s="19">
        <v>21377</v>
      </c>
      <c r="AG104" s="19">
        <v>24676</v>
      </c>
      <c r="AH104" s="23">
        <f>IF(AND(AF104 &lt;&gt; "", AG104 &lt;&gt; ""), ABS(AF104 - AG104), "")</f>
        <v>3299</v>
      </c>
      <c r="AI104" s="24">
        <f>IF(AG104 = 99999, 99999, IF(AND(AG104 &lt;&gt; "", AH104 &lt;&gt; ""), ABS(AH104 / AG104), ""))</f>
        <v>0.13369265683254986</v>
      </c>
    </row>
    <row r="105" spans="1:35" ht="13" x14ac:dyDescent="0.15">
      <c r="A105" s="18">
        <v>223</v>
      </c>
      <c r="B105" s="19" t="s">
        <v>149</v>
      </c>
      <c r="C105" s="20" t="s">
        <v>129</v>
      </c>
      <c r="D105" s="21">
        <v>15</v>
      </c>
      <c r="E105" s="21">
        <v>15</v>
      </c>
      <c r="F105" s="21">
        <v>15</v>
      </c>
      <c r="G105" s="21">
        <v>15</v>
      </c>
      <c r="H105" s="29">
        <f t="shared" si="26"/>
        <v>60</v>
      </c>
      <c r="I105" s="21">
        <v>0</v>
      </c>
      <c r="J105" s="21">
        <v>19.666666670000001</v>
      </c>
      <c r="K105" s="21">
        <v>37</v>
      </c>
      <c r="L105" s="21">
        <v>134.33333329999999</v>
      </c>
      <c r="M105" s="30">
        <f t="shared" si="27"/>
        <v>190.99999996999998</v>
      </c>
      <c r="N105" s="21">
        <v>107</v>
      </c>
      <c r="O105" s="21">
        <v>107</v>
      </c>
      <c r="P105" s="31">
        <f t="shared" si="28"/>
        <v>214</v>
      </c>
      <c r="Q105" s="21">
        <v>30000</v>
      </c>
      <c r="S105" s="32" t="str">
        <f t="shared" si="29"/>
        <v/>
      </c>
      <c r="V105" s="33" t="str">
        <f t="shared" si="30"/>
        <v>0</v>
      </c>
      <c r="W105" s="21"/>
      <c r="X105" s="21">
        <v>0</v>
      </c>
      <c r="Y105" s="26">
        <f t="shared" si="31"/>
        <v>0</v>
      </c>
      <c r="AB105" s="27">
        <f t="shared" si="32"/>
        <v>0</v>
      </c>
      <c r="AC105" s="21">
        <f t="shared" si="33"/>
        <v>464.99999996999998</v>
      </c>
      <c r="AD105" s="19">
        <v>12</v>
      </c>
      <c r="AE105" s="22">
        <v>104</v>
      </c>
      <c r="AH105" s="23" t="str">
        <f>IF(AND(AF105 &lt;&gt; "", AG105 &lt;&gt; ""), ABS(AF105 - AG105), "")</f>
        <v/>
      </c>
      <c r="AI105" s="24" t="str">
        <f>IF(AG105 = 99999, 99999, IF(AND(AG105 &lt;&gt; "", AH105 &lt;&gt; ""), ABS(AH105 / AG105), ""))</f>
        <v/>
      </c>
    </row>
    <row r="106" spans="1:35" ht="13" x14ac:dyDescent="0.15">
      <c r="A106" s="18">
        <v>224</v>
      </c>
      <c r="B106" s="19" t="s">
        <v>150</v>
      </c>
      <c r="C106" s="20" t="s">
        <v>129</v>
      </c>
      <c r="D106" s="21">
        <v>15</v>
      </c>
      <c r="E106" s="21">
        <v>15</v>
      </c>
      <c r="F106" s="21">
        <v>15</v>
      </c>
      <c r="G106" s="21">
        <v>0</v>
      </c>
      <c r="H106" s="29">
        <f t="shared" si="26"/>
        <v>45</v>
      </c>
      <c r="I106" s="21">
        <v>20</v>
      </c>
      <c r="J106" s="21">
        <v>20</v>
      </c>
      <c r="K106" s="21">
        <v>33.333333330000002</v>
      </c>
      <c r="L106" s="21">
        <v>104.66666669999999</v>
      </c>
      <c r="M106" s="30">
        <f t="shared" si="27"/>
        <v>138.00000003</v>
      </c>
      <c r="N106" s="21">
        <v>78</v>
      </c>
      <c r="O106" s="21">
        <v>98</v>
      </c>
      <c r="P106" s="31">
        <f t="shared" si="28"/>
        <v>176</v>
      </c>
      <c r="Q106" s="21">
        <v>30000</v>
      </c>
      <c r="R106" s="21">
        <v>4000</v>
      </c>
      <c r="S106" s="32">
        <f t="shared" si="29"/>
        <v>0</v>
      </c>
      <c r="T106" s="19" t="s">
        <v>48</v>
      </c>
      <c r="U106" s="21"/>
      <c r="V106" s="33">
        <f t="shared" si="30"/>
        <v>0</v>
      </c>
      <c r="W106" s="21"/>
      <c r="X106" s="21">
        <v>0</v>
      </c>
      <c r="Y106" s="26">
        <f t="shared" si="31"/>
        <v>0</v>
      </c>
      <c r="AB106" s="27">
        <f t="shared" si="32"/>
        <v>0</v>
      </c>
      <c r="AC106" s="21">
        <f t="shared" si="33"/>
        <v>359.00000003000002</v>
      </c>
      <c r="AD106" s="19">
        <v>18</v>
      </c>
      <c r="AE106" s="22">
        <v>125</v>
      </c>
      <c r="AF106" s="19">
        <v>4000</v>
      </c>
      <c r="AG106" s="19">
        <v>29774</v>
      </c>
      <c r="AH106" s="23">
        <f>IF(AND(AF106 &lt;&gt; "", AG106 &lt;&gt; ""), ABS(AF106 - AG106), "")</f>
        <v>25774</v>
      </c>
      <c r="AI106" s="24">
        <f>IF(AG106 = 99999, 99999, IF(AND(AG106 &lt;&gt; "", AH106 &lt;&gt; ""), ABS(AH106 / AG106), ""))</f>
        <v>0.86565459797138444</v>
      </c>
    </row>
    <row r="107" spans="1:35" ht="13" x14ac:dyDescent="0.15">
      <c r="A107" s="18">
        <v>225</v>
      </c>
      <c r="B107" s="19" t="s">
        <v>151</v>
      </c>
      <c r="C107" s="20" t="s">
        <v>129</v>
      </c>
      <c r="D107" s="21">
        <v>15</v>
      </c>
      <c r="E107" s="21">
        <v>15</v>
      </c>
      <c r="F107" s="21">
        <v>15</v>
      </c>
      <c r="G107" s="21">
        <v>15</v>
      </c>
      <c r="H107" s="29">
        <f t="shared" si="26"/>
        <v>60</v>
      </c>
      <c r="I107" s="21">
        <v>5</v>
      </c>
      <c r="J107" s="21">
        <v>19.333333329999999</v>
      </c>
      <c r="K107" s="21">
        <v>37</v>
      </c>
      <c r="L107" s="21">
        <v>131.66666670000001</v>
      </c>
      <c r="M107" s="30">
        <f t="shared" si="27"/>
        <v>183.00000003000002</v>
      </c>
      <c r="N107" s="21">
        <v>87</v>
      </c>
      <c r="O107" s="21">
        <v>98</v>
      </c>
      <c r="P107" s="31">
        <f t="shared" si="28"/>
        <v>185</v>
      </c>
      <c r="Q107" s="21">
        <v>30000</v>
      </c>
      <c r="S107" s="32" t="str">
        <f t="shared" si="29"/>
        <v/>
      </c>
      <c r="V107" s="33" t="str">
        <f t="shared" si="30"/>
        <v>0</v>
      </c>
      <c r="W107" s="21"/>
      <c r="X107" s="21">
        <v>0</v>
      </c>
      <c r="Y107" s="26">
        <f t="shared" si="31"/>
        <v>0</v>
      </c>
      <c r="AB107" s="27">
        <f t="shared" si="32"/>
        <v>0</v>
      </c>
      <c r="AC107" s="21">
        <f t="shared" si="33"/>
        <v>428.00000003000002</v>
      </c>
      <c r="AD107" s="19">
        <v>15</v>
      </c>
      <c r="AE107" s="22">
        <v>119</v>
      </c>
      <c r="AH107" s="23" t="str">
        <f>IF(AND(AF107 &lt;&gt; "", AG107 &lt;&gt; ""), ABS(AF107 - AG107), "")</f>
        <v/>
      </c>
      <c r="AI107" s="24" t="str">
        <f>IF(AG107 = 99999, 99999, IF(AND(AG107 &lt;&gt; "", AH107 &lt;&gt; ""), ABS(AH107 / AG107), ""))</f>
        <v/>
      </c>
    </row>
    <row r="108" spans="1:35" ht="13" x14ac:dyDescent="0.15">
      <c r="A108" s="18">
        <v>301</v>
      </c>
      <c r="B108" s="19" t="s">
        <v>152</v>
      </c>
      <c r="C108" s="20" t="s">
        <v>43</v>
      </c>
      <c r="D108" s="21">
        <v>15</v>
      </c>
      <c r="E108" s="21">
        <v>15</v>
      </c>
      <c r="F108" s="21">
        <v>15</v>
      </c>
      <c r="G108" s="21">
        <v>15</v>
      </c>
      <c r="H108" s="29">
        <f t="shared" si="26"/>
        <v>60</v>
      </c>
      <c r="I108" s="21">
        <v>200</v>
      </c>
      <c r="J108" s="21">
        <v>20</v>
      </c>
      <c r="K108" s="21">
        <v>30</v>
      </c>
      <c r="L108" s="21">
        <v>103.33333330000001</v>
      </c>
      <c r="M108" s="30">
        <f t="shared" si="27"/>
        <v>-46.666666700000007</v>
      </c>
      <c r="N108" s="21">
        <v>89</v>
      </c>
      <c r="O108" s="21">
        <v>105</v>
      </c>
      <c r="P108" s="31">
        <f t="shared" si="28"/>
        <v>194</v>
      </c>
      <c r="Q108" s="21">
        <v>10000</v>
      </c>
      <c r="R108" s="21">
        <v>9756</v>
      </c>
      <c r="S108" s="32">
        <f t="shared" si="29"/>
        <v>321.5333333333333</v>
      </c>
      <c r="T108" s="19" t="s">
        <v>46</v>
      </c>
      <c r="U108" s="21">
        <v>150</v>
      </c>
      <c r="V108" s="33">
        <f t="shared" si="30"/>
        <v>471.5333333333333</v>
      </c>
      <c r="W108" s="21"/>
      <c r="X108" s="21">
        <v>0</v>
      </c>
      <c r="Y108" s="26">
        <f t="shared" si="31"/>
        <v>0</v>
      </c>
      <c r="Z108" s="21">
        <v>100</v>
      </c>
      <c r="AA108" s="21"/>
      <c r="AB108" s="27">
        <f t="shared" si="32"/>
        <v>100</v>
      </c>
      <c r="AC108" s="21">
        <f t="shared" si="33"/>
        <v>578.86666663333335</v>
      </c>
      <c r="AD108" s="19">
        <v>58</v>
      </c>
      <c r="AE108" s="22">
        <v>70</v>
      </c>
      <c r="AF108" s="19">
        <v>9756</v>
      </c>
      <c r="AG108" s="19">
        <v>9800</v>
      </c>
      <c r="AH108" s="23">
        <f>IF(AND(AF108 &lt;&gt; "", AG108 &lt;&gt; ""), ABS(AF108 - AG108), "")</f>
        <v>44</v>
      </c>
      <c r="AI108" s="24">
        <f>IF(AG108 = 99999, 99999, IF(AND(AG108 &lt;&gt; "", AH108 &lt;&gt; ""), ABS(AH108 / AG108), ""))</f>
        <v>4.489795918367347E-3</v>
      </c>
    </row>
    <row r="109" spans="1:35" ht="13" x14ac:dyDescent="0.15">
      <c r="A109" s="18">
        <v>302</v>
      </c>
      <c r="B109" s="19" t="s">
        <v>153</v>
      </c>
      <c r="C109" s="20" t="s">
        <v>154</v>
      </c>
      <c r="D109" s="21">
        <v>15</v>
      </c>
      <c r="E109" s="21">
        <v>15</v>
      </c>
      <c r="F109" s="21">
        <v>15</v>
      </c>
      <c r="G109" s="21">
        <v>15</v>
      </c>
      <c r="H109" s="29">
        <f t="shared" si="26"/>
        <v>60</v>
      </c>
      <c r="I109" s="21">
        <v>0</v>
      </c>
      <c r="J109" s="21">
        <v>20</v>
      </c>
      <c r="K109" s="21">
        <v>37</v>
      </c>
      <c r="L109" s="21">
        <v>133</v>
      </c>
      <c r="M109" s="30">
        <f t="shared" si="27"/>
        <v>190</v>
      </c>
      <c r="N109" s="21">
        <v>92</v>
      </c>
      <c r="O109" s="21">
        <v>82</v>
      </c>
      <c r="P109" s="31">
        <f t="shared" si="28"/>
        <v>174</v>
      </c>
      <c r="Q109" s="21">
        <v>10000</v>
      </c>
      <c r="R109" s="21">
        <v>10680</v>
      </c>
      <c r="S109" s="32">
        <f t="shared" si="29"/>
        <v>270.66666666666669</v>
      </c>
      <c r="T109" s="19" t="s">
        <v>44</v>
      </c>
      <c r="U109" s="21">
        <v>150</v>
      </c>
      <c r="V109" s="33">
        <f t="shared" si="30"/>
        <v>420.66666666666669</v>
      </c>
      <c r="W109" s="21"/>
      <c r="X109" s="21">
        <v>50</v>
      </c>
      <c r="Y109" s="26">
        <f t="shared" si="31"/>
        <v>50</v>
      </c>
      <c r="AB109" s="27">
        <f t="shared" si="32"/>
        <v>0</v>
      </c>
      <c r="AC109" s="21">
        <f t="shared" si="33"/>
        <v>894.66666666666674</v>
      </c>
      <c r="AD109" s="19">
        <v>1</v>
      </c>
      <c r="AE109" s="22">
        <v>28</v>
      </c>
      <c r="AF109" s="19">
        <v>10680</v>
      </c>
      <c r="AG109" s="19">
        <v>10751</v>
      </c>
      <c r="AH109" s="23">
        <f>IF(AND(AF109 &lt;&gt; "", AG109 &lt;&gt; ""), ABS(AF109 - AG109), "")</f>
        <v>71</v>
      </c>
      <c r="AI109" s="24">
        <f>IF(AG109 = 99999, 99999, IF(AND(AG109 &lt;&gt; "", AH109 &lt;&gt; ""), ABS(AH109 / AG109), ""))</f>
        <v>6.6040368337829036E-3</v>
      </c>
    </row>
    <row r="110" spans="1:35" ht="13" x14ac:dyDescent="0.15">
      <c r="A110" s="18">
        <v>304</v>
      </c>
      <c r="B110" s="19" t="s">
        <v>155</v>
      </c>
      <c r="C110" s="20" t="s">
        <v>154</v>
      </c>
      <c r="D110" s="21">
        <v>15</v>
      </c>
      <c r="E110" s="21">
        <v>15</v>
      </c>
      <c r="F110" s="21">
        <v>15</v>
      </c>
      <c r="G110" s="21">
        <v>0</v>
      </c>
      <c r="H110" s="29">
        <f t="shared" si="26"/>
        <v>45</v>
      </c>
      <c r="I110" s="21">
        <v>210</v>
      </c>
      <c r="J110" s="21">
        <v>20</v>
      </c>
      <c r="K110" s="21">
        <v>34.5</v>
      </c>
      <c r="L110" s="21">
        <v>130.5</v>
      </c>
      <c r="M110" s="30">
        <f t="shared" si="27"/>
        <v>-25</v>
      </c>
      <c r="N110" s="21">
        <v>80</v>
      </c>
      <c r="O110" s="21">
        <v>100</v>
      </c>
      <c r="P110" s="31">
        <f t="shared" si="28"/>
        <v>180</v>
      </c>
      <c r="Q110" s="21">
        <v>10000</v>
      </c>
      <c r="R110" s="21">
        <v>44</v>
      </c>
      <c r="S110" s="32">
        <f t="shared" si="29"/>
        <v>0</v>
      </c>
      <c r="T110" s="19" t="s">
        <v>48</v>
      </c>
      <c r="U110" s="21"/>
      <c r="V110" s="33">
        <f t="shared" si="30"/>
        <v>0</v>
      </c>
      <c r="W110" s="21"/>
      <c r="X110" s="21">
        <v>50</v>
      </c>
      <c r="Y110" s="26">
        <f t="shared" si="31"/>
        <v>50</v>
      </c>
      <c r="AB110" s="27">
        <f t="shared" si="32"/>
        <v>0</v>
      </c>
      <c r="AC110" s="21">
        <f t="shared" si="33"/>
        <v>250</v>
      </c>
      <c r="AD110" s="19">
        <v>13</v>
      </c>
      <c r="AE110" s="22">
        <v>134</v>
      </c>
      <c r="AF110" s="19">
        <v>44</v>
      </c>
      <c r="AG110" s="19">
        <v>14225.72</v>
      </c>
      <c r="AH110" s="23">
        <f>IF(AND(AF110 &lt;&gt; "", AG110 &lt;&gt; ""), ABS(AF110 - AG110), "")</f>
        <v>14181.72</v>
      </c>
      <c r="AI110" s="24">
        <f>IF(AG110 = 99999, 99999, IF(AND(AG110 &lt;&gt; "", AH110 &lt;&gt; ""), ABS(AH110 / AG110), ""))</f>
        <v>0.99690701068206033</v>
      </c>
    </row>
    <row r="111" spans="1:35" ht="13" x14ac:dyDescent="0.15">
      <c r="A111" s="18">
        <v>305</v>
      </c>
      <c r="B111" s="19" t="s">
        <v>156</v>
      </c>
      <c r="C111" s="20" t="s">
        <v>43</v>
      </c>
      <c r="D111" s="21">
        <v>15</v>
      </c>
      <c r="E111" s="21">
        <v>15</v>
      </c>
      <c r="F111" s="21">
        <v>15</v>
      </c>
      <c r="G111" s="21">
        <v>15</v>
      </c>
      <c r="H111" s="29">
        <f t="shared" si="26"/>
        <v>60</v>
      </c>
      <c r="I111" s="21">
        <v>220</v>
      </c>
      <c r="J111" s="21">
        <v>20</v>
      </c>
      <c r="K111" s="21">
        <v>37</v>
      </c>
      <c r="L111" s="21">
        <v>120</v>
      </c>
      <c r="M111" s="30">
        <f t="shared" si="27"/>
        <v>-43</v>
      </c>
      <c r="N111" s="21">
        <v>104</v>
      </c>
      <c r="O111" s="21">
        <v>100</v>
      </c>
      <c r="P111" s="31">
        <f t="shared" si="28"/>
        <v>204</v>
      </c>
      <c r="Q111" s="21">
        <v>10000</v>
      </c>
      <c r="S111" s="32" t="str">
        <f t="shared" si="29"/>
        <v/>
      </c>
      <c r="V111" s="33" t="str">
        <f t="shared" si="30"/>
        <v>0</v>
      </c>
      <c r="W111" s="21"/>
      <c r="X111" s="21">
        <v>50</v>
      </c>
      <c r="Y111" s="26">
        <f t="shared" si="31"/>
        <v>50</v>
      </c>
      <c r="AB111" s="27">
        <f t="shared" si="32"/>
        <v>0</v>
      </c>
      <c r="AC111" s="21">
        <f t="shared" si="33"/>
        <v>271</v>
      </c>
      <c r="AD111" s="19">
        <v>77</v>
      </c>
      <c r="AE111" s="22">
        <v>132</v>
      </c>
      <c r="AH111" s="23" t="str">
        <f>IF(AND(AF111 &lt;&gt; "", AG111 &lt;&gt; ""), ABS(AF111 - AG111), "")</f>
        <v/>
      </c>
      <c r="AI111" s="24" t="str">
        <f>IF(AG111 = 99999, 99999, IF(AND(AG111 &lt;&gt; "", AH111 &lt;&gt; ""), ABS(AH111 / AG111), ""))</f>
        <v/>
      </c>
    </row>
    <row r="112" spans="1:35" ht="13" x14ac:dyDescent="0.15">
      <c r="A112" s="18">
        <v>306</v>
      </c>
      <c r="B112" s="19" t="s">
        <v>157</v>
      </c>
      <c r="C112" s="20" t="s">
        <v>154</v>
      </c>
      <c r="D112" s="21">
        <v>15</v>
      </c>
      <c r="E112" s="21">
        <v>0</v>
      </c>
      <c r="F112" s="21">
        <v>15</v>
      </c>
      <c r="G112" s="21">
        <v>15</v>
      </c>
      <c r="H112" s="29">
        <f t="shared" si="26"/>
        <v>45</v>
      </c>
      <c r="I112" s="21">
        <v>10</v>
      </c>
      <c r="J112" s="21">
        <v>20</v>
      </c>
      <c r="K112" s="21">
        <v>35</v>
      </c>
      <c r="L112" s="21">
        <v>119.5</v>
      </c>
      <c r="M112" s="30">
        <f t="shared" si="27"/>
        <v>164.5</v>
      </c>
      <c r="N112" s="21">
        <v>104</v>
      </c>
      <c r="O112" s="21">
        <v>108</v>
      </c>
      <c r="P112" s="31">
        <f t="shared" si="28"/>
        <v>212</v>
      </c>
      <c r="Q112" s="21">
        <v>10000</v>
      </c>
      <c r="R112" s="21">
        <v>11341</v>
      </c>
      <c r="S112" s="32">
        <f t="shared" si="29"/>
        <v>193.55</v>
      </c>
      <c r="T112" s="19" t="s">
        <v>44</v>
      </c>
      <c r="U112" s="21">
        <v>150</v>
      </c>
      <c r="V112" s="33">
        <f t="shared" si="30"/>
        <v>343.55</v>
      </c>
      <c r="W112" s="21"/>
      <c r="X112" s="21">
        <v>0</v>
      </c>
      <c r="Y112" s="26">
        <f t="shared" si="31"/>
        <v>0</v>
      </c>
      <c r="AB112" s="27">
        <f t="shared" si="32"/>
        <v>0</v>
      </c>
      <c r="AC112" s="21">
        <f t="shared" si="33"/>
        <v>765.05</v>
      </c>
      <c r="AD112" s="19">
        <v>5</v>
      </c>
      <c r="AE112" s="22">
        <v>50</v>
      </c>
      <c r="AF112" s="19">
        <v>11341</v>
      </c>
      <c r="AG112" s="19">
        <v>11125</v>
      </c>
      <c r="AH112" s="23">
        <f>IF(AND(AF112 &lt;&gt; "", AG112 &lt;&gt; ""), ABS(AF112 - AG112), "")</f>
        <v>216</v>
      </c>
      <c r="AI112" s="24">
        <f>IF(AG112 = 99999, 99999, IF(AND(AG112 &lt;&gt; "", AH112 &lt;&gt; ""), ABS(AH112 / AG112), ""))</f>
        <v>1.9415730337078652E-2</v>
      </c>
    </row>
    <row r="113" spans="1:35" ht="13" x14ac:dyDescent="0.15">
      <c r="A113" s="18">
        <v>309</v>
      </c>
      <c r="B113" s="19" t="s">
        <v>158</v>
      </c>
      <c r="C113" s="20" t="s">
        <v>154</v>
      </c>
      <c r="D113" s="21">
        <v>15</v>
      </c>
      <c r="E113" s="21">
        <v>15</v>
      </c>
      <c r="F113" s="21">
        <v>15</v>
      </c>
      <c r="G113" s="21">
        <v>15</v>
      </c>
      <c r="H113" s="29">
        <f t="shared" si="26"/>
        <v>60</v>
      </c>
      <c r="I113" s="21">
        <v>0</v>
      </c>
      <c r="J113" s="21">
        <v>20</v>
      </c>
      <c r="K113" s="21">
        <v>36.5</v>
      </c>
      <c r="L113" s="21">
        <v>124</v>
      </c>
      <c r="M113" s="30">
        <f t="shared" si="27"/>
        <v>180.5</v>
      </c>
      <c r="N113" s="21">
        <v>111</v>
      </c>
      <c r="O113" s="21">
        <v>106</v>
      </c>
      <c r="P113" s="31">
        <f t="shared" si="28"/>
        <v>217</v>
      </c>
      <c r="Q113" s="21">
        <v>10000</v>
      </c>
      <c r="R113" s="21">
        <v>11182</v>
      </c>
      <c r="S113" s="32">
        <f t="shared" si="29"/>
        <v>212.1</v>
      </c>
      <c r="T113" s="19" t="s">
        <v>44</v>
      </c>
      <c r="U113" s="21">
        <v>150</v>
      </c>
      <c r="V113" s="33">
        <f t="shared" si="30"/>
        <v>362.1</v>
      </c>
      <c r="W113" s="21"/>
      <c r="X113" s="21">
        <v>50</v>
      </c>
      <c r="Y113" s="26">
        <f t="shared" si="31"/>
        <v>50</v>
      </c>
      <c r="AB113" s="27">
        <f t="shared" si="32"/>
        <v>0</v>
      </c>
      <c r="AC113" s="21">
        <f t="shared" si="33"/>
        <v>869.6</v>
      </c>
      <c r="AD113" s="19">
        <v>3</v>
      </c>
      <c r="AE113" s="22">
        <v>32</v>
      </c>
      <c r="AF113" s="19">
        <v>11182</v>
      </c>
      <c r="AG113" s="19">
        <v>10180</v>
      </c>
      <c r="AH113" s="23">
        <f>IF(AND(AF113 &lt;&gt; "", AG113 &lt;&gt; ""), ABS(AF113 - AG113), "")</f>
        <v>1002</v>
      </c>
      <c r="AI113" s="24">
        <f>IF(AG113 = 99999, 99999, IF(AND(AG113 &lt;&gt; "", AH113 &lt;&gt; ""), ABS(AH113 / AG113), ""))</f>
        <v>9.8428290766208251E-2</v>
      </c>
    </row>
    <row r="114" spans="1:35" ht="13" x14ac:dyDescent="0.15">
      <c r="A114" s="18">
        <v>310</v>
      </c>
      <c r="B114" s="19" t="s">
        <v>159</v>
      </c>
      <c r="C114" s="20" t="s">
        <v>154</v>
      </c>
      <c r="D114" s="21">
        <v>15</v>
      </c>
      <c r="E114" s="21">
        <v>15</v>
      </c>
      <c r="F114" s="21">
        <v>15</v>
      </c>
      <c r="G114" s="21">
        <v>10</v>
      </c>
      <c r="H114" s="29">
        <f t="shared" si="26"/>
        <v>55</v>
      </c>
      <c r="I114" s="21">
        <v>25</v>
      </c>
      <c r="J114" s="21">
        <v>20</v>
      </c>
      <c r="K114" s="21">
        <v>28.5</v>
      </c>
      <c r="L114" s="21">
        <v>105.5</v>
      </c>
      <c r="M114" s="30">
        <f t="shared" si="27"/>
        <v>129</v>
      </c>
      <c r="N114" s="21">
        <v>111</v>
      </c>
      <c r="O114" s="21">
        <v>106</v>
      </c>
      <c r="P114" s="31">
        <f t="shared" si="28"/>
        <v>217</v>
      </c>
      <c r="Q114" s="21">
        <v>10000</v>
      </c>
      <c r="R114" s="21">
        <v>7773</v>
      </c>
      <c r="S114" s="32">
        <f t="shared" si="29"/>
        <v>90.183333333333337</v>
      </c>
      <c r="T114" s="19" t="s">
        <v>44</v>
      </c>
      <c r="U114" s="21">
        <v>150</v>
      </c>
      <c r="V114" s="33">
        <f t="shared" si="30"/>
        <v>240.18333333333334</v>
      </c>
      <c r="W114" s="21"/>
      <c r="X114" s="21">
        <v>50</v>
      </c>
      <c r="Y114" s="26">
        <f t="shared" si="31"/>
        <v>50</v>
      </c>
      <c r="AB114" s="27">
        <f t="shared" si="32"/>
        <v>0</v>
      </c>
      <c r="AC114" s="21">
        <f t="shared" si="33"/>
        <v>691.18333333333339</v>
      </c>
      <c r="AD114" s="19">
        <v>7</v>
      </c>
      <c r="AE114" s="22">
        <v>64</v>
      </c>
      <c r="AF114" s="19">
        <v>7773</v>
      </c>
      <c r="AG114" s="19">
        <v>10380</v>
      </c>
      <c r="AH114" s="23">
        <f>IF(AND(AF114 &lt;&gt; "", AG114 &lt;&gt; ""), ABS(AF114 - AG114), "")</f>
        <v>2607</v>
      </c>
      <c r="AI114" s="24">
        <f>IF(AG114 = 99999, 99999, IF(AND(AG114 &lt;&gt; "", AH114 &lt;&gt; ""), ABS(AH114 / AG114), ""))</f>
        <v>0.25115606936416185</v>
      </c>
    </row>
    <row r="115" spans="1:35" ht="13" x14ac:dyDescent="0.15">
      <c r="A115" s="18">
        <v>311</v>
      </c>
      <c r="B115" s="19" t="s">
        <v>160</v>
      </c>
      <c r="C115" s="20" t="s">
        <v>154</v>
      </c>
      <c r="D115" s="21">
        <v>15</v>
      </c>
      <c r="E115" s="21">
        <v>15</v>
      </c>
      <c r="F115" s="21">
        <v>15</v>
      </c>
      <c r="G115" s="21">
        <v>15</v>
      </c>
      <c r="H115" s="29">
        <f t="shared" si="26"/>
        <v>60</v>
      </c>
      <c r="I115" s="21">
        <v>30</v>
      </c>
      <c r="J115" s="21">
        <v>10</v>
      </c>
      <c r="K115" s="21">
        <v>31</v>
      </c>
      <c r="L115" s="21">
        <v>121</v>
      </c>
      <c r="M115" s="30">
        <f t="shared" si="27"/>
        <v>132</v>
      </c>
      <c r="N115" s="21">
        <v>104</v>
      </c>
      <c r="O115" s="21">
        <v>108</v>
      </c>
      <c r="P115" s="31">
        <f t="shared" si="28"/>
        <v>212</v>
      </c>
      <c r="Q115" s="21">
        <v>10000</v>
      </c>
      <c r="R115" s="21">
        <v>9597</v>
      </c>
      <c r="S115" s="32">
        <f t="shared" si="29"/>
        <v>302.98333333333335</v>
      </c>
      <c r="T115" s="19" t="s">
        <v>44</v>
      </c>
      <c r="U115" s="21">
        <v>150</v>
      </c>
      <c r="V115" s="33">
        <f t="shared" si="30"/>
        <v>452.98333333333335</v>
      </c>
      <c r="W115" s="21"/>
      <c r="X115" s="21">
        <v>0</v>
      </c>
      <c r="Y115" s="26">
        <f t="shared" si="31"/>
        <v>0</v>
      </c>
      <c r="AB115" s="27">
        <f t="shared" si="32"/>
        <v>0</v>
      </c>
      <c r="AC115" s="21">
        <f t="shared" si="33"/>
        <v>856.98333333333335</v>
      </c>
      <c r="AD115" s="19">
        <v>4</v>
      </c>
      <c r="AE115" s="22">
        <v>36</v>
      </c>
      <c r="AF115" s="19">
        <v>9597</v>
      </c>
      <c r="AG115" s="19">
        <v>9941</v>
      </c>
      <c r="AH115" s="23">
        <f>IF(AND(AF115 &lt;&gt; "", AG115 &lt;&gt; ""), ABS(AF115 - AG115), "")</f>
        <v>344</v>
      </c>
      <c r="AI115" s="24">
        <f>IF(AG115 = 99999, 99999, IF(AND(AG115 &lt;&gt; "", AH115 &lt;&gt; ""), ABS(AH115 / AG115), ""))</f>
        <v>3.4604164570968717E-2</v>
      </c>
    </row>
    <row r="116" spans="1:35" ht="13" x14ac:dyDescent="0.15">
      <c r="A116" s="18">
        <v>312</v>
      </c>
      <c r="B116" s="19" t="s">
        <v>161</v>
      </c>
      <c r="C116" s="20" t="s">
        <v>154</v>
      </c>
      <c r="D116" s="21">
        <v>15</v>
      </c>
      <c r="E116" s="21">
        <v>15</v>
      </c>
      <c r="F116" s="21">
        <v>15</v>
      </c>
      <c r="G116" s="21">
        <v>15</v>
      </c>
      <c r="H116" s="29">
        <f t="shared" si="26"/>
        <v>60</v>
      </c>
      <c r="I116" s="21">
        <v>200</v>
      </c>
      <c r="J116" s="21">
        <v>20</v>
      </c>
      <c r="K116" s="21">
        <v>35</v>
      </c>
      <c r="L116" s="21">
        <v>127.5</v>
      </c>
      <c r="M116" s="30">
        <f t="shared" si="27"/>
        <v>-17.5</v>
      </c>
      <c r="N116" s="21">
        <v>101</v>
      </c>
      <c r="O116" s="21">
        <v>106</v>
      </c>
      <c r="P116" s="31">
        <f t="shared" si="28"/>
        <v>207</v>
      </c>
      <c r="Q116" s="21">
        <v>10000</v>
      </c>
      <c r="R116" s="21">
        <v>10313</v>
      </c>
      <c r="S116" s="32">
        <f t="shared" si="29"/>
        <v>313.48333333333335</v>
      </c>
      <c r="T116" s="19" t="s">
        <v>44</v>
      </c>
      <c r="U116" s="21">
        <v>150</v>
      </c>
      <c r="V116" s="33">
        <f t="shared" si="30"/>
        <v>463.48333333333335</v>
      </c>
      <c r="W116" s="21">
        <v>30</v>
      </c>
      <c r="X116" s="21">
        <v>0</v>
      </c>
      <c r="Y116" s="26">
        <f t="shared" si="31"/>
        <v>30</v>
      </c>
      <c r="AB116" s="27">
        <f t="shared" si="32"/>
        <v>0</v>
      </c>
      <c r="AC116" s="21">
        <f t="shared" si="33"/>
        <v>742.98333333333335</v>
      </c>
      <c r="AD116" s="19">
        <v>6</v>
      </c>
      <c r="AE116" s="22">
        <v>56</v>
      </c>
      <c r="AF116" s="19">
        <v>10313</v>
      </c>
      <c r="AG116" s="19">
        <v>10510</v>
      </c>
      <c r="AH116" s="23">
        <f>IF(AND(AF116 &lt;&gt; "", AG116 &lt;&gt; ""), ABS(AF116 - AG116), "")</f>
        <v>197</v>
      </c>
      <c r="AI116" s="24">
        <f>IF(AG116 = 99999, 99999, IF(AND(AG116 &lt;&gt; "", AH116 &lt;&gt; ""), ABS(AH116 / AG116), ""))</f>
        <v>1.8744053282588012E-2</v>
      </c>
    </row>
    <row r="117" spans="1:35" ht="13" x14ac:dyDescent="0.15">
      <c r="A117" s="18">
        <v>313</v>
      </c>
      <c r="B117" s="19" t="s">
        <v>162</v>
      </c>
      <c r="C117" s="20" t="s">
        <v>154</v>
      </c>
      <c r="D117" s="21">
        <v>15</v>
      </c>
      <c r="E117" s="21">
        <v>15</v>
      </c>
      <c r="F117" s="21">
        <v>0</v>
      </c>
      <c r="G117" s="21">
        <v>15</v>
      </c>
      <c r="H117" s="29">
        <f t="shared" si="26"/>
        <v>45</v>
      </c>
      <c r="I117" s="21">
        <v>0</v>
      </c>
      <c r="J117" s="21">
        <v>20</v>
      </c>
      <c r="K117" s="21">
        <v>35</v>
      </c>
      <c r="L117" s="21">
        <v>136.66666670000001</v>
      </c>
      <c r="M117" s="30">
        <f t="shared" si="27"/>
        <v>191.66666670000001</v>
      </c>
      <c r="N117" s="21">
        <v>104</v>
      </c>
      <c r="O117" s="21">
        <v>92</v>
      </c>
      <c r="P117" s="31">
        <f t="shared" si="28"/>
        <v>196</v>
      </c>
      <c r="Q117" s="21">
        <v>10000</v>
      </c>
      <c r="S117" s="32" t="str">
        <f t="shared" si="29"/>
        <v/>
      </c>
      <c r="V117" s="33" t="str">
        <f t="shared" si="30"/>
        <v>0</v>
      </c>
      <c r="W117" s="21">
        <v>30</v>
      </c>
      <c r="X117" s="21">
        <v>0</v>
      </c>
      <c r="Y117" s="26">
        <f t="shared" si="31"/>
        <v>30</v>
      </c>
      <c r="AB117" s="27">
        <f t="shared" si="32"/>
        <v>0</v>
      </c>
      <c r="AC117" s="21">
        <f t="shared" si="33"/>
        <v>462.66666670000001</v>
      </c>
      <c r="AD117" s="19">
        <v>11</v>
      </c>
      <c r="AE117" s="22">
        <v>107</v>
      </c>
      <c r="AH117" s="23" t="str">
        <f>IF(AND(AF117 &lt;&gt; "", AG117 &lt;&gt; ""), ABS(AF117 - AG117), "")</f>
        <v/>
      </c>
      <c r="AI117" s="24" t="str">
        <f>IF(AG117 = 99999, 99999, IF(AND(AG117 &lt;&gt; "", AH117 &lt;&gt; ""), ABS(AH117 / AG117), ""))</f>
        <v/>
      </c>
    </row>
    <row r="118" spans="1:35" ht="13" x14ac:dyDescent="0.15">
      <c r="A118" s="18">
        <v>314</v>
      </c>
      <c r="B118" s="19" t="s">
        <v>163</v>
      </c>
      <c r="C118" s="20" t="s">
        <v>154</v>
      </c>
      <c r="D118" s="21">
        <v>15</v>
      </c>
      <c r="E118" s="21">
        <v>15</v>
      </c>
      <c r="F118" s="21">
        <v>15</v>
      </c>
      <c r="G118" s="21">
        <v>15</v>
      </c>
      <c r="H118" s="29">
        <f t="shared" si="26"/>
        <v>60</v>
      </c>
      <c r="I118" s="21">
        <v>10</v>
      </c>
      <c r="J118" s="21">
        <v>20</v>
      </c>
      <c r="K118" s="21">
        <v>31</v>
      </c>
      <c r="L118" s="21">
        <v>115.66666669999999</v>
      </c>
      <c r="M118" s="30">
        <f t="shared" si="27"/>
        <v>156.66666670000001</v>
      </c>
      <c r="N118" s="21">
        <v>110</v>
      </c>
      <c r="O118" s="21">
        <v>102</v>
      </c>
      <c r="P118" s="31">
        <f t="shared" si="28"/>
        <v>212</v>
      </c>
      <c r="Q118" s="21">
        <v>10000</v>
      </c>
      <c r="R118" s="21">
        <v>9215</v>
      </c>
      <c r="S118" s="32">
        <f t="shared" si="29"/>
        <v>258.41666666666669</v>
      </c>
      <c r="T118" s="19" t="s">
        <v>44</v>
      </c>
      <c r="U118" s="21">
        <v>150</v>
      </c>
      <c r="V118" s="33">
        <f t="shared" si="30"/>
        <v>408.41666666666669</v>
      </c>
      <c r="W118" s="21"/>
      <c r="X118" s="21">
        <v>50</v>
      </c>
      <c r="Y118" s="26">
        <f t="shared" si="31"/>
        <v>50</v>
      </c>
      <c r="AB118" s="27">
        <f t="shared" si="32"/>
        <v>0</v>
      </c>
      <c r="AC118" s="21">
        <f t="shared" si="33"/>
        <v>887.08333336666669</v>
      </c>
      <c r="AD118" s="19">
        <v>2</v>
      </c>
      <c r="AE118" s="22">
        <v>26</v>
      </c>
      <c r="AF118" s="19">
        <v>9215</v>
      </c>
      <c r="AG118" s="19">
        <v>10500</v>
      </c>
      <c r="AH118" s="23">
        <f>IF(AND(AF118 &lt;&gt; "", AG118 &lt;&gt; ""), ABS(AF118 - AG118), "")</f>
        <v>1285</v>
      </c>
      <c r="AI118" s="24">
        <f>IF(AG118 = 99999, 99999, IF(AND(AG118 &lt;&gt; "", AH118 &lt;&gt; ""), ABS(AH118 / AG118), ""))</f>
        <v>0.12238095238095238</v>
      </c>
    </row>
    <row r="119" spans="1:35" ht="13" x14ac:dyDescent="0.15">
      <c r="A119" s="18">
        <v>315</v>
      </c>
      <c r="B119" s="19" t="s">
        <v>164</v>
      </c>
      <c r="C119" s="20" t="s">
        <v>154</v>
      </c>
      <c r="D119" s="21">
        <v>15</v>
      </c>
      <c r="E119" s="21">
        <v>15</v>
      </c>
      <c r="F119" s="21">
        <v>15</v>
      </c>
      <c r="G119" s="21">
        <v>15</v>
      </c>
      <c r="H119" s="29">
        <f t="shared" si="26"/>
        <v>60</v>
      </c>
      <c r="I119" s="21">
        <v>5</v>
      </c>
      <c r="J119" s="21">
        <v>20</v>
      </c>
      <c r="K119" s="21">
        <v>37.333333330000002</v>
      </c>
      <c r="L119" s="21">
        <v>133.33333329999999</v>
      </c>
      <c r="M119" s="30">
        <f t="shared" si="27"/>
        <v>185.66666663000001</v>
      </c>
      <c r="N119" s="21">
        <v>81</v>
      </c>
      <c r="O119" s="21">
        <v>105</v>
      </c>
      <c r="P119" s="31">
        <f t="shared" si="28"/>
        <v>186</v>
      </c>
      <c r="Q119" s="21">
        <v>10000</v>
      </c>
      <c r="R119" s="21">
        <v>5387</v>
      </c>
      <c r="S119" s="32">
        <f t="shared" si="29"/>
        <v>0</v>
      </c>
      <c r="T119" s="19" t="s">
        <v>46</v>
      </c>
      <c r="U119" s="21">
        <v>150</v>
      </c>
      <c r="V119" s="33">
        <f t="shared" si="30"/>
        <v>150</v>
      </c>
      <c r="W119" s="21">
        <v>15</v>
      </c>
      <c r="X119" s="21">
        <v>50</v>
      </c>
      <c r="Y119" s="26">
        <f t="shared" si="31"/>
        <v>65</v>
      </c>
      <c r="AB119" s="27">
        <f t="shared" si="32"/>
        <v>0</v>
      </c>
      <c r="AC119" s="21">
        <f t="shared" si="33"/>
        <v>646.66666663000001</v>
      </c>
      <c r="AD119" s="19">
        <v>9</v>
      </c>
      <c r="AE119" s="22">
        <v>73</v>
      </c>
      <c r="AF119" s="19">
        <v>5387</v>
      </c>
      <c r="AG119" s="19">
        <v>9872</v>
      </c>
      <c r="AH119" s="23">
        <f>IF(AND(AF119 &lt;&gt; "", AG119 &lt;&gt; ""), ABS(AF119 - AG119), "")</f>
        <v>4485</v>
      </c>
      <c r="AI119" s="24">
        <f>IF(AG119 = 99999, 99999, IF(AND(AG119 &lt;&gt; "", AH119 &lt;&gt; ""), ABS(AH119 / AG119), ""))</f>
        <v>0.45431523500810372</v>
      </c>
    </row>
    <row r="120" spans="1:35" ht="13" x14ac:dyDescent="0.15">
      <c r="A120" s="18">
        <v>316</v>
      </c>
      <c r="B120" s="19" t="s">
        <v>165</v>
      </c>
      <c r="C120" s="20" t="s">
        <v>154</v>
      </c>
      <c r="D120" s="21">
        <v>15</v>
      </c>
      <c r="E120" s="21">
        <v>15</v>
      </c>
      <c r="F120" s="21">
        <v>15</v>
      </c>
      <c r="G120" s="21">
        <v>15</v>
      </c>
      <c r="H120" s="29">
        <f t="shared" si="26"/>
        <v>60</v>
      </c>
      <c r="I120" s="21">
        <v>10</v>
      </c>
      <c r="J120" s="21">
        <v>20</v>
      </c>
      <c r="K120" s="21">
        <v>38</v>
      </c>
      <c r="L120" s="21">
        <v>132.66666670000001</v>
      </c>
      <c r="M120" s="30">
        <f t="shared" si="27"/>
        <v>180.66666670000001</v>
      </c>
      <c r="N120" s="21">
        <v>104</v>
      </c>
      <c r="O120" s="21">
        <v>101</v>
      </c>
      <c r="P120" s="31">
        <f t="shared" si="28"/>
        <v>205</v>
      </c>
      <c r="Q120" s="21">
        <v>10000</v>
      </c>
      <c r="R120" s="21">
        <v>1</v>
      </c>
      <c r="S120" s="32">
        <f t="shared" si="29"/>
        <v>0</v>
      </c>
      <c r="T120" s="19" t="s">
        <v>48</v>
      </c>
      <c r="U120" s="21">
        <v>0</v>
      </c>
      <c r="V120" s="33">
        <f t="shared" si="30"/>
        <v>0</v>
      </c>
      <c r="W120" s="21">
        <v>30</v>
      </c>
      <c r="X120" s="21">
        <v>50</v>
      </c>
      <c r="Y120" s="26">
        <f t="shared" si="31"/>
        <v>80</v>
      </c>
      <c r="AB120" s="27">
        <f t="shared" si="32"/>
        <v>0</v>
      </c>
      <c r="AC120" s="21">
        <f t="shared" si="33"/>
        <v>525.66666669999995</v>
      </c>
      <c r="AD120" s="19">
        <v>10</v>
      </c>
      <c r="AE120" s="22">
        <v>94</v>
      </c>
      <c r="AF120" s="19">
        <v>1</v>
      </c>
      <c r="AG120" s="19">
        <v>10077</v>
      </c>
      <c r="AH120" s="23">
        <f>IF(AND(AF120 &lt;&gt; "", AG120 &lt;&gt; ""), ABS(AF120 - AG120), "")</f>
        <v>10076</v>
      </c>
      <c r="AI120" s="24">
        <f>IF(AG120 = 99999, 99999, IF(AND(AG120 &lt;&gt; "", AH120 &lt;&gt; ""), ABS(AH120 / AG120), ""))</f>
        <v>0.99990076411630446</v>
      </c>
    </row>
    <row r="121" spans="1:35" ht="13" x14ac:dyDescent="0.15">
      <c r="A121" s="18">
        <v>317</v>
      </c>
      <c r="B121" s="19" t="s">
        <v>166</v>
      </c>
      <c r="C121" s="20" t="s">
        <v>154</v>
      </c>
      <c r="D121" s="21">
        <v>15</v>
      </c>
      <c r="E121" s="21">
        <v>15</v>
      </c>
      <c r="F121" s="21">
        <v>15</v>
      </c>
      <c r="G121" s="21">
        <v>15</v>
      </c>
      <c r="H121" s="29">
        <f t="shared" si="26"/>
        <v>60</v>
      </c>
      <c r="I121" s="21">
        <v>5</v>
      </c>
      <c r="J121" s="21">
        <v>13.33333333</v>
      </c>
      <c r="K121" s="21">
        <v>31.666666670000001</v>
      </c>
      <c r="L121" s="21">
        <v>104.66666669999999</v>
      </c>
      <c r="M121" s="30">
        <f t="shared" si="27"/>
        <v>144.66666670000001</v>
      </c>
      <c r="N121" s="21">
        <v>82</v>
      </c>
      <c r="O121" s="21">
        <v>99</v>
      </c>
      <c r="P121" s="31">
        <f t="shared" si="28"/>
        <v>181</v>
      </c>
      <c r="Q121" s="21">
        <v>10000</v>
      </c>
      <c r="R121" s="21">
        <v>1</v>
      </c>
      <c r="S121" s="32">
        <f t="shared" si="29"/>
        <v>0</v>
      </c>
      <c r="T121" s="19" t="s">
        <v>48</v>
      </c>
      <c r="U121" s="21"/>
      <c r="V121" s="33">
        <f t="shared" si="30"/>
        <v>0</v>
      </c>
      <c r="W121" s="21"/>
      <c r="X121" s="21">
        <v>50</v>
      </c>
      <c r="Y121" s="26">
        <f t="shared" si="31"/>
        <v>50</v>
      </c>
      <c r="AB121" s="27">
        <f t="shared" si="32"/>
        <v>0</v>
      </c>
      <c r="AC121" s="21">
        <f t="shared" si="33"/>
        <v>435.66666670000001</v>
      </c>
      <c r="AD121" s="19">
        <v>12</v>
      </c>
      <c r="AE121" s="22">
        <v>115</v>
      </c>
      <c r="AF121" s="19">
        <v>1</v>
      </c>
      <c r="AG121" s="19">
        <v>10457</v>
      </c>
      <c r="AH121" s="23">
        <f>IF(AND(AF121 &lt;&gt; "", AG121 &lt;&gt; ""), ABS(AF121 - AG121), "")</f>
        <v>10456</v>
      </c>
      <c r="AI121" s="24">
        <f>IF(AG121 = 99999, 99999, IF(AND(AG121 &lt;&gt; "", AH121 &lt;&gt; ""), ABS(AH121 / AG121), ""))</f>
        <v>0.99990437027828249</v>
      </c>
    </row>
    <row r="122" spans="1:35" ht="13" x14ac:dyDescent="0.15">
      <c r="A122" s="18">
        <v>318</v>
      </c>
      <c r="B122" s="19" t="s">
        <v>167</v>
      </c>
      <c r="C122" s="20" t="s">
        <v>154</v>
      </c>
      <c r="D122" s="21">
        <v>15</v>
      </c>
      <c r="E122" s="21">
        <v>15</v>
      </c>
      <c r="F122" s="21">
        <v>15</v>
      </c>
      <c r="G122" s="21">
        <v>15</v>
      </c>
      <c r="H122" s="29">
        <f t="shared" si="26"/>
        <v>60</v>
      </c>
      <c r="I122" s="21">
        <v>10</v>
      </c>
      <c r="J122" s="21">
        <v>13.33333333</v>
      </c>
      <c r="K122" s="21">
        <v>31</v>
      </c>
      <c r="L122" s="21">
        <v>120.66666669999999</v>
      </c>
      <c r="M122" s="30">
        <f t="shared" si="27"/>
        <v>155.00000003</v>
      </c>
      <c r="N122" s="21">
        <v>84</v>
      </c>
      <c r="O122" s="21">
        <v>85</v>
      </c>
      <c r="P122" s="31">
        <f t="shared" si="28"/>
        <v>169</v>
      </c>
      <c r="Q122" s="21">
        <v>10000</v>
      </c>
      <c r="R122" s="21">
        <v>9524</v>
      </c>
      <c r="S122" s="32">
        <f t="shared" si="29"/>
        <v>294.4666666666667</v>
      </c>
      <c r="T122" s="19" t="s">
        <v>48</v>
      </c>
      <c r="U122" s="21"/>
      <c r="V122" s="33">
        <f t="shared" si="30"/>
        <v>294.4666666666667</v>
      </c>
      <c r="W122" s="21"/>
      <c r="X122" s="21">
        <v>0</v>
      </c>
      <c r="Y122" s="26">
        <f t="shared" si="31"/>
        <v>0</v>
      </c>
      <c r="AB122" s="27">
        <f t="shared" si="32"/>
        <v>0</v>
      </c>
      <c r="AC122" s="21">
        <f t="shared" si="33"/>
        <v>678.46666669666672</v>
      </c>
      <c r="AD122" s="19">
        <v>8</v>
      </c>
      <c r="AE122" s="22">
        <v>67</v>
      </c>
      <c r="AF122" s="19">
        <v>9524</v>
      </c>
      <c r="AG122" s="19">
        <v>10800</v>
      </c>
      <c r="AH122" s="23">
        <f>IF(AND(AF122 &lt;&gt; "", AG122 &lt;&gt; ""), ABS(AF122 - AG122), "")</f>
        <v>1276</v>
      </c>
      <c r="AI122" s="24">
        <f>IF(AG122 = 99999, 99999, IF(AND(AG122 &lt;&gt; "", AH122 &lt;&gt; ""), ABS(AH122 / AG122), ""))</f>
        <v>0.11814814814814815</v>
      </c>
    </row>
    <row r="123" spans="1:35" ht="13" x14ac:dyDescent="0.15">
      <c r="A123" s="18">
        <v>400</v>
      </c>
      <c r="B123" s="19" t="s">
        <v>168</v>
      </c>
      <c r="C123" s="20" t="s">
        <v>169</v>
      </c>
      <c r="D123" s="21">
        <v>15</v>
      </c>
      <c r="E123" s="21">
        <v>15</v>
      </c>
      <c r="F123" s="21">
        <v>15</v>
      </c>
      <c r="G123" s="21">
        <v>15</v>
      </c>
      <c r="H123" s="29">
        <f t="shared" si="26"/>
        <v>60</v>
      </c>
      <c r="I123" s="21">
        <v>5</v>
      </c>
      <c r="J123" s="21">
        <v>13.33333333</v>
      </c>
      <c r="K123" s="21">
        <v>32</v>
      </c>
      <c r="L123" s="21">
        <v>117</v>
      </c>
      <c r="M123" s="30">
        <f t="shared" si="27"/>
        <v>157.33333333000002</v>
      </c>
      <c r="N123" s="21">
        <v>120</v>
      </c>
      <c r="O123" s="21">
        <v>120</v>
      </c>
      <c r="P123" s="31">
        <f t="shared" si="28"/>
        <v>240</v>
      </c>
      <c r="Q123" s="21">
        <v>30000</v>
      </c>
      <c r="R123" s="21">
        <v>7490</v>
      </c>
      <c r="S123" s="32">
        <f t="shared" si="29"/>
        <v>0</v>
      </c>
      <c r="T123" s="19" t="s">
        <v>48</v>
      </c>
      <c r="U123" s="21"/>
      <c r="V123" s="33">
        <f t="shared" si="30"/>
        <v>0</v>
      </c>
      <c r="W123" s="21">
        <v>15</v>
      </c>
      <c r="X123" s="21">
        <v>0</v>
      </c>
      <c r="Y123" s="26">
        <f t="shared" si="31"/>
        <v>15</v>
      </c>
      <c r="AB123" s="27">
        <f t="shared" si="32"/>
        <v>0</v>
      </c>
      <c r="AC123" s="21">
        <f t="shared" si="33"/>
        <v>472.33333333000002</v>
      </c>
      <c r="AD123" s="19">
        <v>6</v>
      </c>
      <c r="AE123" s="22">
        <v>108</v>
      </c>
      <c r="AF123" s="19">
        <v>7490</v>
      </c>
      <c r="AG123" s="19">
        <v>30000</v>
      </c>
      <c r="AH123" s="23">
        <f>IF(AND(AF123 &lt;&gt; "", AG123 &lt;&gt; ""), ABS(AF123 - AG123), "")</f>
        <v>22510</v>
      </c>
      <c r="AI123" s="24">
        <f>IF(AG123 = 99999, 99999, IF(AND(AG123 &lt;&gt; "", AH123 &lt;&gt; ""), ABS(AH123 / AG123), ""))</f>
        <v>0.7503333333333333</v>
      </c>
    </row>
    <row r="124" spans="1:35" ht="13" x14ac:dyDescent="0.15">
      <c r="A124" s="18">
        <v>401</v>
      </c>
      <c r="B124" s="19" t="s">
        <v>170</v>
      </c>
      <c r="C124" s="20" t="s">
        <v>169</v>
      </c>
      <c r="D124" s="21">
        <v>15</v>
      </c>
      <c r="E124" s="21">
        <v>15</v>
      </c>
      <c r="F124" s="21">
        <v>15</v>
      </c>
      <c r="G124" s="21">
        <v>15</v>
      </c>
      <c r="H124" s="29">
        <f t="shared" si="26"/>
        <v>60</v>
      </c>
      <c r="I124" s="21">
        <v>0</v>
      </c>
      <c r="J124" s="21">
        <v>20</v>
      </c>
      <c r="K124" s="21">
        <v>38.333333330000002</v>
      </c>
      <c r="L124" s="21">
        <v>133</v>
      </c>
      <c r="M124" s="30">
        <f t="shared" si="27"/>
        <v>191.33333333000002</v>
      </c>
      <c r="N124" s="21">
        <v>120</v>
      </c>
      <c r="O124" s="21">
        <v>108</v>
      </c>
      <c r="P124" s="31">
        <f t="shared" si="28"/>
        <v>228</v>
      </c>
      <c r="Q124" s="21">
        <v>30000</v>
      </c>
      <c r="R124" s="21">
        <v>24191</v>
      </c>
      <c r="S124" s="32">
        <f t="shared" si="29"/>
        <v>124.09444444444443</v>
      </c>
      <c r="T124" s="19" t="s">
        <v>44</v>
      </c>
      <c r="U124" s="21">
        <v>150</v>
      </c>
      <c r="V124" s="33">
        <f t="shared" si="30"/>
        <v>274.09444444444443</v>
      </c>
      <c r="W124" s="21">
        <v>120</v>
      </c>
      <c r="X124" s="21">
        <v>50</v>
      </c>
      <c r="Y124" s="26">
        <f t="shared" si="31"/>
        <v>170</v>
      </c>
      <c r="Z124" s="21"/>
      <c r="AA124" s="21">
        <v>5</v>
      </c>
      <c r="AB124" s="27">
        <f t="shared" si="32"/>
        <v>5</v>
      </c>
      <c r="AC124" s="21">
        <f t="shared" si="33"/>
        <v>918.42777777444439</v>
      </c>
      <c r="AD124" s="19">
        <v>2</v>
      </c>
      <c r="AE124" s="22">
        <v>16</v>
      </c>
      <c r="AF124" s="19">
        <v>24191</v>
      </c>
      <c r="AG124" s="19">
        <v>29401</v>
      </c>
      <c r="AH124" s="23">
        <f>IF(AND(AF124 &lt;&gt; "", AG124 &lt;&gt; ""), ABS(AF124 - AG124), "")</f>
        <v>5210</v>
      </c>
      <c r="AI124" s="24">
        <f>IF(AG124 = 99999, 99999, IF(AND(AG124 &lt;&gt; "", AH124 &lt;&gt; ""), ABS(AH124 / AG124), ""))</f>
        <v>0.17720485697765381</v>
      </c>
    </row>
    <row r="125" spans="1:35" ht="13" x14ac:dyDescent="0.15">
      <c r="A125" s="18">
        <v>405</v>
      </c>
      <c r="B125" s="19" t="s">
        <v>171</v>
      </c>
      <c r="C125" s="20" t="s">
        <v>169</v>
      </c>
      <c r="D125" s="21">
        <v>15</v>
      </c>
      <c r="E125" s="21">
        <v>15</v>
      </c>
      <c r="F125" s="21">
        <v>15</v>
      </c>
      <c r="G125" s="21">
        <v>15</v>
      </c>
      <c r="H125" s="29">
        <f t="shared" si="26"/>
        <v>60</v>
      </c>
      <c r="I125" s="21">
        <v>5</v>
      </c>
      <c r="J125" s="21">
        <v>20</v>
      </c>
      <c r="K125" s="21">
        <v>35.666666669999998</v>
      </c>
      <c r="L125" s="21">
        <v>129</v>
      </c>
      <c r="M125" s="30">
        <f t="shared" si="27"/>
        <v>179.66666666999998</v>
      </c>
      <c r="N125" s="21">
        <v>95</v>
      </c>
      <c r="O125" s="21">
        <v>97</v>
      </c>
      <c r="P125" s="31">
        <f t="shared" si="28"/>
        <v>192</v>
      </c>
      <c r="Q125" s="21">
        <v>30000</v>
      </c>
      <c r="S125" s="32" t="str">
        <f t="shared" si="29"/>
        <v/>
      </c>
      <c r="V125" s="33" t="str">
        <f t="shared" si="30"/>
        <v>0</v>
      </c>
      <c r="W125" s="21">
        <v>15</v>
      </c>
      <c r="X125" s="21">
        <v>50</v>
      </c>
      <c r="Y125" s="26">
        <f t="shared" si="31"/>
        <v>65</v>
      </c>
      <c r="AB125" s="27">
        <f t="shared" si="32"/>
        <v>0</v>
      </c>
      <c r="AC125" s="21">
        <f t="shared" si="33"/>
        <v>496.66666666999998</v>
      </c>
      <c r="AD125" s="19">
        <v>5</v>
      </c>
      <c r="AE125" s="22">
        <v>98</v>
      </c>
      <c r="AH125" s="23" t="str">
        <f>IF(AND(AF125 &lt;&gt; "", AG125 &lt;&gt; ""), ABS(AF125 - AG125), "")</f>
        <v/>
      </c>
      <c r="AI125" s="24" t="str">
        <f>IF(AG125 = 99999, 99999, IF(AND(AG125 &lt;&gt; "", AH125 &lt;&gt; ""), ABS(AH125 / AG125), ""))</f>
        <v/>
      </c>
    </row>
    <row r="126" spans="1:35" ht="13" x14ac:dyDescent="0.15">
      <c r="A126" s="18">
        <v>406</v>
      </c>
      <c r="B126" s="19" t="s">
        <v>172</v>
      </c>
      <c r="C126" s="20" t="s">
        <v>169</v>
      </c>
      <c r="D126" s="21">
        <v>15</v>
      </c>
      <c r="E126" s="21">
        <v>15</v>
      </c>
      <c r="F126" s="21">
        <v>15</v>
      </c>
      <c r="G126" s="21">
        <v>15</v>
      </c>
      <c r="H126" s="29">
        <f t="shared" si="26"/>
        <v>60</v>
      </c>
      <c r="I126" s="21">
        <v>40</v>
      </c>
      <c r="J126" s="21">
        <v>20</v>
      </c>
      <c r="K126" s="21">
        <v>36.666666669999998</v>
      </c>
      <c r="L126" s="21">
        <v>124</v>
      </c>
      <c r="M126" s="30">
        <f t="shared" si="27"/>
        <v>140.66666666999998</v>
      </c>
      <c r="N126" s="21">
        <v>110</v>
      </c>
      <c r="O126" s="21">
        <v>109</v>
      </c>
      <c r="P126" s="31">
        <f t="shared" si="28"/>
        <v>219</v>
      </c>
      <c r="Q126" s="21">
        <v>30000</v>
      </c>
      <c r="R126" s="21">
        <v>26580</v>
      </c>
      <c r="S126" s="32">
        <f t="shared" si="29"/>
        <v>217</v>
      </c>
      <c r="T126" s="19" t="s">
        <v>44</v>
      </c>
      <c r="U126" s="21">
        <v>150</v>
      </c>
      <c r="V126" s="33">
        <f t="shared" si="30"/>
        <v>367</v>
      </c>
      <c r="W126" s="21">
        <v>30</v>
      </c>
      <c r="X126" s="21">
        <v>50</v>
      </c>
      <c r="Y126" s="26">
        <f t="shared" si="31"/>
        <v>80</v>
      </c>
      <c r="AB126" s="27">
        <f t="shared" si="32"/>
        <v>0</v>
      </c>
      <c r="AC126" s="21">
        <f t="shared" si="33"/>
        <v>866.66666667000004</v>
      </c>
      <c r="AD126" s="19">
        <v>4</v>
      </c>
      <c r="AE126" s="22">
        <v>33</v>
      </c>
      <c r="AF126" s="19">
        <v>26580</v>
      </c>
      <c r="AG126" s="19">
        <v>30826</v>
      </c>
      <c r="AH126" s="23">
        <f>IF(AND(AF126 &lt;&gt; "", AG126 &lt;&gt; ""), ABS(AF126 - AG126), "")</f>
        <v>4246</v>
      </c>
      <c r="AI126" s="24">
        <f>IF(AG126 = 99999, 99999, IF(AND(AG126 &lt;&gt; "", AH126 &lt;&gt; ""), ABS(AH126 / AG126), ""))</f>
        <v>0.13774086809835853</v>
      </c>
    </row>
    <row r="127" spans="1:35" ht="13" x14ac:dyDescent="0.15">
      <c r="A127" s="18">
        <v>407</v>
      </c>
      <c r="B127" s="19" t="s">
        <v>173</v>
      </c>
      <c r="C127" s="20" t="s">
        <v>169</v>
      </c>
      <c r="D127" s="21">
        <v>15</v>
      </c>
      <c r="E127" s="21">
        <v>15</v>
      </c>
      <c r="F127" s="21">
        <v>15</v>
      </c>
      <c r="G127" s="21">
        <v>15</v>
      </c>
      <c r="H127" s="29">
        <f t="shared" si="26"/>
        <v>60</v>
      </c>
      <c r="I127" s="21">
        <v>5</v>
      </c>
      <c r="J127" s="21">
        <v>20</v>
      </c>
      <c r="K127" s="21">
        <v>24.333333329999999</v>
      </c>
      <c r="L127" s="21">
        <v>115.66666669999999</v>
      </c>
      <c r="M127" s="30">
        <f t="shared" si="27"/>
        <v>155.00000003</v>
      </c>
      <c r="N127" s="21">
        <v>82</v>
      </c>
      <c r="O127" s="21">
        <v>100</v>
      </c>
      <c r="P127" s="31">
        <f t="shared" si="28"/>
        <v>182</v>
      </c>
      <c r="Q127" s="21">
        <v>30000</v>
      </c>
      <c r="R127" s="21">
        <v>31190</v>
      </c>
      <c r="S127" s="32">
        <f t="shared" si="29"/>
        <v>303.72222222222223</v>
      </c>
      <c r="T127" s="19" t="s">
        <v>44</v>
      </c>
      <c r="U127" s="21">
        <v>150</v>
      </c>
      <c r="V127" s="33">
        <f t="shared" si="30"/>
        <v>453.72222222222223</v>
      </c>
      <c r="W127" s="21"/>
      <c r="X127" s="21">
        <v>50</v>
      </c>
      <c r="Y127" s="26">
        <f t="shared" si="31"/>
        <v>50</v>
      </c>
      <c r="AB127" s="27">
        <f t="shared" si="32"/>
        <v>0</v>
      </c>
      <c r="AC127" s="21">
        <f t="shared" si="33"/>
        <v>900.72222225222231</v>
      </c>
      <c r="AD127" s="19">
        <v>3</v>
      </c>
      <c r="AE127" s="22">
        <v>22</v>
      </c>
      <c r="AF127" s="19">
        <v>31190</v>
      </c>
      <c r="AG127" s="19">
        <v>31500</v>
      </c>
      <c r="AH127" s="23">
        <f>IF(AND(AF127 &lt;&gt; "", AG127 &lt;&gt; ""), ABS(AF127 - AG127), "")</f>
        <v>310</v>
      </c>
      <c r="AI127" s="24">
        <f>IF(AG127 = 99999, 99999, IF(AND(AG127 &lt;&gt; "", AH127 &lt;&gt; ""), ABS(AH127 / AG127), ""))</f>
        <v>9.8412698412698417E-3</v>
      </c>
    </row>
    <row r="128" spans="1:35" ht="13" x14ac:dyDescent="0.15">
      <c r="A128" s="18">
        <v>408</v>
      </c>
      <c r="B128" s="19" t="s">
        <v>174</v>
      </c>
      <c r="C128" s="20" t="s">
        <v>169</v>
      </c>
      <c r="D128" s="21">
        <v>15</v>
      </c>
      <c r="E128" s="21">
        <v>0</v>
      </c>
      <c r="F128" s="21">
        <v>15</v>
      </c>
      <c r="G128" s="21">
        <v>15</v>
      </c>
      <c r="H128" s="29">
        <f t="shared" si="26"/>
        <v>45</v>
      </c>
      <c r="I128" s="21">
        <v>40</v>
      </c>
      <c r="J128" s="21">
        <v>19</v>
      </c>
      <c r="K128" s="21">
        <v>36</v>
      </c>
      <c r="L128" s="21">
        <v>78</v>
      </c>
      <c r="M128" s="30">
        <f t="shared" si="27"/>
        <v>93</v>
      </c>
      <c r="N128" s="21">
        <v>113</v>
      </c>
      <c r="O128" s="21">
        <v>113</v>
      </c>
      <c r="P128" s="31">
        <f t="shared" si="28"/>
        <v>226</v>
      </c>
      <c r="Q128" s="21">
        <v>30000</v>
      </c>
      <c r="R128" s="21">
        <v>19842</v>
      </c>
      <c r="S128" s="32">
        <f t="shared" si="29"/>
        <v>0</v>
      </c>
      <c r="T128" s="19" t="s">
        <v>48</v>
      </c>
      <c r="U128" s="21"/>
      <c r="V128" s="33">
        <f t="shared" si="30"/>
        <v>0</v>
      </c>
      <c r="W128" s="21">
        <v>15</v>
      </c>
      <c r="X128" s="21">
        <v>50</v>
      </c>
      <c r="Y128" s="26">
        <f t="shared" si="31"/>
        <v>65</v>
      </c>
      <c r="AB128" s="27">
        <f t="shared" si="32"/>
        <v>0</v>
      </c>
      <c r="AC128" s="21">
        <f t="shared" si="33"/>
        <v>429</v>
      </c>
      <c r="AD128" s="19">
        <v>7</v>
      </c>
      <c r="AE128" s="22">
        <v>122</v>
      </c>
      <c r="AF128" s="19">
        <v>19842</v>
      </c>
      <c r="AG128" s="19">
        <v>27000</v>
      </c>
      <c r="AH128" s="23">
        <f>IF(AND(AF128 &lt;&gt; "", AG128 &lt;&gt; ""), ABS(AF128 - AG128), "")</f>
        <v>7158</v>
      </c>
      <c r="AI128" s="24">
        <f>IF(AG128 = 99999, 99999, IF(AND(AG128 &lt;&gt; "", AH128 &lt;&gt; ""), ABS(AH128 / AG128), ""))</f>
        <v>0.26511111111111113</v>
      </c>
    </row>
    <row r="129" spans="1:35" ht="13" x14ac:dyDescent="0.15">
      <c r="A129" s="18">
        <v>409</v>
      </c>
      <c r="B129" s="19" t="s">
        <v>175</v>
      </c>
      <c r="C129" s="20" t="s">
        <v>43</v>
      </c>
      <c r="D129" s="21">
        <v>15</v>
      </c>
      <c r="E129" s="21">
        <v>15</v>
      </c>
      <c r="F129" s="21">
        <v>15</v>
      </c>
      <c r="G129" s="21">
        <v>15</v>
      </c>
      <c r="H129" s="29">
        <f t="shared" si="26"/>
        <v>60</v>
      </c>
      <c r="I129" s="21">
        <v>5</v>
      </c>
      <c r="J129" s="21">
        <v>20</v>
      </c>
      <c r="K129" s="21">
        <v>38</v>
      </c>
      <c r="L129" s="21">
        <v>136.66666670000001</v>
      </c>
      <c r="M129" s="30">
        <f t="shared" si="27"/>
        <v>189.66666670000001</v>
      </c>
      <c r="N129" s="21">
        <v>120</v>
      </c>
      <c r="O129" s="21">
        <v>118</v>
      </c>
      <c r="P129" s="31">
        <f t="shared" si="28"/>
        <v>238</v>
      </c>
      <c r="Q129" s="21">
        <v>10000</v>
      </c>
      <c r="R129" s="21">
        <v>11090</v>
      </c>
      <c r="S129" s="32">
        <f t="shared" si="29"/>
        <v>222.83333333333331</v>
      </c>
      <c r="T129" s="19" t="s">
        <v>44</v>
      </c>
      <c r="U129" s="21">
        <v>150</v>
      </c>
      <c r="V129" s="33">
        <f t="shared" si="30"/>
        <v>372.83333333333331</v>
      </c>
      <c r="W129" s="21"/>
      <c r="X129" s="21">
        <v>50</v>
      </c>
      <c r="Y129" s="26">
        <f t="shared" si="31"/>
        <v>50</v>
      </c>
      <c r="AB129" s="27">
        <f t="shared" si="32"/>
        <v>0</v>
      </c>
      <c r="AC129" s="21">
        <f t="shared" si="33"/>
        <v>910.50000003333332</v>
      </c>
      <c r="AD129" s="19">
        <v>15</v>
      </c>
      <c r="AE129" s="22">
        <v>18</v>
      </c>
      <c r="AF129" s="19">
        <v>11090</v>
      </c>
      <c r="AG129" s="19">
        <v>10091</v>
      </c>
      <c r="AH129" s="23">
        <f>IF(AND(AF129 &lt;&gt; "", AG129 &lt;&gt; ""), ABS(AF129 - AG129), "")</f>
        <v>999</v>
      </c>
      <c r="AI129" s="24">
        <f>IF(AG129 = 99999, 99999, IF(AND(AG129 &lt;&gt; "", AH129 &lt;&gt; ""), ABS(AH129 / AG129), ""))</f>
        <v>9.8999108116143097E-2</v>
      </c>
    </row>
    <row r="130" spans="1:35" ht="13" x14ac:dyDescent="0.15">
      <c r="A130" s="18">
        <v>410</v>
      </c>
      <c r="B130" s="19" t="s">
        <v>176</v>
      </c>
      <c r="C130" s="20" t="s">
        <v>169</v>
      </c>
      <c r="D130" s="21">
        <v>15</v>
      </c>
      <c r="E130" s="21">
        <v>15</v>
      </c>
      <c r="F130" s="21">
        <v>15</v>
      </c>
      <c r="G130" s="21">
        <v>15</v>
      </c>
      <c r="H130" s="29">
        <f t="shared" si="26"/>
        <v>60</v>
      </c>
      <c r="I130" s="21">
        <v>0</v>
      </c>
      <c r="J130" s="21">
        <v>20</v>
      </c>
      <c r="K130" s="21">
        <v>38.5</v>
      </c>
      <c r="L130" s="21">
        <v>125.5</v>
      </c>
      <c r="M130" s="30">
        <f t="shared" si="27"/>
        <v>184</v>
      </c>
      <c r="N130" s="21">
        <v>114</v>
      </c>
      <c r="O130" s="21">
        <v>112</v>
      </c>
      <c r="P130" s="31">
        <f t="shared" si="28"/>
        <v>226</v>
      </c>
      <c r="Q130" s="21">
        <v>30000</v>
      </c>
      <c r="R130" s="21">
        <v>31241</v>
      </c>
      <c r="S130" s="32">
        <f t="shared" si="29"/>
        <v>301.73888888888888</v>
      </c>
      <c r="T130" s="19" t="s">
        <v>44</v>
      </c>
      <c r="U130" s="21">
        <v>150</v>
      </c>
      <c r="V130" s="33">
        <f t="shared" si="30"/>
        <v>451.73888888888888</v>
      </c>
      <c r="W130" s="21"/>
      <c r="X130" s="21">
        <v>50</v>
      </c>
      <c r="Y130" s="26">
        <f t="shared" si="31"/>
        <v>50</v>
      </c>
      <c r="AB130" s="27">
        <f t="shared" si="32"/>
        <v>0</v>
      </c>
      <c r="AC130" s="21">
        <f t="shared" si="33"/>
        <v>971.73888888888882</v>
      </c>
      <c r="AD130" s="19">
        <v>1</v>
      </c>
      <c r="AE130" s="22">
        <v>9</v>
      </c>
      <c r="AF130" s="19">
        <v>31241</v>
      </c>
      <c r="AG130" s="19">
        <v>31550</v>
      </c>
      <c r="AH130" s="23">
        <f>IF(AND(AF130 &lt;&gt; "", AG130 &lt;&gt; ""), ABS(AF130 - AG130), "")</f>
        <v>309</v>
      </c>
      <c r="AI130" s="24">
        <f>IF(AG130 = 99999, 99999, IF(AND(AG130 &lt;&gt; "", AH130 &lt;&gt; ""), ABS(AH130 / AG130), ""))</f>
        <v>9.7939778129952464E-3</v>
      </c>
    </row>
    <row r="131" spans="1:35" ht="13" x14ac:dyDescent="0.15">
      <c r="A131" s="18">
        <v>501</v>
      </c>
      <c r="B131" s="19" t="s">
        <v>177</v>
      </c>
      <c r="C131" s="20" t="s">
        <v>139</v>
      </c>
      <c r="D131" s="21">
        <v>15</v>
      </c>
      <c r="E131" s="21">
        <v>15</v>
      </c>
      <c r="F131" s="21">
        <v>15</v>
      </c>
      <c r="G131" s="21">
        <v>0</v>
      </c>
      <c r="H131" s="29">
        <f t="shared" ref="H131:H162" si="34">SUM(D131:G131)</f>
        <v>45</v>
      </c>
      <c r="I131" s="21">
        <v>30</v>
      </c>
      <c r="J131" s="21">
        <v>6.6666666670000003</v>
      </c>
      <c r="K131" s="21">
        <v>31.666666670000001</v>
      </c>
      <c r="L131" s="21">
        <v>114</v>
      </c>
      <c r="M131" s="30">
        <f t="shared" ref="M131:M162" si="35">SUM(J131:L131)-I131</f>
        <v>122.333333337</v>
      </c>
      <c r="N131" s="21">
        <v>80</v>
      </c>
      <c r="O131" s="21">
        <v>96</v>
      </c>
      <c r="P131" s="31">
        <f t="shared" ref="P131:P162" si="36">SUM(N131:O131)</f>
        <v>176</v>
      </c>
      <c r="Q131" s="21">
        <v>30000</v>
      </c>
      <c r="S131" s="32" t="str">
        <f t="shared" ref="S131:S145" si="37">IF(AND(Q131 &lt;&gt; "", R131 &lt;&gt; ""), MAX(0, IF(Q131 &gt; 0, 350 - ((350 / (0.3 * Q131)) * ABS(Q131 - R131)), 0)), "")</f>
        <v/>
      </c>
      <c r="V131" s="33" t="str">
        <f t="shared" ref="V131:V162" si="38">IF(OR(S131 &lt;&gt; "", U131&lt;&gt; ""),S131  + U131, "0")</f>
        <v>0</v>
      </c>
      <c r="W131" s="21">
        <v>15</v>
      </c>
      <c r="X131" s="21">
        <v>0</v>
      </c>
      <c r="Y131" s="26">
        <f t="shared" ref="Y131:Y162" si="39">X131+W131</f>
        <v>15</v>
      </c>
      <c r="AB131" s="27">
        <f t="shared" ref="AB131:AB162" si="40">Z131+AA131</f>
        <v>0</v>
      </c>
      <c r="AC131" s="21">
        <f t="shared" ref="AC131:AC162" si="41">MAX(0, H131+M131+P131+V131+Y131-AB131)</f>
        <v>358.333333337</v>
      </c>
      <c r="AD131" s="19">
        <v>3</v>
      </c>
      <c r="AE131" s="22">
        <v>126</v>
      </c>
      <c r="AH131" s="23" t="str">
        <f>IF(AND(AF131 &lt;&gt; "", AG131 &lt;&gt; ""), ABS(AF131 - AG131), "")</f>
        <v/>
      </c>
      <c r="AI131" s="24" t="str">
        <f>IF(AG131 = 99999, 99999, IF(AND(AG131 &lt;&gt; "", AH131 &lt;&gt; ""), ABS(AH131 / AG131), ""))</f>
        <v/>
      </c>
    </row>
    <row r="132" spans="1:35" ht="13" x14ac:dyDescent="0.15">
      <c r="A132" s="18">
        <v>502</v>
      </c>
      <c r="B132" s="19" t="s">
        <v>178</v>
      </c>
      <c r="C132" s="20" t="s">
        <v>139</v>
      </c>
      <c r="D132" s="21">
        <v>15</v>
      </c>
      <c r="E132" s="21">
        <v>15</v>
      </c>
      <c r="F132" s="21">
        <v>15</v>
      </c>
      <c r="G132" s="21">
        <v>15</v>
      </c>
      <c r="H132" s="29">
        <f t="shared" si="34"/>
        <v>60</v>
      </c>
      <c r="I132" s="21">
        <v>20</v>
      </c>
      <c r="J132" s="21">
        <v>13.33333333</v>
      </c>
      <c r="K132" s="21">
        <v>33.333333330000002</v>
      </c>
      <c r="L132" s="21">
        <v>113.33333330000001</v>
      </c>
      <c r="M132" s="30">
        <f t="shared" si="35"/>
        <v>139.99999996000003</v>
      </c>
      <c r="N132" s="21">
        <v>103</v>
      </c>
      <c r="O132" s="21">
        <v>113</v>
      </c>
      <c r="P132" s="31">
        <f t="shared" si="36"/>
        <v>216</v>
      </c>
      <c r="Q132" s="21">
        <v>30000</v>
      </c>
      <c r="R132" s="21">
        <v>30403</v>
      </c>
      <c r="S132" s="32">
        <f t="shared" si="37"/>
        <v>334.32777777777778</v>
      </c>
      <c r="T132" s="19" t="s">
        <v>44</v>
      </c>
      <c r="U132" s="21">
        <v>150</v>
      </c>
      <c r="V132" s="33">
        <f t="shared" si="38"/>
        <v>484.32777777777778</v>
      </c>
      <c r="W132" s="21"/>
      <c r="X132" s="21">
        <v>50</v>
      </c>
      <c r="Y132" s="26">
        <f t="shared" si="39"/>
        <v>50</v>
      </c>
      <c r="AB132" s="27">
        <f t="shared" si="40"/>
        <v>0</v>
      </c>
      <c r="AC132" s="21">
        <f t="shared" si="41"/>
        <v>950.32777773777775</v>
      </c>
      <c r="AD132" s="19">
        <v>1</v>
      </c>
      <c r="AE132" s="22">
        <v>11</v>
      </c>
      <c r="AF132" s="19">
        <v>30403</v>
      </c>
      <c r="AG132" s="19">
        <v>34258</v>
      </c>
      <c r="AH132" s="23">
        <f>IF(AND(AF132 &lt;&gt; "", AG132 &lt;&gt; ""), ABS(AF132 - AG132), "")</f>
        <v>3855</v>
      </c>
      <c r="AI132" s="24">
        <f>IF(AG132 = 99999, 99999, IF(AND(AG132 &lt;&gt; "", AH132 &lt;&gt; ""), ABS(AH132 / AG132), ""))</f>
        <v>0.11252846050557534</v>
      </c>
    </row>
    <row r="133" spans="1:35" ht="13" x14ac:dyDescent="0.15">
      <c r="A133" s="18">
        <v>600</v>
      </c>
      <c r="B133" s="19" t="s">
        <v>179</v>
      </c>
      <c r="C133" s="20" t="s">
        <v>180</v>
      </c>
      <c r="D133" s="21">
        <v>15</v>
      </c>
      <c r="E133" s="21">
        <v>15</v>
      </c>
      <c r="F133" s="21">
        <v>15</v>
      </c>
      <c r="G133" s="21">
        <v>15</v>
      </c>
      <c r="H133" s="29">
        <f t="shared" si="34"/>
        <v>60</v>
      </c>
      <c r="I133" s="21">
        <v>5</v>
      </c>
      <c r="J133" s="21">
        <v>20</v>
      </c>
      <c r="K133" s="21">
        <v>37.666666669999998</v>
      </c>
      <c r="L133" s="21">
        <v>130.33333329999999</v>
      </c>
      <c r="M133" s="30">
        <f t="shared" si="35"/>
        <v>182.99999996999998</v>
      </c>
      <c r="N133" s="21">
        <v>95</v>
      </c>
      <c r="O133" s="21">
        <v>112</v>
      </c>
      <c r="P133" s="31">
        <f t="shared" si="36"/>
        <v>207</v>
      </c>
      <c r="Q133" s="21">
        <v>45000</v>
      </c>
      <c r="R133" s="21">
        <v>34721</v>
      </c>
      <c r="S133" s="32">
        <f t="shared" si="37"/>
        <v>83.507407407407413</v>
      </c>
      <c r="T133" s="19" t="s">
        <v>46</v>
      </c>
      <c r="U133" s="21">
        <v>150</v>
      </c>
      <c r="V133" s="33">
        <f t="shared" si="38"/>
        <v>233.50740740740741</v>
      </c>
      <c r="W133" s="21">
        <v>30</v>
      </c>
      <c r="X133" s="21">
        <v>0</v>
      </c>
      <c r="Y133" s="26">
        <f t="shared" si="39"/>
        <v>30</v>
      </c>
      <c r="AB133" s="27">
        <f t="shared" si="40"/>
        <v>0</v>
      </c>
      <c r="AC133" s="21">
        <f t="shared" si="41"/>
        <v>713.50740737740739</v>
      </c>
      <c r="AD133" s="19">
        <v>2</v>
      </c>
      <c r="AE133" s="22">
        <v>61</v>
      </c>
      <c r="AF133" s="19">
        <v>34721</v>
      </c>
      <c r="AG133" s="19">
        <v>41250</v>
      </c>
      <c r="AH133" s="23">
        <f>IF(AND(AF133 &lt;&gt; "", AG133 &lt;&gt; ""), ABS(AF133 - AG133), "")</f>
        <v>6529</v>
      </c>
      <c r="AI133" s="24">
        <f>IF(AG133 = 99999, 99999, IF(AND(AG133 &lt;&gt; "", AH133 &lt;&gt; ""), ABS(AH133 / AG133), ""))</f>
        <v>0.15827878787878788</v>
      </c>
    </row>
    <row r="134" spans="1:35" ht="13" x14ac:dyDescent="0.15">
      <c r="A134" s="18">
        <v>601</v>
      </c>
      <c r="B134" s="19" t="s">
        <v>181</v>
      </c>
      <c r="C134" s="20" t="s">
        <v>180</v>
      </c>
      <c r="D134" s="21">
        <v>15</v>
      </c>
      <c r="E134" s="21">
        <v>15</v>
      </c>
      <c r="F134" s="21">
        <v>15</v>
      </c>
      <c r="G134" s="21">
        <v>15</v>
      </c>
      <c r="H134" s="29">
        <f t="shared" si="34"/>
        <v>60</v>
      </c>
      <c r="I134" s="21">
        <v>5</v>
      </c>
      <c r="J134" s="21">
        <v>20</v>
      </c>
      <c r="K134" s="21">
        <v>34.666666669999998</v>
      </c>
      <c r="L134" s="21">
        <v>130.66666670000001</v>
      </c>
      <c r="M134" s="30">
        <f t="shared" si="35"/>
        <v>180.33333336999999</v>
      </c>
      <c r="N134" s="21">
        <v>83</v>
      </c>
      <c r="O134" s="21">
        <v>101</v>
      </c>
      <c r="P134" s="31">
        <f t="shared" si="36"/>
        <v>184</v>
      </c>
      <c r="Q134" s="21">
        <v>45000</v>
      </c>
      <c r="R134" s="21">
        <v>8202</v>
      </c>
      <c r="S134" s="32">
        <f t="shared" si="37"/>
        <v>0</v>
      </c>
      <c r="T134" s="19" t="s">
        <v>48</v>
      </c>
      <c r="U134" s="21"/>
      <c r="V134" s="33">
        <f t="shared" si="38"/>
        <v>0</v>
      </c>
      <c r="W134" s="21">
        <v>30</v>
      </c>
      <c r="X134" s="21">
        <v>50</v>
      </c>
      <c r="Y134" s="26">
        <f t="shared" si="39"/>
        <v>80</v>
      </c>
      <c r="Z134" s="21"/>
      <c r="AA134" s="21">
        <v>20</v>
      </c>
      <c r="AB134" s="27">
        <f t="shared" si="40"/>
        <v>20</v>
      </c>
      <c r="AC134" s="21">
        <f t="shared" si="41"/>
        <v>484.33333336999999</v>
      </c>
      <c r="AD134" s="19">
        <v>4</v>
      </c>
      <c r="AE134" s="22">
        <v>101</v>
      </c>
      <c r="AF134" s="19">
        <v>8202</v>
      </c>
      <c r="AG134" s="19">
        <v>44410</v>
      </c>
      <c r="AH134" s="23">
        <f>IF(AND(AF134 &lt;&gt; "", AG134 &lt;&gt; ""), ABS(AF134 - AG134), "")</f>
        <v>36208</v>
      </c>
      <c r="AI134" s="24">
        <f>IF(AG134 = 99999, 99999, IF(AND(AG134 &lt;&gt; "", AH134 &lt;&gt; ""), ABS(AH134 / AG134), ""))</f>
        <v>0.81531186669668998</v>
      </c>
    </row>
    <row r="135" spans="1:35" ht="13" x14ac:dyDescent="0.15">
      <c r="A135" s="18">
        <v>602</v>
      </c>
      <c r="B135" s="19" t="s">
        <v>182</v>
      </c>
      <c r="C135" s="20" t="s">
        <v>180</v>
      </c>
      <c r="D135" s="21">
        <v>15</v>
      </c>
      <c r="E135" s="21">
        <v>15</v>
      </c>
      <c r="F135" s="21">
        <v>15</v>
      </c>
      <c r="G135" s="21">
        <v>15</v>
      </c>
      <c r="H135" s="29">
        <f t="shared" si="34"/>
        <v>60</v>
      </c>
      <c r="I135" s="21">
        <v>30</v>
      </c>
      <c r="J135" s="21">
        <v>19.333333329999999</v>
      </c>
      <c r="K135" s="21">
        <v>30.333333329999999</v>
      </c>
      <c r="L135" s="21">
        <v>119</v>
      </c>
      <c r="M135" s="30">
        <f t="shared" si="35"/>
        <v>138.66666666</v>
      </c>
      <c r="N135" s="21">
        <v>118</v>
      </c>
      <c r="O135" s="21">
        <v>111</v>
      </c>
      <c r="P135" s="31">
        <f t="shared" si="36"/>
        <v>229</v>
      </c>
      <c r="Q135" s="21">
        <v>45000</v>
      </c>
      <c r="R135" s="21">
        <v>34241</v>
      </c>
      <c r="S135" s="32">
        <f t="shared" si="37"/>
        <v>71.062962962962956</v>
      </c>
      <c r="T135" s="19" t="s">
        <v>46</v>
      </c>
      <c r="U135" s="21">
        <v>150</v>
      </c>
      <c r="V135" s="33">
        <f t="shared" si="38"/>
        <v>221.06296296296296</v>
      </c>
      <c r="W135" s="21">
        <v>45</v>
      </c>
      <c r="X135" s="21">
        <v>50</v>
      </c>
      <c r="Y135" s="26">
        <f t="shared" si="39"/>
        <v>95</v>
      </c>
      <c r="AB135" s="27">
        <f t="shared" si="40"/>
        <v>0</v>
      </c>
      <c r="AC135" s="21">
        <f t="shared" si="41"/>
        <v>743.72962962296299</v>
      </c>
      <c r="AD135" s="19">
        <v>1</v>
      </c>
      <c r="AE135" s="22">
        <v>55</v>
      </c>
      <c r="AF135" s="19">
        <v>34241</v>
      </c>
      <c r="AG135" s="19">
        <v>42487</v>
      </c>
      <c r="AH135" s="23">
        <f>IF(AND(AF135 &lt;&gt; "", AG135 &lt;&gt; ""), ABS(AF135 - AG135), "")</f>
        <v>8246</v>
      </c>
      <c r="AI135" s="24">
        <f>IF(AG135 = 99999, 99999, IF(AND(AG135 &lt;&gt; "", AH135 &lt;&gt; ""), ABS(AH135 / AG135), ""))</f>
        <v>0.1940828959446419</v>
      </c>
    </row>
    <row r="136" spans="1:35" ht="13" x14ac:dyDescent="0.15">
      <c r="A136" s="18">
        <v>603</v>
      </c>
      <c r="B136" s="19" t="s">
        <v>183</v>
      </c>
      <c r="C136" s="20" t="s">
        <v>180</v>
      </c>
      <c r="D136" s="21">
        <v>15</v>
      </c>
      <c r="E136" s="21">
        <v>15</v>
      </c>
      <c r="F136" s="21">
        <v>15</v>
      </c>
      <c r="G136" s="21">
        <v>0</v>
      </c>
      <c r="H136" s="29">
        <f t="shared" si="34"/>
        <v>45</v>
      </c>
      <c r="I136" s="21">
        <v>0</v>
      </c>
      <c r="J136" s="21">
        <v>19</v>
      </c>
      <c r="K136" s="21">
        <v>32</v>
      </c>
      <c r="L136" s="21">
        <v>125</v>
      </c>
      <c r="M136" s="30">
        <f t="shared" si="35"/>
        <v>176</v>
      </c>
      <c r="N136" s="21">
        <v>102</v>
      </c>
      <c r="O136" s="21">
        <v>109</v>
      </c>
      <c r="P136" s="31">
        <f t="shared" si="36"/>
        <v>211</v>
      </c>
      <c r="Q136" s="21">
        <v>45000</v>
      </c>
      <c r="R136" s="21">
        <v>35020</v>
      </c>
      <c r="S136" s="32">
        <f t="shared" si="37"/>
        <v>91.259259259259295</v>
      </c>
      <c r="T136" s="19" t="s">
        <v>48</v>
      </c>
      <c r="U136" s="21"/>
      <c r="V136" s="33">
        <f t="shared" si="38"/>
        <v>91.259259259259295</v>
      </c>
      <c r="W136" s="21">
        <v>15</v>
      </c>
      <c r="X136" s="21">
        <v>0</v>
      </c>
      <c r="Y136" s="26">
        <f t="shared" si="39"/>
        <v>15</v>
      </c>
      <c r="AB136" s="27">
        <f t="shared" si="40"/>
        <v>0</v>
      </c>
      <c r="AC136" s="21">
        <f t="shared" si="41"/>
        <v>538.25925925925935</v>
      </c>
      <c r="AD136" s="19">
        <v>3</v>
      </c>
      <c r="AE136" s="22">
        <v>90</v>
      </c>
      <c r="AF136" s="19">
        <v>35020</v>
      </c>
      <c r="AG136" s="19">
        <v>43750</v>
      </c>
      <c r="AH136" s="23">
        <f>IF(AND(AF136 &lt;&gt; "", AG136 &lt;&gt; ""), ABS(AF136 - AG136), "")</f>
        <v>8730</v>
      </c>
      <c r="AI136" s="24">
        <f>IF(AG136 = 99999, 99999, IF(AND(AG136 &lt;&gt; "", AH136 &lt;&gt; ""), ABS(AH136 / AG136), ""))</f>
        <v>0.19954285714285713</v>
      </c>
    </row>
    <row r="137" spans="1:35" ht="13" x14ac:dyDescent="0.15">
      <c r="A137" s="18">
        <v>700</v>
      </c>
      <c r="B137" s="19" t="s">
        <v>184</v>
      </c>
      <c r="C137" s="20" t="s">
        <v>185</v>
      </c>
      <c r="D137" s="21">
        <v>15</v>
      </c>
      <c r="E137" s="21">
        <v>15</v>
      </c>
      <c r="F137" s="21">
        <v>15</v>
      </c>
      <c r="G137" s="21">
        <v>15</v>
      </c>
      <c r="H137" s="29">
        <f t="shared" si="34"/>
        <v>60</v>
      </c>
      <c r="I137" s="21">
        <v>5</v>
      </c>
      <c r="J137" s="21">
        <v>19</v>
      </c>
      <c r="K137" s="21">
        <v>38.5</v>
      </c>
      <c r="L137" s="21">
        <v>138</v>
      </c>
      <c r="M137" s="30">
        <f t="shared" si="35"/>
        <v>190.5</v>
      </c>
      <c r="N137" s="21">
        <v>120</v>
      </c>
      <c r="O137" s="21">
        <v>120</v>
      </c>
      <c r="P137" s="31">
        <f t="shared" si="36"/>
        <v>240</v>
      </c>
      <c r="Q137" s="21">
        <v>10000</v>
      </c>
      <c r="R137" s="21">
        <v>2217</v>
      </c>
      <c r="S137" s="32">
        <f t="shared" si="37"/>
        <v>0</v>
      </c>
      <c r="T137" s="19" t="s">
        <v>46</v>
      </c>
      <c r="U137" s="21">
        <v>150</v>
      </c>
      <c r="V137" s="33">
        <f t="shared" si="38"/>
        <v>150</v>
      </c>
      <c r="W137" s="21"/>
      <c r="X137" s="21">
        <v>50</v>
      </c>
      <c r="Y137" s="26">
        <f t="shared" si="39"/>
        <v>50</v>
      </c>
      <c r="AB137" s="27">
        <f t="shared" si="40"/>
        <v>0</v>
      </c>
      <c r="AC137" s="21">
        <f t="shared" si="41"/>
        <v>690.5</v>
      </c>
      <c r="AD137" s="19">
        <v>3</v>
      </c>
      <c r="AE137" s="22">
        <v>65</v>
      </c>
      <c r="AF137" s="19">
        <v>2217</v>
      </c>
      <c r="AG137" s="19">
        <v>10600</v>
      </c>
      <c r="AH137" s="23">
        <f>IF(AND(AF137 &lt;&gt; "", AG137 &lt;&gt; ""), ABS(AF137 - AG137), "")</f>
        <v>8383</v>
      </c>
      <c r="AI137" s="24">
        <f>IF(AG137 = 99999, 99999, IF(AND(AG137 &lt;&gt; "", AH137 &lt;&gt; ""), ABS(AH137 / AG137), ""))</f>
        <v>0.79084905660377358</v>
      </c>
    </row>
    <row r="138" spans="1:35" ht="13" x14ac:dyDescent="0.15">
      <c r="A138" s="18">
        <v>701</v>
      </c>
      <c r="B138" s="19" t="s">
        <v>186</v>
      </c>
      <c r="C138" s="20" t="s">
        <v>185</v>
      </c>
      <c r="D138" s="21">
        <v>15</v>
      </c>
      <c r="E138" s="21">
        <v>15</v>
      </c>
      <c r="F138" s="21">
        <v>15</v>
      </c>
      <c r="G138" s="21">
        <v>15</v>
      </c>
      <c r="H138" s="29">
        <f t="shared" si="34"/>
        <v>60</v>
      </c>
      <c r="I138" s="21">
        <v>5</v>
      </c>
      <c r="J138" s="21">
        <v>20</v>
      </c>
      <c r="K138" s="21">
        <v>38.5</v>
      </c>
      <c r="L138" s="21">
        <v>130.5</v>
      </c>
      <c r="M138" s="30">
        <f t="shared" si="35"/>
        <v>184</v>
      </c>
      <c r="N138" s="21">
        <v>111</v>
      </c>
      <c r="O138" s="21">
        <v>98</v>
      </c>
      <c r="P138" s="31">
        <f t="shared" si="36"/>
        <v>209</v>
      </c>
      <c r="Q138" s="21">
        <v>10000</v>
      </c>
      <c r="S138" s="32" t="str">
        <f t="shared" si="37"/>
        <v/>
      </c>
      <c r="V138" s="33" t="str">
        <f t="shared" si="38"/>
        <v>0</v>
      </c>
      <c r="W138" s="21"/>
      <c r="X138" s="21">
        <v>50</v>
      </c>
      <c r="Y138" s="26">
        <f t="shared" si="39"/>
        <v>50</v>
      </c>
      <c r="AB138" s="27">
        <f t="shared" si="40"/>
        <v>0</v>
      </c>
      <c r="AC138" s="21">
        <f t="shared" si="41"/>
        <v>503</v>
      </c>
      <c r="AD138" s="19">
        <v>5</v>
      </c>
      <c r="AE138" s="22">
        <v>96</v>
      </c>
      <c r="AH138" s="23" t="str">
        <f>IF(AND(AF138 &lt;&gt; "", AG138 &lt;&gt; ""), ABS(AF138 - AG138), "")</f>
        <v/>
      </c>
      <c r="AI138" s="24" t="str">
        <f>IF(AG138 = 99999, 99999, IF(AND(AG138 &lt;&gt; "", AH138 &lt;&gt; ""), ABS(AH138 / AG138), ""))</f>
        <v/>
      </c>
    </row>
    <row r="139" spans="1:35" ht="13" x14ac:dyDescent="0.15">
      <c r="A139" s="18">
        <v>702</v>
      </c>
      <c r="B139" s="19" t="s">
        <v>187</v>
      </c>
      <c r="C139" s="20" t="s">
        <v>43</v>
      </c>
      <c r="D139" s="21">
        <v>15</v>
      </c>
      <c r="E139" s="21">
        <v>15</v>
      </c>
      <c r="F139" s="21">
        <v>15</v>
      </c>
      <c r="G139" s="21">
        <v>15</v>
      </c>
      <c r="H139" s="29">
        <f t="shared" si="34"/>
        <v>60</v>
      </c>
      <c r="I139" s="21">
        <v>5</v>
      </c>
      <c r="J139" s="21">
        <v>20</v>
      </c>
      <c r="K139" s="21">
        <v>37.5</v>
      </c>
      <c r="L139" s="21">
        <v>127</v>
      </c>
      <c r="M139" s="30">
        <f t="shared" si="35"/>
        <v>179.5</v>
      </c>
      <c r="N139" s="21">
        <v>95.5</v>
      </c>
      <c r="O139" s="21">
        <v>100</v>
      </c>
      <c r="P139" s="31">
        <f t="shared" si="36"/>
        <v>195.5</v>
      </c>
      <c r="Q139" s="21">
        <v>10000</v>
      </c>
      <c r="R139" s="21">
        <v>9966</v>
      </c>
      <c r="S139" s="32">
        <f t="shared" si="37"/>
        <v>346.03333333333336</v>
      </c>
      <c r="T139" s="19" t="s">
        <v>44</v>
      </c>
      <c r="U139" s="21">
        <v>150</v>
      </c>
      <c r="V139" s="33">
        <f t="shared" si="38"/>
        <v>496.03333333333336</v>
      </c>
      <c r="W139" s="21"/>
      <c r="X139" s="21">
        <v>50</v>
      </c>
      <c r="Y139" s="26">
        <f t="shared" si="39"/>
        <v>50</v>
      </c>
      <c r="AB139" s="27">
        <f t="shared" si="40"/>
        <v>0</v>
      </c>
      <c r="AC139" s="21">
        <f t="shared" si="41"/>
        <v>981.0333333333333</v>
      </c>
      <c r="AD139" s="19">
        <v>5</v>
      </c>
      <c r="AE139" s="22">
        <v>8</v>
      </c>
      <c r="AF139" s="19">
        <v>9966</v>
      </c>
      <c r="AG139" s="19">
        <v>10000</v>
      </c>
      <c r="AH139" s="23">
        <f>IF(AND(AF139 &lt;&gt; "", AG139 &lt;&gt; ""), ABS(AF139 - AG139), "")</f>
        <v>34</v>
      </c>
      <c r="AI139" s="24">
        <f>IF(AG139 = 99999, 99999, IF(AND(AG139 &lt;&gt; "", AH139 &lt;&gt; ""), ABS(AH139 / AG139), ""))</f>
        <v>3.3999999999999998E-3</v>
      </c>
    </row>
    <row r="140" spans="1:35" ht="13" x14ac:dyDescent="0.15">
      <c r="A140" s="18">
        <v>703</v>
      </c>
      <c r="B140" s="19" t="s">
        <v>188</v>
      </c>
      <c r="C140" s="20" t="s">
        <v>185</v>
      </c>
      <c r="D140" s="21">
        <v>15</v>
      </c>
      <c r="E140" s="21">
        <v>15</v>
      </c>
      <c r="F140" s="21">
        <v>15</v>
      </c>
      <c r="G140" s="21">
        <v>15</v>
      </c>
      <c r="H140" s="29">
        <f t="shared" si="34"/>
        <v>60</v>
      </c>
      <c r="I140" s="21">
        <v>0</v>
      </c>
      <c r="J140" s="21">
        <v>20</v>
      </c>
      <c r="K140" s="21">
        <v>35.5</v>
      </c>
      <c r="L140" s="21">
        <v>139.5</v>
      </c>
      <c r="M140" s="30">
        <f t="shared" si="35"/>
        <v>195</v>
      </c>
      <c r="N140" s="21">
        <v>119.5</v>
      </c>
      <c r="O140" s="21">
        <v>119</v>
      </c>
      <c r="P140" s="31">
        <f t="shared" si="36"/>
        <v>238.5</v>
      </c>
      <c r="Q140" s="21">
        <v>10000</v>
      </c>
      <c r="R140" s="21">
        <v>5309</v>
      </c>
      <c r="S140" s="32">
        <f t="shared" si="37"/>
        <v>0</v>
      </c>
      <c r="T140" s="19" t="s">
        <v>44</v>
      </c>
      <c r="U140" s="21">
        <v>150</v>
      </c>
      <c r="V140" s="33">
        <f t="shared" si="38"/>
        <v>150</v>
      </c>
      <c r="W140" s="21">
        <v>105</v>
      </c>
      <c r="X140" s="21">
        <v>50</v>
      </c>
      <c r="Y140" s="26">
        <f t="shared" si="39"/>
        <v>155</v>
      </c>
      <c r="AB140" s="27">
        <f t="shared" si="40"/>
        <v>0</v>
      </c>
      <c r="AC140" s="21">
        <f t="shared" si="41"/>
        <v>798.5</v>
      </c>
      <c r="AD140" s="19">
        <v>2</v>
      </c>
      <c r="AE140" s="22">
        <v>43</v>
      </c>
      <c r="AF140" s="19">
        <v>5309</v>
      </c>
      <c r="AG140" s="19">
        <v>10056</v>
      </c>
      <c r="AH140" s="23">
        <f>IF(AND(AF140 &lt;&gt; "", AG140 &lt;&gt; ""), ABS(AF140 - AG140), "")</f>
        <v>4747</v>
      </c>
      <c r="AI140" s="24">
        <f>IF(AG140 = 99999, 99999, IF(AND(AG140 &lt;&gt; "", AH140 &lt;&gt; ""), ABS(AH140 / AG140), ""))</f>
        <v>0.47205648369132858</v>
      </c>
    </row>
    <row r="141" spans="1:35" ht="13" x14ac:dyDescent="0.15">
      <c r="A141" s="18">
        <v>704</v>
      </c>
      <c r="B141" s="19" t="s">
        <v>189</v>
      </c>
      <c r="C141" s="20" t="s">
        <v>185</v>
      </c>
      <c r="D141" s="21">
        <v>15</v>
      </c>
      <c r="E141" s="21">
        <v>15</v>
      </c>
      <c r="F141" s="21">
        <v>15</v>
      </c>
      <c r="G141" s="21">
        <v>10</v>
      </c>
      <c r="H141" s="29">
        <f t="shared" si="34"/>
        <v>55</v>
      </c>
      <c r="I141" s="21">
        <v>10</v>
      </c>
      <c r="J141" s="21">
        <v>20</v>
      </c>
      <c r="K141" s="21">
        <v>33</v>
      </c>
      <c r="L141" s="21">
        <v>130.5</v>
      </c>
      <c r="M141" s="30">
        <f t="shared" si="35"/>
        <v>173.5</v>
      </c>
      <c r="N141" s="21">
        <v>115</v>
      </c>
      <c r="O141" s="21">
        <v>120</v>
      </c>
      <c r="P141" s="31">
        <f t="shared" si="36"/>
        <v>235</v>
      </c>
      <c r="Q141" s="21">
        <v>10000</v>
      </c>
      <c r="R141" s="21">
        <v>10342</v>
      </c>
      <c r="S141" s="32">
        <f t="shared" si="37"/>
        <v>310.10000000000002</v>
      </c>
      <c r="T141" s="19" t="s">
        <v>44</v>
      </c>
      <c r="U141" s="21">
        <v>150</v>
      </c>
      <c r="V141" s="33">
        <f t="shared" si="38"/>
        <v>460.1</v>
      </c>
      <c r="W141" s="21">
        <v>60</v>
      </c>
      <c r="X141" s="21">
        <v>50</v>
      </c>
      <c r="Y141" s="26">
        <f t="shared" si="39"/>
        <v>110</v>
      </c>
      <c r="AB141" s="27">
        <f t="shared" si="40"/>
        <v>0</v>
      </c>
      <c r="AC141" s="21">
        <f t="shared" si="41"/>
        <v>1033.5999999999999</v>
      </c>
      <c r="AD141" s="19">
        <v>1</v>
      </c>
      <c r="AE141" s="22">
        <v>3</v>
      </c>
      <c r="AF141" s="19">
        <v>10342</v>
      </c>
      <c r="AG141" s="19">
        <v>10000</v>
      </c>
      <c r="AH141" s="23">
        <f>IF(AND(AF141 &lt;&gt; "", AG141 &lt;&gt; ""), ABS(AF141 - AG141), "")</f>
        <v>342</v>
      </c>
      <c r="AI141" s="24">
        <f>IF(AG141 = 99999, 99999, IF(AND(AG141 &lt;&gt; "", AH141 &lt;&gt; ""), ABS(AH141 / AG141), ""))</f>
        <v>3.4200000000000001E-2</v>
      </c>
    </row>
    <row r="142" spans="1:35" ht="13" x14ac:dyDescent="0.15">
      <c r="A142" s="18">
        <v>705</v>
      </c>
      <c r="B142" s="19" t="s">
        <v>190</v>
      </c>
      <c r="C142" s="20" t="s">
        <v>185</v>
      </c>
      <c r="D142" s="21">
        <v>15</v>
      </c>
      <c r="E142" s="21">
        <v>15</v>
      </c>
      <c r="F142" s="21">
        <v>15</v>
      </c>
      <c r="G142" s="21">
        <v>15</v>
      </c>
      <c r="H142" s="29">
        <f t="shared" si="34"/>
        <v>60</v>
      </c>
      <c r="I142" s="21">
        <v>45</v>
      </c>
      <c r="J142" s="21">
        <v>20</v>
      </c>
      <c r="K142" s="21">
        <v>37.333333330000002</v>
      </c>
      <c r="L142" s="21">
        <v>111.33333330000001</v>
      </c>
      <c r="M142" s="30">
        <f t="shared" si="35"/>
        <v>123.66666663000001</v>
      </c>
      <c r="N142" s="21">
        <v>107</v>
      </c>
      <c r="O142" s="21">
        <v>105</v>
      </c>
      <c r="P142" s="31">
        <f t="shared" si="36"/>
        <v>212</v>
      </c>
      <c r="Q142" s="21">
        <v>10000</v>
      </c>
      <c r="S142" s="32" t="str">
        <f t="shared" si="37"/>
        <v/>
      </c>
      <c r="V142" s="33" t="str">
        <f t="shared" si="38"/>
        <v>0</v>
      </c>
      <c r="W142" s="21"/>
      <c r="X142" s="21">
        <v>50</v>
      </c>
      <c r="Y142" s="26">
        <f t="shared" si="39"/>
        <v>50</v>
      </c>
      <c r="AB142" s="27">
        <f t="shared" si="40"/>
        <v>0</v>
      </c>
      <c r="AC142" s="21">
        <f t="shared" si="41"/>
        <v>445.66666663000001</v>
      </c>
      <c r="AD142" s="19">
        <v>6</v>
      </c>
      <c r="AE142" s="22">
        <v>112</v>
      </c>
      <c r="AH142" s="23" t="str">
        <f>IF(AND(AF142 &lt;&gt; "", AG142 &lt;&gt; ""), ABS(AF142 - AG142), "")</f>
        <v/>
      </c>
      <c r="AI142" s="24" t="str">
        <f>IF(AG142 = 99999, 99999, IF(AND(AG142 &lt;&gt; "", AH142 &lt;&gt; ""), ABS(AH142 / AG142), ""))</f>
        <v/>
      </c>
    </row>
    <row r="143" spans="1:35" ht="13" x14ac:dyDescent="0.15">
      <c r="A143" s="18">
        <v>706</v>
      </c>
      <c r="B143" s="19" t="s">
        <v>191</v>
      </c>
      <c r="C143" s="20" t="s">
        <v>185</v>
      </c>
      <c r="D143" s="21">
        <v>15</v>
      </c>
      <c r="E143" s="21">
        <v>15</v>
      </c>
      <c r="F143" s="21">
        <v>15</v>
      </c>
      <c r="G143" s="21">
        <v>0</v>
      </c>
      <c r="H143" s="29">
        <f t="shared" si="34"/>
        <v>45</v>
      </c>
      <c r="I143" s="21">
        <v>5</v>
      </c>
      <c r="J143" s="21">
        <v>20</v>
      </c>
      <c r="K143" s="21">
        <v>34</v>
      </c>
      <c r="L143" s="21">
        <v>131.66666670000001</v>
      </c>
      <c r="M143" s="30">
        <f t="shared" si="35"/>
        <v>180.66666670000001</v>
      </c>
      <c r="N143" s="21">
        <v>112</v>
      </c>
      <c r="O143" s="21">
        <v>119</v>
      </c>
      <c r="P143" s="31">
        <f t="shared" si="36"/>
        <v>231</v>
      </c>
      <c r="Q143" s="21">
        <v>10000</v>
      </c>
      <c r="S143" s="32" t="str">
        <f t="shared" si="37"/>
        <v/>
      </c>
      <c r="V143" s="33" t="str">
        <f t="shared" si="38"/>
        <v>0</v>
      </c>
      <c r="W143" s="21">
        <v>15</v>
      </c>
      <c r="X143" s="21">
        <v>50</v>
      </c>
      <c r="Y143" s="26">
        <f t="shared" si="39"/>
        <v>65</v>
      </c>
      <c r="AB143" s="27">
        <f t="shared" si="40"/>
        <v>0</v>
      </c>
      <c r="AC143" s="21">
        <f t="shared" si="41"/>
        <v>521.66666669999995</v>
      </c>
      <c r="AD143" s="19">
        <v>4</v>
      </c>
      <c r="AE143" s="22">
        <v>95</v>
      </c>
      <c r="AH143" s="23" t="str">
        <f>IF(AND(AF143 &lt;&gt; "", AG143 &lt;&gt; ""), ABS(AF143 - AG143), "")</f>
        <v/>
      </c>
      <c r="AI143" s="24" t="str">
        <f>IF(AG143 = 99999, 99999, IF(AND(AG143 &lt;&gt; "", AH143 &lt;&gt; ""), ABS(AH143 / AG143), ""))</f>
        <v/>
      </c>
    </row>
    <row r="144" spans="1:35" ht="13" x14ac:dyDescent="0.15">
      <c r="A144" s="18">
        <v>800</v>
      </c>
      <c r="B144" s="19" t="s">
        <v>192</v>
      </c>
      <c r="C144" s="20" t="s">
        <v>193</v>
      </c>
      <c r="D144" s="21">
        <v>15</v>
      </c>
      <c r="E144" s="21">
        <v>15</v>
      </c>
      <c r="F144" s="21">
        <v>15</v>
      </c>
      <c r="G144" s="21">
        <v>15</v>
      </c>
      <c r="H144" s="29">
        <f t="shared" si="34"/>
        <v>60</v>
      </c>
      <c r="I144" s="21">
        <v>5</v>
      </c>
      <c r="J144" s="21">
        <v>20</v>
      </c>
      <c r="K144" s="21">
        <v>33</v>
      </c>
      <c r="L144" s="21">
        <v>117.33333330000001</v>
      </c>
      <c r="M144" s="30">
        <f t="shared" si="35"/>
        <v>165.33333329999999</v>
      </c>
      <c r="N144" s="21">
        <v>112</v>
      </c>
      <c r="O144" s="21">
        <v>120</v>
      </c>
      <c r="P144" s="31">
        <f t="shared" si="36"/>
        <v>232</v>
      </c>
      <c r="Q144" s="21">
        <v>30000</v>
      </c>
      <c r="R144" s="21">
        <v>25163</v>
      </c>
      <c r="S144" s="32">
        <f t="shared" si="37"/>
        <v>161.89444444444445</v>
      </c>
      <c r="T144" s="19" t="s">
        <v>48</v>
      </c>
      <c r="U144" s="21"/>
      <c r="V144" s="33">
        <f t="shared" si="38"/>
        <v>161.89444444444445</v>
      </c>
      <c r="W144" s="21"/>
      <c r="X144" s="21">
        <v>50</v>
      </c>
      <c r="Y144" s="26">
        <f t="shared" si="39"/>
        <v>50</v>
      </c>
      <c r="AB144" s="27">
        <f t="shared" si="40"/>
        <v>0</v>
      </c>
      <c r="AC144" s="21">
        <f t="shared" si="41"/>
        <v>669.22777774444444</v>
      </c>
      <c r="AD144" s="19">
        <v>1</v>
      </c>
      <c r="AE144" s="22">
        <v>69</v>
      </c>
      <c r="AF144" s="19">
        <v>25163</v>
      </c>
      <c r="AG144" s="19">
        <v>31303</v>
      </c>
      <c r="AH144" s="23">
        <f>IF(AND(AF144 &lt;&gt; "", AG144 &lt;&gt; ""), ABS(AF144 - AG144), "")</f>
        <v>6140</v>
      </c>
      <c r="AI144" s="24">
        <f>IF(AG144 = 99999, 99999, IF(AND(AG144 &lt;&gt; "", AH144 &lt;&gt; ""), ABS(AH144 / AG144), ""))</f>
        <v>0.19614733412133023</v>
      </c>
    </row>
    <row r="145" spans="1:35" ht="13" x14ac:dyDescent="0.15">
      <c r="A145" s="18">
        <v>901</v>
      </c>
      <c r="B145" s="19" t="s">
        <v>194</v>
      </c>
      <c r="C145" s="20" t="s">
        <v>139</v>
      </c>
      <c r="D145" s="21">
        <v>15</v>
      </c>
      <c r="E145" s="21">
        <v>15</v>
      </c>
      <c r="F145" s="21">
        <v>15</v>
      </c>
      <c r="G145" s="21">
        <v>15</v>
      </c>
      <c r="H145" s="29">
        <f t="shared" si="34"/>
        <v>60</v>
      </c>
      <c r="I145" s="21">
        <v>25</v>
      </c>
      <c r="J145" s="21">
        <v>20</v>
      </c>
      <c r="K145" s="21">
        <v>35.333333330000002</v>
      </c>
      <c r="L145" s="21">
        <v>119.66666669999999</v>
      </c>
      <c r="M145" s="30">
        <f t="shared" si="35"/>
        <v>150.00000003</v>
      </c>
      <c r="N145" s="21">
        <v>97</v>
      </c>
      <c r="O145" s="21">
        <v>114</v>
      </c>
      <c r="P145" s="31">
        <f t="shared" si="36"/>
        <v>211</v>
      </c>
      <c r="Q145" s="21">
        <v>30000</v>
      </c>
      <c r="R145" s="21">
        <v>14955</v>
      </c>
      <c r="S145" s="32">
        <f t="shared" si="37"/>
        <v>0</v>
      </c>
      <c r="T145" s="19" t="s">
        <v>44</v>
      </c>
      <c r="U145" s="21">
        <v>150</v>
      </c>
      <c r="V145" s="33">
        <f t="shared" si="38"/>
        <v>150</v>
      </c>
      <c r="W145" s="21"/>
      <c r="X145" s="21">
        <v>0</v>
      </c>
      <c r="Y145" s="26">
        <f t="shared" si="39"/>
        <v>0</v>
      </c>
      <c r="Z145" s="21">
        <v>100</v>
      </c>
      <c r="AA145" s="21"/>
      <c r="AB145" s="27">
        <f t="shared" si="40"/>
        <v>100</v>
      </c>
      <c r="AC145" s="21">
        <f t="shared" si="41"/>
        <v>471.00000003000002</v>
      </c>
      <c r="AD145" s="19">
        <v>2</v>
      </c>
      <c r="AE145" s="22">
        <v>88</v>
      </c>
      <c r="AF145" s="19">
        <v>14955</v>
      </c>
      <c r="AG145" s="19">
        <v>37422</v>
      </c>
      <c r="AH145" s="23">
        <f>IF(AND(AF145 &lt;&gt; "", AG145 &lt;&gt; ""), ABS(AF145 - AG145), "")</f>
        <v>22467</v>
      </c>
      <c r="AI145" s="24">
        <f>IF(AG145 = 99999, 99999, IF(AND(AG145 &lt;&gt; "", AH145 &lt;&gt; ""), ABS(AH145 / AG145), ""))</f>
        <v>0.60036876703543374</v>
      </c>
    </row>
    <row r="146" spans="1:35" ht="13" x14ac:dyDescent="0.15">
      <c r="AI146" s="25"/>
    </row>
    <row r="147" spans="1:35" ht="13" x14ac:dyDescent="0.15">
      <c r="AI147" s="25"/>
    </row>
    <row r="148" spans="1:35" ht="13" x14ac:dyDescent="0.15">
      <c r="AI148" s="25"/>
    </row>
    <row r="149" spans="1:35" ht="13" x14ac:dyDescent="0.15">
      <c r="AI149" s="25"/>
    </row>
    <row r="150" spans="1:35" ht="13" x14ac:dyDescent="0.15">
      <c r="AI150" s="25"/>
    </row>
    <row r="151" spans="1:35" ht="13" x14ac:dyDescent="0.15">
      <c r="AI151" s="25"/>
    </row>
    <row r="152" spans="1:35" ht="13" x14ac:dyDescent="0.15">
      <c r="AI152" s="25"/>
    </row>
    <row r="153" spans="1:35" ht="13" x14ac:dyDescent="0.15">
      <c r="AI153" s="25"/>
    </row>
    <row r="154" spans="1:35" ht="13" x14ac:dyDescent="0.15">
      <c r="AI154" s="25"/>
    </row>
    <row r="155" spans="1:35" ht="13" x14ac:dyDescent="0.15">
      <c r="AI155" s="25"/>
    </row>
    <row r="156" spans="1:35" ht="13" x14ac:dyDescent="0.15">
      <c r="AI156" s="25"/>
    </row>
    <row r="157" spans="1:35" ht="13" x14ac:dyDescent="0.15">
      <c r="AI157" s="25"/>
    </row>
    <row r="158" spans="1:35" ht="13" x14ac:dyDescent="0.15">
      <c r="AI158" s="25"/>
    </row>
    <row r="159" spans="1:35" ht="13" x14ac:dyDescent="0.15">
      <c r="AI159" s="25"/>
    </row>
    <row r="160" spans="1:35" ht="13" x14ac:dyDescent="0.15">
      <c r="AI160" s="25"/>
    </row>
    <row r="161" spans="35:35" ht="13" x14ac:dyDescent="0.15">
      <c r="AI161" s="25"/>
    </row>
    <row r="162" spans="35:35" ht="13" x14ac:dyDescent="0.15">
      <c r="AI162" s="25"/>
    </row>
    <row r="163" spans="35:35" ht="13" x14ac:dyDescent="0.15">
      <c r="AI163" s="25"/>
    </row>
    <row r="164" spans="35:35" ht="13" x14ac:dyDescent="0.15">
      <c r="AI164" s="25"/>
    </row>
    <row r="165" spans="35:35" ht="13" x14ac:dyDescent="0.15">
      <c r="AI165" s="25"/>
    </row>
    <row r="166" spans="35:35" ht="13" x14ac:dyDescent="0.15">
      <c r="AI166" s="25"/>
    </row>
    <row r="167" spans="35:35" ht="13" x14ac:dyDescent="0.15">
      <c r="AI167" s="25"/>
    </row>
    <row r="168" spans="35:35" ht="13" x14ac:dyDescent="0.15">
      <c r="AI168" s="25"/>
    </row>
    <row r="169" spans="35:35" ht="13" x14ac:dyDescent="0.15">
      <c r="AI169" s="25"/>
    </row>
    <row r="170" spans="35:35" ht="13" x14ac:dyDescent="0.15">
      <c r="AI170" s="25"/>
    </row>
    <row r="171" spans="35:35" ht="13" x14ac:dyDescent="0.15">
      <c r="AI171" s="25"/>
    </row>
    <row r="172" spans="35:35" ht="13" x14ac:dyDescent="0.15">
      <c r="AI172" s="25"/>
    </row>
    <row r="173" spans="35:35" ht="13" x14ac:dyDescent="0.15">
      <c r="AI173" s="25"/>
    </row>
    <row r="174" spans="35:35" ht="13" x14ac:dyDescent="0.15">
      <c r="AI174" s="25"/>
    </row>
    <row r="175" spans="35:35" ht="13" x14ac:dyDescent="0.15">
      <c r="AI175" s="25"/>
    </row>
    <row r="176" spans="35:35" ht="13" x14ac:dyDescent="0.15">
      <c r="AI176" s="25"/>
    </row>
    <row r="177" spans="35:35" ht="13" x14ac:dyDescent="0.15">
      <c r="AI177" s="25"/>
    </row>
    <row r="178" spans="35:35" ht="13" x14ac:dyDescent="0.15">
      <c r="AI178" s="25"/>
    </row>
    <row r="179" spans="35:35" ht="13" x14ac:dyDescent="0.15">
      <c r="AI179" s="25"/>
    </row>
    <row r="180" spans="35:35" ht="13" x14ac:dyDescent="0.15">
      <c r="AI180" s="25"/>
    </row>
    <row r="181" spans="35:35" ht="13" x14ac:dyDescent="0.15">
      <c r="AI181" s="25"/>
    </row>
    <row r="182" spans="35:35" ht="13" x14ac:dyDescent="0.15">
      <c r="AI182" s="25"/>
    </row>
    <row r="183" spans="35:35" ht="13" x14ac:dyDescent="0.15">
      <c r="AI183" s="25"/>
    </row>
    <row r="184" spans="35:35" ht="13" x14ac:dyDescent="0.15">
      <c r="AI184" s="25"/>
    </row>
    <row r="185" spans="35:35" ht="13" x14ac:dyDescent="0.15">
      <c r="AI185" s="25"/>
    </row>
    <row r="186" spans="35:35" ht="13" x14ac:dyDescent="0.15">
      <c r="AI186" s="25"/>
    </row>
  </sheetData>
  <autoFilter ref="A2:AG145" xr:uid="{00000000-0001-0000-0000-000000000000}">
    <sortState xmlns:xlrd2="http://schemas.microsoft.com/office/spreadsheetml/2017/richdata2" ref="A3:AG145">
      <sortCondition ref="A2:A145"/>
    </sortState>
  </autoFilter>
  <mergeCells count="8">
    <mergeCell ref="W1:AB1"/>
    <mergeCell ref="AC1:AE1"/>
    <mergeCell ref="AF1:AI1"/>
    <mergeCell ref="B1:C1"/>
    <mergeCell ref="D1:H1"/>
    <mergeCell ref="I1:M1"/>
    <mergeCell ref="N1:P1"/>
    <mergeCell ref="Q1:V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ED021-2557-D14D-B4ED-C5816806B803}">
  <dimension ref="A1:AP146"/>
  <sheetViews>
    <sheetView tabSelected="1" topLeftCell="S1" workbookViewId="0">
      <selection activeCell="AP19" sqref="AP19:AP146"/>
    </sheetView>
  </sheetViews>
  <sheetFormatPr baseColWidth="10" defaultRowHeight="13" x14ac:dyDescent="0.15"/>
  <sheetData>
    <row r="1" spans="1:42" x14ac:dyDescent="0.15">
      <c r="A1" s="1"/>
      <c r="B1" s="34" t="s">
        <v>0</v>
      </c>
      <c r="C1" s="35"/>
      <c r="D1" s="37" t="s">
        <v>1</v>
      </c>
      <c r="E1" s="35"/>
      <c r="F1" s="35"/>
      <c r="G1" s="35"/>
      <c r="H1" s="35"/>
      <c r="I1" s="38" t="s">
        <v>2</v>
      </c>
      <c r="J1" s="35"/>
      <c r="K1" s="35"/>
      <c r="L1" s="35"/>
      <c r="M1" s="36"/>
      <c r="N1" s="39" t="s">
        <v>3</v>
      </c>
      <c r="O1" s="35"/>
      <c r="P1" s="36"/>
      <c r="Q1" s="40" t="s">
        <v>4</v>
      </c>
      <c r="R1" s="35"/>
      <c r="S1" s="35"/>
      <c r="T1" s="35"/>
      <c r="U1" s="35"/>
      <c r="V1" s="36"/>
      <c r="W1" s="34" t="s">
        <v>5</v>
      </c>
      <c r="X1" s="35"/>
      <c r="Y1" s="35"/>
      <c r="Z1" s="35"/>
      <c r="AA1" s="35"/>
      <c r="AB1" s="36"/>
      <c r="AC1" s="37" t="s">
        <v>6</v>
      </c>
      <c r="AD1" s="35"/>
      <c r="AE1" s="36"/>
      <c r="AF1" s="38" t="s">
        <v>7</v>
      </c>
      <c r="AG1" s="35"/>
      <c r="AH1" s="35"/>
      <c r="AI1" s="35"/>
    </row>
    <row r="2" spans="1:42" ht="70" x14ac:dyDescent="0.15">
      <c r="A2" s="3" t="s">
        <v>8</v>
      </c>
      <c r="B2" s="4" t="s">
        <v>9</v>
      </c>
      <c r="C2" s="5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7" t="s">
        <v>15</v>
      </c>
      <c r="I2" s="8" t="s">
        <v>16</v>
      </c>
      <c r="J2" s="8" t="s">
        <v>17</v>
      </c>
      <c r="K2" s="8" t="s">
        <v>18</v>
      </c>
      <c r="L2" s="8" t="s">
        <v>19</v>
      </c>
      <c r="M2" s="9" t="s">
        <v>20</v>
      </c>
      <c r="N2" s="10" t="s">
        <v>21</v>
      </c>
      <c r="O2" s="10" t="s">
        <v>22</v>
      </c>
      <c r="P2" s="11" t="s">
        <v>23</v>
      </c>
      <c r="Q2" s="12" t="s">
        <v>24</v>
      </c>
      <c r="R2" s="12" t="s">
        <v>25</v>
      </c>
      <c r="S2" s="12" t="s">
        <v>26</v>
      </c>
      <c r="T2" s="12" t="s">
        <v>27</v>
      </c>
      <c r="U2" s="12" t="s">
        <v>28</v>
      </c>
      <c r="V2" s="13" t="s">
        <v>29</v>
      </c>
      <c r="W2" s="4" t="s">
        <v>30</v>
      </c>
      <c r="X2" s="4" t="s">
        <v>31</v>
      </c>
      <c r="Y2" s="4" t="s">
        <v>32</v>
      </c>
      <c r="Z2" s="4" t="s">
        <v>33</v>
      </c>
      <c r="AA2" s="4" t="s">
        <v>34</v>
      </c>
      <c r="AB2" s="5" t="s">
        <v>35</v>
      </c>
      <c r="AC2" s="14" t="s">
        <v>36</v>
      </c>
      <c r="AD2" s="14" t="s">
        <v>37</v>
      </c>
      <c r="AE2" s="15" t="s">
        <v>38</v>
      </c>
      <c r="AF2" s="16" t="s">
        <v>25</v>
      </c>
      <c r="AG2" s="16" t="s">
        <v>39</v>
      </c>
      <c r="AH2" s="16" t="s">
        <v>40</v>
      </c>
      <c r="AI2" s="17" t="s">
        <v>41</v>
      </c>
      <c r="AJ2" s="44" t="s">
        <v>195</v>
      </c>
      <c r="AK2" s="44" t="s">
        <v>196</v>
      </c>
      <c r="AL2" s="42" t="s">
        <v>197</v>
      </c>
      <c r="AM2" s="42" t="s">
        <v>198</v>
      </c>
      <c r="AN2" s="43" t="s">
        <v>199</v>
      </c>
      <c r="AO2" s="43" t="s">
        <v>200</v>
      </c>
      <c r="AP2" s="43" t="s">
        <v>201</v>
      </c>
    </row>
    <row r="3" spans="1:42" ht="14" x14ac:dyDescent="0.15">
      <c r="A3" s="18">
        <v>100</v>
      </c>
      <c r="B3" s="19" t="s">
        <v>42</v>
      </c>
      <c r="C3" s="20" t="s">
        <v>43</v>
      </c>
      <c r="D3" s="21">
        <v>15</v>
      </c>
      <c r="E3" s="21">
        <v>15</v>
      </c>
      <c r="F3" s="21">
        <v>15</v>
      </c>
      <c r="G3" s="21">
        <v>10</v>
      </c>
      <c r="H3" s="29">
        <f t="shared" ref="H3:H66" si="0">SUM(D3:G3)</f>
        <v>55</v>
      </c>
      <c r="I3" s="21">
        <v>25</v>
      </c>
      <c r="J3" s="21">
        <v>13.33333333</v>
      </c>
      <c r="K3" s="21">
        <v>34.666666669999998</v>
      </c>
      <c r="L3" s="21">
        <v>109.33333330000001</v>
      </c>
      <c r="M3" s="30">
        <f t="shared" ref="M3:M66" si="1">SUM(J3:L3)-I3</f>
        <v>132.33333329999999</v>
      </c>
      <c r="N3" s="21">
        <v>120</v>
      </c>
      <c r="O3" s="21">
        <v>111</v>
      </c>
      <c r="P3" s="31">
        <f t="shared" ref="P3:P66" si="2">SUM(N3:O3)</f>
        <v>231</v>
      </c>
      <c r="Q3" s="21">
        <v>10000</v>
      </c>
      <c r="R3" s="21">
        <v>10242</v>
      </c>
      <c r="S3" s="32">
        <f t="shared" ref="S3:S66" si="3">IF(AND(Q3 &lt;&gt; "", R3 &lt;&gt; ""), MAX(0, IF(Q3 &gt; 0, 350 - ((350 / (0.3 * Q3)) * ABS(Q3 - R3)), 0)), "")</f>
        <v>321.76666666666665</v>
      </c>
      <c r="T3" s="19" t="s">
        <v>44</v>
      </c>
      <c r="U3" s="21">
        <v>150</v>
      </c>
      <c r="V3" s="33">
        <f t="shared" ref="V3:V66" si="4">IF(OR(S3 &lt;&gt; "", U3&lt;&gt; ""),S3  + U3, "0")</f>
        <v>471.76666666666665</v>
      </c>
      <c r="W3" s="21"/>
      <c r="X3" s="21">
        <v>50</v>
      </c>
      <c r="Y3" s="26">
        <f t="shared" ref="Y3:Y66" si="5">X3+W3</f>
        <v>50</v>
      </c>
      <c r="Z3" s="21"/>
      <c r="AA3" s="21">
        <v>5</v>
      </c>
      <c r="AB3" s="27">
        <f t="shared" ref="AB3:AB66" si="6">Z3+AA3</f>
        <v>5</v>
      </c>
      <c r="AC3" s="21">
        <f t="shared" ref="AC3:AC66" si="7">MAX(0, H3+M3+P3+V3+Y3-AB3)</f>
        <v>935.0999999666667</v>
      </c>
      <c r="AD3" s="19">
        <v>9</v>
      </c>
      <c r="AE3" s="22">
        <v>14</v>
      </c>
      <c r="AF3" s="19">
        <v>10242</v>
      </c>
      <c r="AG3" s="19">
        <v>10041</v>
      </c>
      <c r="AH3" s="23">
        <f>IF(AND(AF3 &lt;&gt; "", AG3 &lt;&gt; ""), (AF3 - AG3), "")</f>
        <v>201</v>
      </c>
      <c r="AI3" s="24">
        <f>IF(AG3 = 99999, 99999, IF(AND(AG3 &lt;&gt; "", AH3 &lt;&gt; ""),(AH3 / AG3), ""))</f>
        <v>2.0017926501344489E-2</v>
      </c>
      <c r="AJ3" s="41">
        <f>IF(T3&lt;&gt;"Excessive Damage",1,0)</f>
        <v>1</v>
      </c>
      <c r="AK3" s="41">
        <f>IF(R3&gt;1000, 1, 0)</f>
        <v>1</v>
      </c>
      <c r="AL3" s="41">
        <f>IF(M3&gt;M$146, 1, 0)</f>
        <v>0</v>
      </c>
      <c r="AM3" s="41">
        <f>IF(P3&gt;P$146, 1, 0)</f>
        <v>1</v>
      </c>
      <c r="AN3" s="41">
        <f>IF(ISNUMBER(SEARCH("COTS",C3)), 1, 0)</f>
        <v>1</v>
      </c>
      <c r="AO3" s="41">
        <f>IF(SUM(AJ3:AN3) =5, 1, 0)</f>
        <v>0</v>
      </c>
      <c r="AP3" s="41" t="str">
        <f>IF(AO3=1, AI3, "")</f>
        <v/>
      </c>
    </row>
    <row r="4" spans="1:42" ht="14" x14ac:dyDescent="0.15">
      <c r="A4" s="18">
        <v>101</v>
      </c>
      <c r="B4" s="19" t="s">
        <v>45</v>
      </c>
      <c r="C4" s="20" t="s">
        <v>43</v>
      </c>
      <c r="D4" s="21">
        <v>15</v>
      </c>
      <c r="E4" s="21">
        <v>15</v>
      </c>
      <c r="F4" s="21">
        <v>15</v>
      </c>
      <c r="G4" s="21">
        <v>10</v>
      </c>
      <c r="H4" s="29">
        <f t="shared" si="0"/>
        <v>55</v>
      </c>
      <c r="I4" s="21">
        <v>5</v>
      </c>
      <c r="J4" s="21">
        <v>6.6666666670000003</v>
      </c>
      <c r="K4" s="21">
        <v>33.333333330000002</v>
      </c>
      <c r="L4" s="21">
        <v>90</v>
      </c>
      <c r="M4" s="30">
        <f t="shared" si="1"/>
        <v>124.999999997</v>
      </c>
      <c r="N4" s="21">
        <v>100</v>
      </c>
      <c r="O4" s="21">
        <v>109</v>
      </c>
      <c r="P4" s="31">
        <f t="shared" si="2"/>
        <v>209</v>
      </c>
      <c r="Q4" s="21">
        <v>10000</v>
      </c>
      <c r="R4" s="21">
        <v>9837</v>
      </c>
      <c r="S4" s="32">
        <f t="shared" si="3"/>
        <v>330.98333333333335</v>
      </c>
      <c r="T4" s="19" t="s">
        <v>46</v>
      </c>
      <c r="U4" s="21">
        <v>150</v>
      </c>
      <c r="V4" s="33">
        <f t="shared" si="4"/>
        <v>480.98333333333335</v>
      </c>
      <c r="W4" s="21">
        <v>30</v>
      </c>
      <c r="X4" s="21">
        <v>50</v>
      </c>
      <c r="Y4" s="26">
        <f t="shared" si="5"/>
        <v>80</v>
      </c>
      <c r="Z4" s="28"/>
      <c r="AA4" s="28"/>
      <c r="AB4" s="27">
        <f t="shared" si="6"/>
        <v>0</v>
      </c>
      <c r="AC4" s="21">
        <f t="shared" si="7"/>
        <v>949.98333333033338</v>
      </c>
      <c r="AD4" s="19">
        <v>7</v>
      </c>
      <c r="AE4" s="22">
        <v>12</v>
      </c>
      <c r="AF4" s="19">
        <v>9837</v>
      </c>
      <c r="AG4" s="19">
        <v>9643</v>
      </c>
      <c r="AH4" s="23">
        <f t="shared" ref="AH4:AH67" si="8">IF(AND(AF4 &lt;&gt; "", AG4 &lt;&gt; ""), (AF4 - AG4), "")</f>
        <v>194</v>
      </c>
      <c r="AI4" s="24">
        <f t="shared" ref="AI4:AI67" si="9">IF(AG4 = 99999, 99999, IF(AND(AG4 &lt;&gt; "", AH4 &lt;&gt; ""),(AH4 / AG4), ""))</f>
        <v>2.011822047080784E-2</v>
      </c>
      <c r="AJ4" s="41">
        <f t="shared" ref="AJ4:AJ67" si="10">IF(T4&lt;&gt;"Excessive Damage",1,0)</f>
        <v>1</v>
      </c>
      <c r="AK4" s="41">
        <f t="shared" ref="AK4:AK67" si="11">IF(R4&gt;1000, 1, 0)</f>
        <v>1</v>
      </c>
      <c r="AL4" s="41">
        <f t="shared" ref="AL4:AL67" si="12">IF(M4&gt;M$146, 1, 0)</f>
        <v>0</v>
      </c>
      <c r="AM4" s="41">
        <f t="shared" ref="AM4:AM67" si="13">IF(P4&gt;P$146, 1, 0)</f>
        <v>1</v>
      </c>
      <c r="AN4" s="41">
        <f t="shared" ref="AN4:AN67" si="14">IF(ISNUMBER(SEARCH("COTS",C4)), 1, 0)</f>
        <v>1</v>
      </c>
      <c r="AO4" s="41">
        <f t="shared" ref="AO4:AO67" si="15">IF(SUM(AJ4:AN4) =5, 1, 0)</f>
        <v>0</v>
      </c>
      <c r="AP4" s="41" t="str">
        <f t="shared" ref="AP4:AP67" si="16">IF(AO4=1, AI4, "")</f>
        <v/>
      </c>
    </row>
    <row r="5" spans="1:42" ht="14" x14ac:dyDescent="0.15">
      <c r="A5" s="18">
        <v>102</v>
      </c>
      <c r="B5" s="19" t="s">
        <v>47</v>
      </c>
      <c r="C5" s="20" t="s">
        <v>43</v>
      </c>
      <c r="D5" s="21">
        <v>15</v>
      </c>
      <c r="E5" s="21">
        <v>15</v>
      </c>
      <c r="F5" s="21">
        <v>15</v>
      </c>
      <c r="G5" s="21">
        <v>15</v>
      </c>
      <c r="H5" s="29">
        <f t="shared" si="0"/>
        <v>60</v>
      </c>
      <c r="I5" s="21">
        <v>0</v>
      </c>
      <c r="J5" s="21">
        <v>20</v>
      </c>
      <c r="K5" s="21">
        <v>35.333333330000002</v>
      </c>
      <c r="L5" s="21">
        <v>120.33333330000001</v>
      </c>
      <c r="M5" s="30">
        <f t="shared" si="1"/>
        <v>175.66666663000001</v>
      </c>
      <c r="N5" s="21">
        <v>101</v>
      </c>
      <c r="O5" s="21">
        <v>94</v>
      </c>
      <c r="P5" s="31">
        <f t="shared" si="2"/>
        <v>195</v>
      </c>
      <c r="Q5" s="21">
        <v>10000</v>
      </c>
      <c r="R5" s="21">
        <v>1</v>
      </c>
      <c r="S5" s="32">
        <f t="shared" si="3"/>
        <v>0</v>
      </c>
      <c r="T5" s="19" t="s">
        <v>48</v>
      </c>
      <c r="U5" s="21"/>
      <c r="V5" s="33">
        <f t="shared" si="4"/>
        <v>0</v>
      </c>
      <c r="W5" s="21"/>
      <c r="X5" s="21">
        <v>0</v>
      </c>
      <c r="Y5" s="26">
        <f t="shared" si="5"/>
        <v>0</v>
      </c>
      <c r="Z5" s="28"/>
      <c r="AA5" s="28"/>
      <c r="AB5" s="27">
        <f t="shared" si="6"/>
        <v>0</v>
      </c>
      <c r="AC5" s="21">
        <f t="shared" si="7"/>
        <v>430.66666663000001</v>
      </c>
      <c r="AD5" s="19">
        <v>72</v>
      </c>
      <c r="AE5" s="22">
        <v>118</v>
      </c>
      <c r="AF5" s="19">
        <v>1</v>
      </c>
      <c r="AG5" s="19">
        <v>10460</v>
      </c>
      <c r="AH5" s="23">
        <f t="shared" si="8"/>
        <v>-10459</v>
      </c>
      <c r="AI5" s="24">
        <f t="shared" si="9"/>
        <v>-0.99990439770554496</v>
      </c>
      <c r="AJ5" s="41">
        <f t="shared" si="10"/>
        <v>0</v>
      </c>
      <c r="AK5" s="41">
        <f t="shared" si="11"/>
        <v>0</v>
      </c>
      <c r="AL5" s="41">
        <f t="shared" si="12"/>
        <v>1</v>
      </c>
      <c r="AM5" s="41">
        <f t="shared" si="13"/>
        <v>0</v>
      </c>
      <c r="AN5" s="41">
        <f t="shared" si="14"/>
        <v>1</v>
      </c>
      <c r="AO5" s="41">
        <f t="shared" si="15"/>
        <v>0</v>
      </c>
      <c r="AP5" s="41" t="str">
        <f t="shared" si="16"/>
        <v/>
      </c>
    </row>
    <row r="6" spans="1:42" ht="14" x14ac:dyDescent="0.15">
      <c r="A6" s="18">
        <v>103</v>
      </c>
      <c r="B6" s="19" t="s">
        <v>49</v>
      </c>
      <c r="C6" s="20" t="s">
        <v>43</v>
      </c>
      <c r="D6" s="21">
        <v>15</v>
      </c>
      <c r="E6" s="21">
        <v>15</v>
      </c>
      <c r="F6" s="21">
        <v>15</v>
      </c>
      <c r="G6" s="21">
        <v>15</v>
      </c>
      <c r="H6" s="29">
        <f t="shared" si="0"/>
        <v>60</v>
      </c>
      <c r="I6" s="21">
        <v>5</v>
      </c>
      <c r="J6" s="21">
        <v>20</v>
      </c>
      <c r="K6" s="21">
        <v>30</v>
      </c>
      <c r="L6" s="21">
        <v>63</v>
      </c>
      <c r="M6" s="30">
        <f t="shared" si="1"/>
        <v>108</v>
      </c>
      <c r="N6" s="21">
        <v>82</v>
      </c>
      <c r="O6" s="21">
        <v>98</v>
      </c>
      <c r="P6" s="31">
        <f t="shared" si="2"/>
        <v>180</v>
      </c>
      <c r="Q6" s="21">
        <v>10000</v>
      </c>
      <c r="R6" s="21">
        <v>10860</v>
      </c>
      <c r="S6" s="32">
        <f t="shared" si="3"/>
        <v>249.66666666666669</v>
      </c>
      <c r="T6" s="19" t="s">
        <v>44</v>
      </c>
      <c r="U6" s="21">
        <v>150</v>
      </c>
      <c r="V6" s="33">
        <f t="shared" si="4"/>
        <v>399.66666666666669</v>
      </c>
      <c r="W6" s="21"/>
      <c r="X6" s="21">
        <v>0</v>
      </c>
      <c r="Y6" s="26">
        <f t="shared" si="5"/>
        <v>0</v>
      </c>
      <c r="Z6" s="28"/>
      <c r="AA6" s="28"/>
      <c r="AB6" s="27">
        <f t="shared" si="6"/>
        <v>0</v>
      </c>
      <c r="AC6" s="21">
        <f t="shared" si="7"/>
        <v>747.66666666666674</v>
      </c>
      <c r="AD6" s="19">
        <v>37</v>
      </c>
      <c r="AE6" s="22">
        <v>54</v>
      </c>
      <c r="AF6" s="19">
        <v>10860</v>
      </c>
      <c r="AG6" s="19">
        <v>11035</v>
      </c>
      <c r="AH6" s="23">
        <f t="shared" si="8"/>
        <v>-175</v>
      </c>
      <c r="AI6" s="24">
        <f t="shared" si="9"/>
        <v>-1.58586316266425E-2</v>
      </c>
      <c r="AJ6" s="41">
        <f t="shared" si="10"/>
        <v>1</v>
      </c>
      <c r="AK6" s="41">
        <f t="shared" si="11"/>
        <v>1</v>
      </c>
      <c r="AL6" s="41">
        <f t="shared" si="12"/>
        <v>0</v>
      </c>
      <c r="AM6" s="41">
        <f t="shared" si="13"/>
        <v>0</v>
      </c>
      <c r="AN6" s="41">
        <f t="shared" si="14"/>
        <v>1</v>
      </c>
      <c r="AO6" s="41">
        <f t="shared" si="15"/>
        <v>0</v>
      </c>
      <c r="AP6" s="41" t="str">
        <f t="shared" si="16"/>
        <v/>
      </c>
    </row>
    <row r="7" spans="1:42" ht="14" x14ac:dyDescent="0.15">
      <c r="A7" s="18">
        <v>104</v>
      </c>
      <c r="B7" s="19" t="s">
        <v>50</v>
      </c>
      <c r="C7" s="20" t="s">
        <v>43</v>
      </c>
      <c r="D7" s="21">
        <v>15</v>
      </c>
      <c r="E7" s="21">
        <v>15</v>
      </c>
      <c r="F7" s="21">
        <v>15</v>
      </c>
      <c r="G7" s="21">
        <v>10</v>
      </c>
      <c r="H7" s="29">
        <f t="shared" si="0"/>
        <v>55</v>
      </c>
      <c r="I7" s="21">
        <v>60</v>
      </c>
      <c r="J7" s="21">
        <v>13.33333333</v>
      </c>
      <c r="K7" s="21">
        <v>32.333333330000002</v>
      </c>
      <c r="L7" s="21">
        <v>96.333333330000002</v>
      </c>
      <c r="M7" s="30">
        <f t="shared" si="1"/>
        <v>81.999999989999992</v>
      </c>
      <c r="N7" s="21">
        <v>94</v>
      </c>
      <c r="O7" s="21">
        <v>112</v>
      </c>
      <c r="P7" s="31">
        <f t="shared" si="2"/>
        <v>206</v>
      </c>
      <c r="Q7" s="21">
        <v>10000</v>
      </c>
      <c r="R7" s="21">
        <v>8982</v>
      </c>
      <c r="S7" s="32">
        <f t="shared" si="3"/>
        <v>231.23333333333335</v>
      </c>
      <c r="T7" s="19" t="s">
        <v>44</v>
      </c>
      <c r="U7" s="21">
        <v>150</v>
      </c>
      <c r="V7" s="33">
        <f t="shared" si="4"/>
        <v>381.23333333333335</v>
      </c>
      <c r="W7" s="21"/>
      <c r="X7" s="21">
        <v>50</v>
      </c>
      <c r="Y7" s="26">
        <f t="shared" si="5"/>
        <v>50</v>
      </c>
      <c r="Z7" s="28"/>
      <c r="AA7" s="28"/>
      <c r="AB7" s="27">
        <f t="shared" si="6"/>
        <v>0</v>
      </c>
      <c r="AC7" s="21">
        <f t="shared" si="7"/>
        <v>774.23333332333334</v>
      </c>
      <c r="AD7" s="19">
        <v>32</v>
      </c>
      <c r="AE7" s="22">
        <v>47</v>
      </c>
      <c r="AF7" s="19">
        <v>8982</v>
      </c>
      <c r="AG7" s="19">
        <v>10000</v>
      </c>
      <c r="AH7" s="23">
        <f t="shared" si="8"/>
        <v>-1018</v>
      </c>
      <c r="AI7" s="24">
        <f t="shared" si="9"/>
        <v>-0.1018</v>
      </c>
      <c r="AJ7" s="41">
        <f t="shared" si="10"/>
        <v>1</v>
      </c>
      <c r="AK7" s="41">
        <f t="shared" si="11"/>
        <v>1</v>
      </c>
      <c r="AL7" s="41">
        <f t="shared" si="12"/>
        <v>0</v>
      </c>
      <c r="AM7" s="41">
        <f t="shared" si="13"/>
        <v>1</v>
      </c>
      <c r="AN7" s="41">
        <f t="shared" si="14"/>
        <v>1</v>
      </c>
      <c r="AO7" s="41">
        <f t="shared" si="15"/>
        <v>0</v>
      </c>
      <c r="AP7" s="41" t="str">
        <f t="shared" si="16"/>
        <v/>
      </c>
    </row>
    <row r="8" spans="1:42" ht="14" x14ac:dyDescent="0.15">
      <c r="A8" s="18">
        <v>105</v>
      </c>
      <c r="B8" s="19" t="s">
        <v>51</v>
      </c>
      <c r="C8" s="20" t="s">
        <v>43</v>
      </c>
      <c r="D8" s="21">
        <v>15</v>
      </c>
      <c r="E8" s="21">
        <v>15</v>
      </c>
      <c r="F8" s="21">
        <v>15</v>
      </c>
      <c r="G8" s="21">
        <v>10</v>
      </c>
      <c r="H8" s="29">
        <f t="shared" si="0"/>
        <v>55</v>
      </c>
      <c r="I8" s="21">
        <v>40</v>
      </c>
      <c r="J8" s="21">
        <v>20</v>
      </c>
      <c r="K8" s="21">
        <v>32</v>
      </c>
      <c r="L8" s="21">
        <v>109</v>
      </c>
      <c r="M8" s="30">
        <f t="shared" si="1"/>
        <v>121</v>
      </c>
      <c r="N8" s="21">
        <v>106</v>
      </c>
      <c r="O8" s="21">
        <v>112</v>
      </c>
      <c r="P8" s="31">
        <f t="shared" si="2"/>
        <v>218</v>
      </c>
      <c r="Q8" s="21">
        <v>10000</v>
      </c>
      <c r="R8" s="21">
        <v>5937</v>
      </c>
      <c r="S8" s="32">
        <f t="shared" si="3"/>
        <v>0</v>
      </c>
      <c r="T8" s="19" t="s">
        <v>48</v>
      </c>
      <c r="U8" s="21"/>
      <c r="V8" s="33">
        <f t="shared" si="4"/>
        <v>0</v>
      </c>
      <c r="W8" s="21"/>
      <c r="X8" s="21">
        <v>50</v>
      </c>
      <c r="Y8" s="26">
        <f t="shared" si="5"/>
        <v>50</v>
      </c>
      <c r="Z8" s="28"/>
      <c r="AA8" s="28"/>
      <c r="AB8" s="27">
        <f t="shared" si="6"/>
        <v>0</v>
      </c>
      <c r="AC8" s="21">
        <f t="shared" si="7"/>
        <v>444</v>
      </c>
      <c r="AD8" s="19">
        <v>69</v>
      </c>
      <c r="AE8" s="22">
        <v>113</v>
      </c>
      <c r="AF8" s="19">
        <v>5937</v>
      </c>
      <c r="AG8" s="19">
        <v>10892</v>
      </c>
      <c r="AH8" s="23">
        <f t="shared" si="8"/>
        <v>-4955</v>
      </c>
      <c r="AI8" s="24">
        <f t="shared" si="9"/>
        <v>-0.45492104296731545</v>
      </c>
      <c r="AJ8" s="41">
        <f t="shared" si="10"/>
        <v>0</v>
      </c>
      <c r="AK8" s="41">
        <f t="shared" si="11"/>
        <v>1</v>
      </c>
      <c r="AL8" s="41">
        <f t="shared" si="12"/>
        <v>0</v>
      </c>
      <c r="AM8" s="41">
        <f t="shared" si="13"/>
        <v>1</v>
      </c>
      <c r="AN8" s="41">
        <f t="shared" si="14"/>
        <v>1</v>
      </c>
      <c r="AO8" s="41">
        <f t="shared" si="15"/>
        <v>0</v>
      </c>
      <c r="AP8" s="41" t="str">
        <f t="shared" si="16"/>
        <v/>
      </c>
    </row>
    <row r="9" spans="1:42" ht="14" x14ac:dyDescent="0.15">
      <c r="A9" s="18">
        <v>106</v>
      </c>
      <c r="B9" s="19" t="s">
        <v>52</v>
      </c>
      <c r="C9" s="20" t="s">
        <v>43</v>
      </c>
      <c r="D9" s="21">
        <v>15</v>
      </c>
      <c r="E9" s="21">
        <v>15</v>
      </c>
      <c r="F9" s="21">
        <v>15</v>
      </c>
      <c r="G9" s="21">
        <v>10</v>
      </c>
      <c r="H9" s="29">
        <f t="shared" si="0"/>
        <v>55</v>
      </c>
      <c r="I9" s="21">
        <v>40</v>
      </c>
      <c r="J9" s="21">
        <v>0</v>
      </c>
      <c r="K9" s="21">
        <v>24.666666670000001</v>
      </c>
      <c r="L9" s="21">
        <v>75.666666669999998</v>
      </c>
      <c r="M9" s="30">
        <f t="shared" si="1"/>
        <v>60.333333339999996</v>
      </c>
      <c r="N9" s="21">
        <v>77</v>
      </c>
      <c r="O9" s="21">
        <v>82</v>
      </c>
      <c r="P9" s="31">
        <f t="shared" si="2"/>
        <v>159</v>
      </c>
      <c r="Q9" s="21">
        <v>10000</v>
      </c>
      <c r="R9" s="21">
        <v>12129</v>
      </c>
      <c r="S9" s="32">
        <f t="shared" si="3"/>
        <v>101.61666666666667</v>
      </c>
      <c r="T9" s="19" t="s">
        <v>44</v>
      </c>
      <c r="U9" s="21">
        <v>150</v>
      </c>
      <c r="V9" s="33">
        <f t="shared" si="4"/>
        <v>251.61666666666667</v>
      </c>
      <c r="W9" s="21"/>
      <c r="X9" s="21">
        <v>0</v>
      </c>
      <c r="Y9" s="26">
        <f t="shared" si="5"/>
        <v>0</v>
      </c>
      <c r="Z9" s="28"/>
      <c r="AA9" s="28"/>
      <c r="AB9" s="27">
        <f t="shared" si="6"/>
        <v>0</v>
      </c>
      <c r="AC9" s="21">
        <f t="shared" si="7"/>
        <v>525.95000000666664</v>
      </c>
      <c r="AD9" s="19">
        <v>62</v>
      </c>
      <c r="AE9" s="22">
        <v>93</v>
      </c>
      <c r="AF9" s="19">
        <v>12129</v>
      </c>
      <c r="AG9" s="19">
        <v>10242.780000000001</v>
      </c>
      <c r="AH9" s="23">
        <f t="shared" si="8"/>
        <v>1886.2199999999993</v>
      </c>
      <c r="AI9" s="24">
        <f t="shared" si="9"/>
        <v>0.18415117770761447</v>
      </c>
      <c r="AJ9" s="41">
        <f t="shared" si="10"/>
        <v>1</v>
      </c>
      <c r="AK9" s="41">
        <f t="shared" si="11"/>
        <v>1</v>
      </c>
      <c r="AL9" s="41">
        <f t="shared" si="12"/>
        <v>0</v>
      </c>
      <c r="AM9" s="41">
        <f t="shared" si="13"/>
        <v>0</v>
      </c>
      <c r="AN9" s="41">
        <f t="shared" si="14"/>
        <v>1</v>
      </c>
      <c r="AO9" s="41">
        <f t="shared" si="15"/>
        <v>0</v>
      </c>
      <c r="AP9" s="41" t="str">
        <f t="shared" si="16"/>
        <v/>
      </c>
    </row>
    <row r="10" spans="1:42" ht="14" x14ac:dyDescent="0.15">
      <c r="A10" s="18">
        <v>108</v>
      </c>
      <c r="B10" s="19" t="s">
        <v>53</v>
      </c>
      <c r="C10" s="20" t="s">
        <v>43</v>
      </c>
      <c r="D10" s="21">
        <v>15</v>
      </c>
      <c r="E10" s="21">
        <v>15</v>
      </c>
      <c r="F10" s="21">
        <v>15</v>
      </c>
      <c r="G10" s="21">
        <v>15</v>
      </c>
      <c r="H10" s="29">
        <f t="shared" si="0"/>
        <v>60</v>
      </c>
      <c r="I10" s="21">
        <v>225</v>
      </c>
      <c r="J10" s="21">
        <v>20</v>
      </c>
      <c r="K10" s="21">
        <v>33.333333330000002</v>
      </c>
      <c r="L10" s="21">
        <v>116.66666669999999</v>
      </c>
      <c r="M10" s="30">
        <f t="shared" si="1"/>
        <v>-54.999999970000005</v>
      </c>
      <c r="N10" s="21">
        <v>108</v>
      </c>
      <c r="O10" s="21">
        <v>109</v>
      </c>
      <c r="P10" s="31">
        <f t="shared" si="2"/>
        <v>217</v>
      </c>
      <c r="Q10" s="21">
        <v>10000</v>
      </c>
      <c r="R10" s="21">
        <v>9087</v>
      </c>
      <c r="S10" s="32">
        <f t="shared" si="3"/>
        <v>243.48333333333335</v>
      </c>
      <c r="T10" s="19" t="s">
        <v>48</v>
      </c>
      <c r="U10" s="21"/>
      <c r="V10" s="33">
        <f t="shared" si="4"/>
        <v>243.48333333333335</v>
      </c>
      <c r="W10" s="21"/>
      <c r="X10" s="21">
        <v>0</v>
      </c>
      <c r="Y10" s="26">
        <f t="shared" si="5"/>
        <v>0</v>
      </c>
      <c r="Z10" s="28"/>
      <c r="AA10" s="28"/>
      <c r="AB10" s="27">
        <f t="shared" si="6"/>
        <v>0</v>
      </c>
      <c r="AC10" s="21">
        <f t="shared" si="7"/>
        <v>465.48333336333337</v>
      </c>
      <c r="AD10" s="19">
        <v>65</v>
      </c>
      <c r="AE10" s="22">
        <v>111</v>
      </c>
      <c r="AF10" s="19">
        <v>9087</v>
      </c>
      <c r="AG10" s="19">
        <v>10239</v>
      </c>
      <c r="AH10" s="23">
        <f t="shared" si="8"/>
        <v>-1152</v>
      </c>
      <c r="AI10" s="24">
        <f t="shared" si="9"/>
        <v>-0.11251098740111339</v>
      </c>
      <c r="AJ10" s="41">
        <f t="shared" si="10"/>
        <v>0</v>
      </c>
      <c r="AK10" s="41">
        <f t="shared" si="11"/>
        <v>1</v>
      </c>
      <c r="AL10" s="41">
        <f t="shared" si="12"/>
        <v>0</v>
      </c>
      <c r="AM10" s="41">
        <f t="shared" si="13"/>
        <v>1</v>
      </c>
      <c r="AN10" s="41">
        <f t="shared" si="14"/>
        <v>1</v>
      </c>
      <c r="AO10" s="41">
        <f t="shared" si="15"/>
        <v>0</v>
      </c>
      <c r="AP10" s="41" t="str">
        <f t="shared" si="16"/>
        <v/>
      </c>
    </row>
    <row r="11" spans="1:42" ht="14" x14ac:dyDescent="0.15">
      <c r="A11" s="18">
        <v>109</v>
      </c>
      <c r="B11" s="19" t="s">
        <v>54</v>
      </c>
      <c r="C11" s="20" t="s">
        <v>43</v>
      </c>
      <c r="D11" s="21">
        <v>15</v>
      </c>
      <c r="E11" s="21">
        <v>15</v>
      </c>
      <c r="F11" s="21">
        <v>15</v>
      </c>
      <c r="G11" s="21">
        <v>15</v>
      </c>
      <c r="H11" s="29">
        <f t="shared" si="0"/>
        <v>60</v>
      </c>
      <c r="I11" s="21">
        <v>35</v>
      </c>
      <c r="J11" s="21">
        <v>6.6666666670000003</v>
      </c>
      <c r="K11" s="21">
        <v>23.666666670000001</v>
      </c>
      <c r="L11" s="21">
        <v>57.666666669999998</v>
      </c>
      <c r="M11" s="30">
        <f t="shared" si="1"/>
        <v>53.000000006999997</v>
      </c>
      <c r="N11" s="21">
        <v>103</v>
      </c>
      <c r="O11" s="21">
        <v>113</v>
      </c>
      <c r="P11" s="31">
        <f t="shared" si="2"/>
        <v>216</v>
      </c>
      <c r="Q11" s="21">
        <v>10000</v>
      </c>
      <c r="R11" s="21">
        <v>12362</v>
      </c>
      <c r="S11" s="32">
        <f t="shared" si="3"/>
        <v>74.433333333333337</v>
      </c>
      <c r="T11" s="19" t="s">
        <v>44</v>
      </c>
      <c r="U11" s="21">
        <v>150</v>
      </c>
      <c r="V11" s="33">
        <f t="shared" si="4"/>
        <v>224.43333333333334</v>
      </c>
      <c r="W11" s="21"/>
      <c r="X11" s="21">
        <v>50</v>
      </c>
      <c r="Y11" s="26">
        <f t="shared" si="5"/>
        <v>50</v>
      </c>
      <c r="Z11" s="28"/>
      <c r="AA11" s="28"/>
      <c r="AB11" s="27">
        <f t="shared" si="6"/>
        <v>0</v>
      </c>
      <c r="AC11" s="21">
        <f t="shared" si="7"/>
        <v>603.43333334033332</v>
      </c>
      <c r="AD11" s="19">
        <v>55</v>
      </c>
      <c r="AE11" s="22">
        <v>85</v>
      </c>
      <c r="AF11" s="19">
        <v>12362</v>
      </c>
      <c r="AG11" s="19">
        <v>15500</v>
      </c>
      <c r="AH11" s="23">
        <f t="shared" si="8"/>
        <v>-3138</v>
      </c>
      <c r="AI11" s="24">
        <f t="shared" si="9"/>
        <v>-0.2024516129032258</v>
      </c>
      <c r="AJ11" s="41">
        <f t="shared" si="10"/>
        <v>1</v>
      </c>
      <c r="AK11" s="41">
        <f t="shared" si="11"/>
        <v>1</v>
      </c>
      <c r="AL11" s="41">
        <f t="shared" si="12"/>
        <v>0</v>
      </c>
      <c r="AM11" s="41">
        <f t="shared" si="13"/>
        <v>1</v>
      </c>
      <c r="AN11" s="41">
        <f t="shared" si="14"/>
        <v>1</v>
      </c>
      <c r="AO11" s="41">
        <f t="shared" si="15"/>
        <v>0</v>
      </c>
      <c r="AP11" s="41" t="str">
        <f t="shared" si="16"/>
        <v/>
      </c>
    </row>
    <row r="12" spans="1:42" ht="14" x14ac:dyDescent="0.15">
      <c r="A12" s="18">
        <v>110</v>
      </c>
      <c r="B12" s="19" t="s">
        <v>55</v>
      </c>
      <c r="C12" s="20" t="s">
        <v>43</v>
      </c>
      <c r="D12" s="21">
        <v>15</v>
      </c>
      <c r="E12" s="21">
        <v>15</v>
      </c>
      <c r="F12" s="21">
        <v>15</v>
      </c>
      <c r="G12" s="21">
        <v>15</v>
      </c>
      <c r="H12" s="29">
        <f t="shared" si="0"/>
        <v>60</v>
      </c>
      <c r="I12" s="21">
        <v>205</v>
      </c>
      <c r="J12" s="21">
        <v>13</v>
      </c>
      <c r="K12" s="21">
        <v>31</v>
      </c>
      <c r="L12" s="21">
        <v>118</v>
      </c>
      <c r="M12" s="30">
        <f t="shared" si="1"/>
        <v>-43</v>
      </c>
      <c r="N12" s="21">
        <v>108</v>
      </c>
      <c r="O12" s="21">
        <v>117</v>
      </c>
      <c r="P12" s="31">
        <f t="shared" si="2"/>
        <v>225</v>
      </c>
      <c r="Q12" s="21">
        <v>10000</v>
      </c>
      <c r="R12" s="28"/>
      <c r="S12" s="32" t="str">
        <f t="shared" si="3"/>
        <v/>
      </c>
      <c r="U12" s="28"/>
      <c r="V12" s="33" t="str">
        <f t="shared" si="4"/>
        <v>0</v>
      </c>
      <c r="W12" s="21"/>
      <c r="X12" s="21">
        <v>0</v>
      </c>
      <c r="Y12" s="26">
        <f t="shared" si="5"/>
        <v>0</v>
      </c>
      <c r="Z12" s="28"/>
      <c r="AA12" s="28"/>
      <c r="AB12" s="27">
        <f t="shared" si="6"/>
        <v>0</v>
      </c>
      <c r="AC12" s="21">
        <f t="shared" si="7"/>
        <v>242</v>
      </c>
      <c r="AD12" s="19">
        <v>81</v>
      </c>
      <c r="AE12" s="22">
        <v>136</v>
      </c>
      <c r="AH12" s="23" t="str">
        <f t="shared" si="8"/>
        <v/>
      </c>
      <c r="AI12" s="24" t="str">
        <f t="shared" si="9"/>
        <v/>
      </c>
      <c r="AJ12" s="41">
        <f t="shared" si="10"/>
        <v>1</v>
      </c>
      <c r="AK12" s="41">
        <f t="shared" si="11"/>
        <v>0</v>
      </c>
      <c r="AL12" s="41">
        <f t="shared" si="12"/>
        <v>0</v>
      </c>
      <c r="AM12" s="41">
        <f t="shared" si="13"/>
        <v>1</v>
      </c>
      <c r="AN12" s="41">
        <f t="shared" si="14"/>
        <v>1</v>
      </c>
      <c r="AO12" s="41">
        <f t="shared" si="15"/>
        <v>0</v>
      </c>
      <c r="AP12" s="41" t="str">
        <f t="shared" si="16"/>
        <v/>
      </c>
    </row>
    <row r="13" spans="1:42" ht="14" x14ac:dyDescent="0.15">
      <c r="A13" s="18">
        <v>111</v>
      </c>
      <c r="B13" s="19" t="s">
        <v>56</v>
      </c>
      <c r="C13" s="20" t="s">
        <v>43</v>
      </c>
      <c r="D13" s="21">
        <v>15</v>
      </c>
      <c r="E13" s="21">
        <v>15</v>
      </c>
      <c r="F13" s="21">
        <v>15</v>
      </c>
      <c r="G13" s="21">
        <v>10</v>
      </c>
      <c r="H13" s="29">
        <f t="shared" si="0"/>
        <v>55</v>
      </c>
      <c r="I13" s="21">
        <v>0</v>
      </c>
      <c r="J13" s="21">
        <v>13.33333333</v>
      </c>
      <c r="K13" s="21">
        <v>30.666666670000001</v>
      </c>
      <c r="L13" s="21">
        <v>97.333333330000002</v>
      </c>
      <c r="M13" s="30">
        <f t="shared" si="1"/>
        <v>141.33333333000002</v>
      </c>
      <c r="N13" s="21">
        <v>99</v>
      </c>
      <c r="O13" s="21">
        <v>111</v>
      </c>
      <c r="P13" s="31">
        <f t="shared" si="2"/>
        <v>210</v>
      </c>
      <c r="Q13" s="21">
        <v>10000</v>
      </c>
      <c r="R13" s="21">
        <v>10352</v>
      </c>
      <c r="S13" s="32">
        <f t="shared" si="3"/>
        <v>308.93333333333334</v>
      </c>
      <c r="T13" s="19" t="s">
        <v>44</v>
      </c>
      <c r="U13" s="21">
        <v>150</v>
      </c>
      <c r="V13" s="33">
        <f t="shared" si="4"/>
        <v>458.93333333333334</v>
      </c>
      <c r="W13" s="21"/>
      <c r="X13" s="21">
        <v>0</v>
      </c>
      <c r="Y13" s="26">
        <f t="shared" si="5"/>
        <v>0</v>
      </c>
      <c r="Z13" s="28"/>
      <c r="AA13" s="28"/>
      <c r="AB13" s="27">
        <f t="shared" si="6"/>
        <v>0</v>
      </c>
      <c r="AC13" s="21">
        <f t="shared" si="7"/>
        <v>865.26666666333335</v>
      </c>
      <c r="AD13" s="19">
        <v>21</v>
      </c>
      <c r="AE13" s="22">
        <v>34</v>
      </c>
      <c r="AF13" s="19">
        <v>10352</v>
      </c>
      <c r="AG13" s="19">
        <v>10000</v>
      </c>
      <c r="AH13" s="23">
        <f t="shared" si="8"/>
        <v>352</v>
      </c>
      <c r="AI13" s="24">
        <f t="shared" si="9"/>
        <v>3.5200000000000002E-2</v>
      </c>
      <c r="AJ13" s="41">
        <f t="shared" si="10"/>
        <v>1</v>
      </c>
      <c r="AK13" s="41">
        <f t="shared" si="11"/>
        <v>1</v>
      </c>
      <c r="AL13" s="41">
        <f t="shared" si="12"/>
        <v>0</v>
      </c>
      <c r="AM13" s="41">
        <f t="shared" si="13"/>
        <v>1</v>
      </c>
      <c r="AN13" s="41">
        <f t="shared" si="14"/>
        <v>1</v>
      </c>
      <c r="AO13" s="41">
        <f t="shared" si="15"/>
        <v>0</v>
      </c>
      <c r="AP13" s="41" t="str">
        <f t="shared" si="16"/>
        <v/>
      </c>
    </row>
    <row r="14" spans="1:42" ht="14" x14ac:dyDescent="0.15">
      <c r="A14" s="18">
        <v>112</v>
      </c>
      <c r="B14" s="19" t="s">
        <v>57</v>
      </c>
      <c r="C14" s="20" t="s">
        <v>43</v>
      </c>
      <c r="D14" s="21">
        <v>15</v>
      </c>
      <c r="E14" s="21">
        <v>15</v>
      </c>
      <c r="F14" s="21">
        <v>15</v>
      </c>
      <c r="G14" s="21">
        <v>15</v>
      </c>
      <c r="H14" s="29">
        <f t="shared" si="0"/>
        <v>60</v>
      </c>
      <c r="I14" s="21">
        <v>0</v>
      </c>
      <c r="J14" s="21">
        <v>20</v>
      </c>
      <c r="K14" s="21">
        <v>33</v>
      </c>
      <c r="L14" s="21">
        <v>104.33333330000001</v>
      </c>
      <c r="M14" s="30">
        <f t="shared" si="1"/>
        <v>157.33333329999999</v>
      </c>
      <c r="N14" s="21">
        <v>75</v>
      </c>
      <c r="O14" s="21">
        <v>97</v>
      </c>
      <c r="P14" s="31">
        <f t="shared" si="2"/>
        <v>172</v>
      </c>
      <c r="Q14" s="21">
        <v>10000</v>
      </c>
      <c r="R14" s="21">
        <v>9872</v>
      </c>
      <c r="S14" s="32">
        <f t="shared" si="3"/>
        <v>335.06666666666666</v>
      </c>
      <c r="T14" s="19" t="s">
        <v>44</v>
      </c>
      <c r="U14" s="21">
        <v>150</v>
      </c>
      <c r="V14" s="33">
        <f t="shared" si="4"/>
        <v>485.06666666666666</v>
      </c>
      <c r="W14" s="21">
        <v>105</v>
      </c>
      <c r="X14" s="21">
        <v>50</v>
      </c>
      <c r="Y14" s="26">
        <f t="shared" si="5"/>
        <v>155</v>
      </c>
      <c r="Z14" s="28"/>
      <c r="AA14" s="28"/>
      <c r="AB14" s="27">
        <f t="shared" si="6"/>
        <v>0</v>
      </c>
      <c r="AC14" s="21">
        <f t="shared" si="7"/>
        <v>1029.3999999666667</v>
      </c>
      <c r="AD14" s="19">
        <v>3</v>
      </c>
      <c r="AE14" s="22">
        <v>4</v>
      </c>
      <c r="AF14" s="19">
        <v>9872</v>
      </c>
      <c r="AG14" s="19">
        <v>8973</v>
      </c>
      <c r="AH14" s="23">
        <f t="shared" si="8"/>
        <v>899</v>
      </c>
      <c r="AI14" s="24">
        <f t="shared" si="9"/>
        <v>0.1001894572606709</v>
      </c>
      <c r="AJ14" s="41">
        <f t="shared" si="10"/>
        <v>1</v>
      </c>
      <c r="AK14" s="41">
        <f t="shared" si="11"/>
        <v>1</v>
      </c>
      <c r="AL14" s="41">
        <f t="shared" si="12"/>
        <v>1</v>
      </c>
      <c r="AM14" s="41">
        <f t="shared" si="13"/>
        <v>0</v>
      </c>
      <c r="AN14" s="41">
        <f t="shared" si="14"/>
        <v>1</v>
      </c>
      <c r="AO14" s="41">
        <f t="shared" si="15"/>
        <v>0</v>
      </c>
      <c r="AP14" s="41" t="str">
        <f t="shared" si="16"/>
        <v/>
      </c>
    </row>
    <row r="15" spans="1:42" ht="14" x14ac:dyDescent="0.15">
      <c r="A15" s="18">
        <v>113</v>
      </c>
      <c r="B15" s="19" t="s">
        <v>58</v>
      </c>
      <c r="C15" s="20" t="s">
        <v>43</v>
      </c>
      <c r="D15" s="21">
        <v>15</v>
      </c>
      <c r="E15" s="21">
        <v>15</v>
      </c>
      <c r="F15" s="21">
        <v>15</v>
      </c>
      <c r="G15" s="21">
        <v>15</v>
      </c>
      <c r="H15" s="29">
        <f t="shared" si="0"/>
        <v>60</v>
      </c>
      <c r="I15" s="21">
        <v>10</v>
      </c>
      <c r="J15" s="21">
        <v>16.666666670000001</v>
      </c>
      <c r="K15" s="21">
        <v>24.666666670000001</v>
      </c>
      <c r="L15" s="21">
        <v>91.666666669999998</v>
      </c>
      <c r="M15" s="30">
        <f t="shared" si="1"/>
        <v>123.00000001000001</v>
      </c>
      <c r="N15" s="21">
        <v>0</v>
      </c>
      <c r="O15" s="21">
        <v>0</v>
      </c>
      <c r="P15" s="31">
        <f t="shared" si="2"/>
        <v>0</v>
      </c>
      <c r="Q15" s="21">
        <v>10000</v>
      </c>
      <c r="R15" s="28"/>
      <c r="S15" s="32" t="str">
        <f t="shared" si="3"/>
        <v/>
      </c>
      <c r="U15" s="28"/>
      <c r="V15" s="33" t="str">
        <f t="shared" si="4"/>
        <v>0</v>
      </c>
      <c r="W15" s="21">
        <v>0</v>
      </c>
      <c r="X15" s="21">
        <v>0</v>
      </c>
      <c r="Y15" s="26">
        <f t="shared" si="5"/>
        <v>0</v>
      </c>
      <c r="Z15" s="21">
        <v>0</v>
      </c>
      <c r="AA15" s="21">
        <v>0</v>
      </c>
      <c r="AB15" s="27">
        <f t="shared" si="6"/>
        <v>0</v>
      </c>
      <c r="AC15" s="21">
        <f t="shared" si="7"/>
        <v>183.00000001000001</v>
      </c>
      <c r="AD15" s="19">
        <v>84</v>
      </c>
      <c r="AE15" s="22">
        <v>140</v>
      </c>
      <c r="AH15" s="23" t="str">
        <f t="shared" si="8"/>
        <v/>
      </c>
      <c r="AI15" s="24" t="str">
        <f t="shared" si="9"/>
        <v/>
      </c>
      <c r="AJ15" s="41">
        <f t="shared" si="10"/>
        <v>1</v>
      </c>
      <c r="AK15" s="41">
        <f t="shared" si="11"/>
        <v>0</v>
      </c>
      <c r="AL15" s="41">
        <f t="shared" si="12"/>
        <v>0</v>
      </c>
      <c r="AM15" s="41">
        <f t="shared" si="13"/>
        <v>0</v>
      </c>
      <c r="AN15" s="41">
        <f t="shared" si="14"/>
        <v>1</v>
      </c>
      <c r="AO15" s="41">
        <f t="shared" si="15"/>
        <v>0</v>
      </c>
      <c r="AP15" s="41" t="str">
        <f t="shared" si="16"/>
        <v/>
      </c>
    </row>
    <row r="16" spans="1:42" ht="14" x14ac:dyDescent="0.15">
      <c r="A16" s="18">
        <v>114</v>
      </c>
      <c r="B16" s="19" t="s">
        <v>59</v>
      </c>
      <c r="C16" s="20" t="s">
        <v>43</v>
      </c>
      <c r="D16" s="21">
        <v>15</v>
      </c>
      <c r="E16" s="21">
        <v>15</v>
      </c>
      <c r="F16" s="21">
        <v>15</v>
      </c>
      <c r="G16" s="21">
        <v>15</v>
      </c>
      <c r="H16" s="29">
        <f t="shared" si="0"/>
        <v>60</v>
      </c>
      <c r="I16" s="21">
        <v>200</v>
      </c>
      <c r="J16" s="21">
        <v>13</v>
      </c>
      <c r="K16" s="21">
        <v>29</v>
      </c>
      <c r="L16" s="21">
        <v>109.33333330000001</v>
      </c>
      <c r="M16" s="30">
        <f t="shared" si="1"/>
        <v>-48.666666700000007</v>
      </c>
      <c r="N16" s="21">
        <v>110</v>
      </c>
      <c r="O16" s="21">
        <v>102</v>
      </c>
      <c r="P16" s="31">
        <f t="shared" si="2"/>
        <v>212</v>
      </c>
      <c r="Q16" s="21">
        <v>10000</v>
      </c>
      <c r="R16" s="21">
        <v>10062</v>
      </c>
      <c r="S16" s="32">
        <f t="shared" si="3"/>
        <v>342.76666666666665</v>
      </c>
      <c r="T16" s="19" t="s">
        <v>44</v>
      </c>
      <c r="U16" s="21">
        <v>150</v>
      </c>
      <c r="V16" s="33">
        <f t="shared" si="4"/>
        <v>492.76666666666665</v>
      </c>
      <c r="W16" s="21">
        <v>90</v>
      </c>
      <c r="X16" s="21">
        <v>50</v>
      </c>
      <c r="Y16" s="26">
        <f t="shared" si="5"/>
        <v>140</v>
      </c>
      <c r="Z16" s="28"/>
      <c r="AA16" s="28"/>
      <c r="AB16" s="27">
        <f t="shared" si="6"/>
        <v>0</v>
      </c>
      <c r="AC16" s="21">
        <f t="shared" si="7"/>
        <v>856.0999999666667</v>
      </c>
      <c r="AD16" s="19">
        <v>23</v>
      </c>
      <c r="AE16" s="22">
        <v>37</v>
      </c>
      <c r="AF16" s="19">
        <v>10062</v>
      </c>
      <c r="AG16" s="19">
        <v>9810</v>
      </c>
      <c r="AH16" s="23">
        <f t="shared" si="8"/>
        <v>252</v>
      </c>
      <c r="AI16" s="24">
        <f t="shared" si="9"/>
        <v>2.5688073394495414E-2</v>
      </c>
      <c r="AJ16" s="41">
        <f t="shared" si="10"/>
        <v>1</v>
      </c>
      <c r="AK16" s="41">
        <f t="shared" si="11"/>
        <v>1</v>
      </c>
      <c r="AL16" s="41">
        <f t="shared" si="12"/>
        <v>0</v>
      </c>
      <c r="AM16" s="41">
        <f t="shared" si="13"/>
        <v>1</v>
      </c>
      <c r="AN16" s="41">
        <f t="shared" si="14"/>
        <v>1</v>
      </c>
      <c r="AO16" s="41">
        <f t="shared" si="15"/>
        <v>0</v>
      </c>
      <c r="AP16" s="41" t="str">
        <f t="shared" si="16"/>
        <v/>
      </c>
    </row>
    <row r="17" spans="1:42" ht="14" x14ac:dyDescent="0.15">
      <c r="A17" s="18">
        <v>115</v>
      </c>
      <c r="B17" s="19" t="s">
        <v>60</v>
      </c>
      <c r="C17" s="20" t="s">
        <v>43</v>
      </c>
      <c r="D17" s="21">
        <v>15</v>
      </c>
      <c r="E17" s="21">
        <v>15</v>
      </c>
      <c r="F17" s="21">
        <v>15</v>
      </c>
      <c r="G17" s="21">
        <v>15</v>
      </c>
      <c r="H17" s="29">
        <f t="shared" si="0"/>
        <v>60</v>
      </c>
      <c r="I17" s="21">
        <v>30</v>
      </c>
      <c r="J17" s="21">
        <v>20</v>
      </c>
      <c r="K17" s="21">
        <v>37.666666669999998</v>
      </c>
      <c r="L17" s="21">
        <v>132.33333329999999</v>
      </c>
      <c r="M17" s="30">
        <f t="shared" si="1"/>
        <v>159.99999996999998</v>
      </c>
      <c r="N17" s="21">
        <v>100</v>
      </c>
      <c r="O17" s="21">
        <v>100</v>
      </c>
      <c r="P17" s="31">
        <f t="shared" si="2"/>
        <v>200</v>
      </c>
      <c r="Q17" s="21">
        <v>10000</v>
      </c>
      <c r="R17" s="21">
        <v>11494</v>
      </c>
      <c r="S17" s="32">
        <f t="shared" si="3"/>
        <v>175.7</v>
      </c>
      <c r="T17" s="19" t="s">
        <v>44</v>
      </c>
      <c r="U17" s="21">
        <v>150</v>
      </c>
      <c r="V17" s="33">
        <f t="shared" si="4"/>
        <v>325.7</v>
      </c>
      <c r="W17" s="21">
        <v>15</v>
      </c>
      <c r="X17" s="21">
        <v>0</v>
      </c>
      <c r="Y17" s="26">
        <f t="shared" si="5"/>
        <v>15</v>
      </c>
      <c r="Z17" s="28"/>
      <c r="AA17" s="28"/>
      <c r="AB17" s="27">
        <f t="shared" si="6"/>
        <v>0</v>
      </c>
      <c r="AC17" s="21">
        <f t="shared" si="7"/>
        <v>760.69999996999991</v>
      </c>
      <c r="AD17" s="19">
        <v>34</v>
      </c>
      <c r="AE17" s="22">
        <v>51</v>
      </c>
      <c r="AF17" s="19">
        <v>11494</v>
      </c>
      <c r="AG17" s="19">
        <v>11068</v>
      </c>
      <c r="AH17" s="23">
        <f t="shared" si="8"/>
        <v>426</v>
      </c>
      <c r="AI17" s="24">
        <f t="shared" si="9"/>
        <v>3.8489338633899528E-2</v>
      </c>
      <c r="AJ17" s="41">
        <f t="shared" si="10"/>
        <v>1</v>
      </c>
      <c r="AK17" s="41">
        <f t="shared" si="11"/>
        <v>1</v>
      </c>
      <c r="AL17" s="41">
        <f t="shared" si="12"/>
        <v>1</v>
      </c>
      <c r="AM17" s="41">
        <f t="shared" si="13"/>
        <v>0</v>
      </c>
      <c r="AN17" s="41">
        <f t="shared" si="14"/>
        <v>1</v>
      </c>
      <c r="AO17" s="41">
        <f t="shared" si="15"/>
        <v>0</v>
      </c>
      <c r="AP17" s="41" t="str">
        <f t="shared" si="16"/>
        <v/>
      </c>
    </row>
    <row r="18" spans="1:42" ht="14" x14ac:dyDescent="0.15">
      <c r="A18" s="18">
        <v>116</v>
      </c>
      <c r="B18" s="19" t="s">
        <v>61</v>
      </c>
      <c r="C18" s="20" t="s">
        <v>43</v>
      </c>
      <c r="D18" s="21">
        <v>15</v>
      </c>
      <c r="E18" s="21">
        <v>0</v>
      </c>
      <c r="F18" s="21">
        <v>15</v>
      </c>
      <c r="G18" s="21">
        <v>0</v>
      </c>
      <c r="H18" s="29">
        <f t="shared" si="0"/>
        <v>30</v>
      </c>
      <c r="I18" s="21">
        <v>200</v>
      </c>
      <c r="J18" s="21">
        <v>13.33333333</v>
      </c>
      <c r="K18" s="21">
        <v>30</v>
      </c>
      <c r="L18" s="21">
        <v>80</v>
      </c>
      <c r="M18" s="30">
        <f t="shared" si="1"/>
        <v>-76.666666669999998</v>
      </c>
      <c r="N18" s="21">
        <v>80</v>
      </c>
      <c r="O18" s="21">
        <v>97</v>
      </c>
      <c r="P18" s="31">
        <f t="shared" si="2"/>
        <v>177</v>
      </c>
      <c r="Q18" s="21">
        <v>10000</v>
      </c>
      <c r="R18" s="21">
        <v>9844</v>
      </c>
      <c r="S18" s="32">
        <f t="shared" si="3"/>
        <v>331.8</v>
      </c>
      <c r="T18" s="19" t="s">
        <v>44</v>
      </c>
      <c r="U18" s="21">
        <v>150</v>
      </c>
      <c r="V18" s="33">
        <f t="shared" si="4"/>
        <v>481.8</v>
      </c>
      <c r="W18" s="21"/>
      <c r="X18" s="21">
        <v>0</v>
      </c>
      <c r="Y18" s="26">
        <f t="shared" si="5"/>
        <v>0</v>
      </c>
      <c r="Z18" s="28"/>
      <c r="AA18" s="28"/>
      <c r="AB18" s="27">
        <f t="shared" si="6"/>
        <v>0</v>
      </c>
      <c r="AC18" s="21">
        <f t="shared" si="7"/>
        <v>612.13333333000003</v>
      </c>
      <c r="AD18" s="19">
        <v>54</v>
      </c>
      <c r="AE18" s="22">
        <v>83</v>
      </c>
      <c r="AF18" s="19">
        <v>9844</v>
      </c>
      <c r="AG18" s="19">
        <v>10274</v>
      </c>
      <c r="AH18" s="23">
        <f t="shared" si="8"/>
        <v>-430</v>
      </c>
      <c r="AI18" s="24">
        <f t="shared" si="9"/>
        <v>-4.1853221724742068E-2</v>
      </c>
      <c r="AJ18" s="41">
        <f t="shared" si="10"/>
        <v>1</v>
      </c>
      <c r="AK18" s="41">
        <f t="shared" si="11"/>
        <v>1</v>
      </c>
      <c r="AL18" s="41">
        <f t="shared" si="12"/>
        <v>0</v>
      </c>
      <c r="AM18" s="41">
        <f t="shared" si="13"/>
        <v>0</v>
      </c>
      <c r="AN18" s="41">
        <f t="shared" si="14"/>
        <v>1</v>
      </c>
      <c r="AO18" s="41">
        <f t="shared" si="15"/>
        <v>0</v>
      </c>
      <c r="AP18" s="41" t="str">
        <f t="shared" si="16"/>
        <v/>
      </c>
    </row>
    <row r="19" spans="1:42" ht="14" x14ac:dyDescent="0.15">
      <c r="A19" s="18">
        <v>117</v>
      </c>
      <c r="B19" s="19" t="s">
        <v>62</v>
      </c>
      <c r="C19" s="20" t="s">
        <v>43</v>
      </c>
      <c r="D19" s="21">
        <v>15</v>
      </c>
      <c r="E19" s="21">
        <v>15</v>
      </c>
      <c r="F19" s="21">
        <v>15</v>
      </c>
      <c r="G19" s="21">
        <v>15</v>
      </c>
      <c r="H19" s="29">
        <f t="shared" si="0"/>
        <v>60</v>
      </c>
      <c r="I19" s="21">
        <v>25</v>
      </c>
      <c r="J19" s="21">
        <v>19.666666670000001</v>
      </c>
      <c r="K19" s="21">
        <v>36</v>
      </c>
      <c r="L19" s="21">
        <v>127.66666669999999</v>
      </c>
      <c r="M19" s="30">
        <f t="shared" si="1"/>
        <v>158.33333336999999</v>
      </c>
      <c r="N19" s="21">
        <v>110</v>
      </c>
      <c r="O19" s="21">
        <v>105</v>
      </c>
      <c r="P19" s="31">
        <f t="shared" si="2"/>
        <v>215</v>
      </c>
      <c r="Q19" s="21">
        <v>10000</v>
      </c>
      <c r="R19" s="21">
        <v>9448</v>
      </c>
      <c r="S19" s="32">
        <f t="shared" si="3"/>
        <v>285.60000000000002</v>
      </c>
      <c r="T19" s="19" t="s">
        <v>44</v>
      </c>
      <c r="U19" s="21">
        <v>150</v>
      </c>
      <c r="V19" s="33">
        <f t="shared" si="4"/>
        <v>435.6</v>
      </c>
      <c r="W19" s="21"/>
      <c r="X19" s="21">
        <v>50</v>
      </c>
      <c r="Y19" s="26">
        <f t="shared" si="5"/>
        <v>50</v>
      </c>
      <c r="Z19" s="28"/>
      <c r="AA19" s="28"/>
      <c r="AB19" s="27">
        <f t="shared" si="6"/>
        <v>0</v>
      </c>
      <c r="AC19" s="21">
        <f t="shared" si="7"/>
        <v>918.93333337000001</v>
      </c>
      <c r="AD19" s="19">
        <v>10</v>
      </c>
      <c r="AE19" s="22">
        <v>20</v>
      </c>
      <c r="AF19" s="19">
        <v>9448</v>
      </c>
      <c r="AG19" s="19">
        <v>10018</v>
      </c>
      <c r="AH19" s="23">
        <f t="shared" si="8"/>
        <v>-570</v>
      </c>
      <c r="AI19" s="24">
        <f t="shared" si="9"/>
        <v>-5.689758434817329E-2</v>
      </c>
      <c r="AJ19" s="41">
        <f t="shared" si="10"/>
        <v>1</v>
      </c>
      <c r="AK19" s="41">
        <f t="shared" si="11"/>
        <v>1</v>
      </c>
      <c r="AL19" s="41">
        <f t="shared" si="12"/>
        <v>1</v>
      </c>
      <c r="AM19" s="41">
        <f t="shared" si="13"/>
        <v>1</v>
      </c>
      <c r="AN19" s="41">
        <f t="shared" si="14"/>
        <v>1</v>
      </c>
      <c r="AO19" s="41">
        <f t="shared" si="15"/>
        <v>1</v>
      </c>
      <c r="AP19" s="41">
        <f t="shared" si="16"/>
        <v>-5.689758434817329E-2</v>
      </c>
    </row>
    <row r="20" spans="1:42" ht="14" x14ac:dyDescent="0.15">
      <c r="A20" s="18">
        <v>119</v>
      </c>
      <c r="B20" s="19" t="s">
        <v>63</v>
      </c>
      <c r="C20" s="20" t="s">
        <v>43</v>
      </c>
      <c r="D20" s="21">
        <v>15</v>
      </c>
      <c r="E20" s="21">
        <v>15</v>
      </c>
      <c r="F20" s="21">
        <v>15</v>
      </c>
      <c r="G20" s="21">
        <v>15</v>
      </c>
      <c r="H20" s="29">
        <f t="shared" si="0"/>
        <v>60</v>
      </c>
      <c r="I20" s="21">
        <v>205</v>
      </c>
      <c r="J20" s="21">
        <v>19.666666670000001</v>
      </c>
      <c r="K20" s="21">
        <v>36</v>
      </c>
      <c r="L20" s="21">
        <v>130.66666670000001</v>
      </c>
      <c r="M20" s="30">
        <f t="shared" si="1"/>
        <v>-18.666666630000009</v>
      </c>
      <c r="N20" s="21">
        <v>108</v>
      </c>
      <c r="O20" s="21">
        <v>102</v>
      </c>
      <c r="P20" s="31">
        <f t="shared" si="2"/>
        <v>210</v>
      </c>
      <c r="Q20" s="21">
        <v>10000</v>
      </c>
      <c r="R20" s="21">
        <v>8169</v>
      </c>
      <c r="S20" s="32">
        <f t="shared" si="3"/>
        <v>136.38333333333333</v>
      </c>
      <c r="T20" s="19" t="s">
        <v>44</v>
      </c>
      <c r="U20" s="21">
        <v>150</v>
      </c>
      <c r="V20" s="33">
        <f t="shared" si="4"/>
        <v>286.38333333333333</v>
      </c>
      <c r="W20" s="21"/>
      <c r="X20" s="21">
        <v>0</v>
      </c>
      <c r="Y20" s="26">
        <f t="shared" si="5"/>
        <v>0</v>
      </c>
      <c r="Z20" s="28"/>
      <c r="AA20" s="28"/>
      <c r="AB20" s="27">
        <f t="shared" si="6"/>
        <v>0</v>
      </c>
      <c r="AC20" s="21">
        <f t="shared" si="7"/>
        <v>537.71666670333332</v>
      </c>
      <c r="AD20" s="19">
        <v>60</v>
      </c>
      <c r="AE20" s="22">
        <v>91</v>
      </c>
      <c r="AF20" s="19">
        <v>8169</v>
      </c>
      <c r="AG20" s="19">
        <v>11713</v>
      </c>
      <c r="AH20" s="23">
        <f t="shared" si="8"/>
        <v>-3544</v>
      </c>
      <c r="AI20" s="24">
        <f t="shared" si="9"/>
        <v>-0.3025697942457099</v>
      </c>
      <c r="AJ20" s="41">
        <f t="shared" si="10"/>
        <v>1</v>
      </c>
      <c r="AK20" s="41">
        <f t="shared" si="11"/>
        <v>1</v>
      </c>
      <c r="AL20" s="41">
        <f t="shared" si="12"/>
        <v>0</v>
      </c>
      <c r="AM20" s="41">
        <f t="shared" si="13"/>
        <v>1</v>
      </c>
      <c r="AN20" s="41">
        <f t="shared" si="14"/>
        <v>1</v>
      </c>
      <c r="AO20" s="41">
        <f t="shared" si="15"/>
        <v>0</v>
      </c>
      <c r="AP20" s="41" t="str">
        <f t="shared" si="16"/>
        <v/>
      </c>
    </row>
    <row r="21" spans="1:42" ht="14" x14ac:dyDescent="0.15">
      <c r="A21" s="18">
        <v>120</v>
      </c>
      <c r="B21" s="19" t="s">
        <v>64</v>
      </c>
      <c r="C21" s="20" t="s">
        <v>43</v>
      </c>
      <c r="D21" s="21">
        <v>15</v>
      </c>
      <c r="E21" s="21">
        <v>0</v>
      </c>
      <c r="F21" s="21">
        <v>15</v>
      </c>
      <c r="G21" s="21">
        <v>0</v>
      </c>
      <c r="H21" s="29">
        <f t="shared" si="0"/>
        <v>30</v>
      </c>
      <c r="I21" s="21">
        <v>235</v>
      </c>
      <c r="J21" s="21">
        <v>15</v>
      </c>
      <c r="K21" s="21">
        <v>30.75</v>
      </c>
      <c r="L21" s="21">
        <v>125.5</v>
      </c>
      <c r="M21" s="30">
        <f t="shared" si="1"/>
        <v>-63.75</v>
      </c>
      <c r="N21" s="21">
        <v>80</v>
      </c>
      <c r="O21" s="21">
        <v>107</v>
      </c>
      <c r="P21" s="31">
        <f t="shared" si="2"/>
        <v>187</v>
      </c>
      <c r="Q21" s="21">
        <v>10000</v>
      </c>
      <c r="R21" s="21">
        <v>9023</v>
      </c>
      <c r="S21" s="32">
        <f t="shared" si="3"/>
        <v>236.01666666666665</v>
      </c>
      <c r="T21" s="19" t="s">
        <v>44</v>
      </c>
      <c r="U21" s="21">
        <v>150</v>
      </c>
      <c r="V21" s="33">
        <f t="shared" si="4"/>
        <v>386.01666666666665</v>
      </c>
      <c r="W21" s="21"/>
      <c r="X21" s="21">
        <v>50</v>
      </c>
      <c r="Y21" s="26">
        <f t="shared" si="5"/>
        <v>50</v>
      </c>
      <c r="Z21" s="28"/>
      <c r="AA21" s="28"/>
      <c r="AB21" s="27">
        <f t="shared" si="6"/>
        <v>0</v>
      </c>
      <c r="AC21" s="21">
        <f t="shared" si="7"/>
        <v>589.26666666666665</v>
      </c>
      <c r="AD21" s="19">
        <v>56</v>
      </c>
      <c r="AE21" s="22">
        <v>84</v>
      </c>
      <c r="AF21" s="19">
        <v>9023</v>
      </c>
      <c r="AG21" s="19">
        <v>10005</v>
      </c>
      <c r="AH21" s="23">
        <f t="shared" si="8"/>
        <v>-982</v>
      </c>
      <c r="AI21" s="24">
        <f t="shared" si="9"/>
        <v>-9.8150924537731138E-2</v>
      </c>
      <c r="AJ21" s="41">
        <f t="shared" si="10"/>
        <v>1</v>
      </c>
      <c r="AK21" s="41">
        <f t="shared" si="11"/>
        <v>1</v>
      </c>
      <c r="AL21" s="41">
        <f t="shared" si="12"/>
        <v>0</v>
      </c>
      <c r="AM21" s="41">
        <f t="shared" si="13"/>
        <v>0</v>
      </c>
      <c r="AN21" s="41">
        <f t="shared" si="14"/>
        <v>1</v>
      </c>
      <c r="AO21" s="41">
        <f t="shared" si="15"/>
        <v>0</v>
      </c>
      <c r="AP21" s="41" t="str">
        <f t="shared" si="16"/>
        <v/>
      </c>
    </row>
    <row r="22" spans="1:42" ht="14" x14ac:dyDescent="0.15">
      <c r="A22" s="18">
        <v>122</v>
      </c>
      <c r="B22" s="19" t="s">
        <v>65</v>
      </c>
      <c r="C22" s="20" t="s">
        <v>43</v>
      </c>
      <c r="D22" s="21">
        <v>15</v>
      </c>
      <c r="E22" s="21">
        <v>15</v>
      </c>
      <c r="F22" s="21">
        <v>15</v>
      </c>
      <c r="G22" s="21">
        <v>15</v>
      </c>
      <c r="H22" s="29">
        <f t="shared" si="0"/>
        <v>60</v>
      </c>
      <c r="I22" s="21">
        <v>5</v>
      </c>
      <c r="J22" s="21">
        <v>10</v>
      </c>
      <c r="K22" s="21">
        <v>27.25</v>
      </c>
      <c r="L22" s="21">
        <v>98.5</v>
      </c>
      <c r="M22" s="30">
        <f t="shared" si="1"/>
        <v>130.75</v>
      </c>
      <c r="N22" s="21">
        <v>91</v>
      </c>
      <c r="O22" s="21">
        <v>90</v>
      </c>
      <c r="P22" s="31">
        <f t="shared" si="2"/>
        <v>181</v>
      </c>
      <c r="Q22" s="21">
        <v>10000</v>
      </c>
      <c r="R22" s="21">
        <v>9922</v>
      </c>
      <c r="S22" s="32">
        <f t="shared" si="3"/>
        <v>340.9</v>
      </c>
      <c r="T22" s="19" t="s">
        <v>44</v>
      </c>
      <c r="U22" s="21">
        <v>150</v>
      </c>
      <c r="V22" s="33">
        <f t="shared" si="4"/>
        <v>490.9</v>
      </c>
      <c r="W22" s="21"/>
      <c r="X22" s="21">
        <v>50</v>
      </c>
      <c r="Y22" s="26">
        <f t="shared" si="5"/>
        <v>50</v>
      </c>
      <c r="Z22" s="28"/>
      <c r="AA22" s="28"/>
      <c r="AB22" s="27">
        <f t="shared" si="6"/>
        <v>0</v>
      </c>
      <c r="AC22" s="21">
        <f t="shared" si="7"/>
        <v>912.65</v>
      </c>
      <c r="AD22" s="19">
        <v>13</v>
      </c>
      <c r="AE22" s="22">
        <v>25</v>
      </c>
      <c r="AF22" s="19">
        <v>9922</v>
      </c>
      <c r="AG22" s="19">
        <v>10330</v>
      </c>
      <c r="AH22" s="23">
        <f t="shared" si="8"/>
        <v>-408</v>
      </c>
      <c r="AI22" s="24">
        <f t="shared" si="9"/>
        <v>-3.9496611810261373E-2</v>
      </c>
      <c r="AJ22" s="41">
        <f t="shared" si="10"/>
        <v>1</v>
      </c>
      <c r="AK22" s="41">
        <f t="shared" si="11"/>
        <v>1</v>
      </c>
      <c r="AL22" s="41">
        <f t="shared" si="12"/>
        <v>0</v>
      </c>
      <c r="AM22" s="41">
        <f t="shared" si="13"/>
        <v>0</v>
      </c>
      <c r="AN22" s="41">
        <f t="shared" si="14"/>
        <v>1</v>
      </c>
      <c r="AO22" s="41">
        <f t="shared" si="15"/>
        <v>0</v>
      </c>
      <c r="AP22" s="41" t="str">
        <f t="shared" si="16"/>
        <v/>
      </c>
    </row>
    <row r="23" spans="1:42" ht="14" x14ac:dyDescent="0.15">
      <c r="A23" s="18">
        <v>123</v>
      </c>
      <c r="B23" s="19" t="s">
        <v>66</v>
      </c>
      <c r="C23" s="20" t="s">
        <v>43</v>
      </c>
      <c r="D23" s="21">
        <v>15</v>
      </c>
      <c r="E23" s="21">
        <v>15</v>
      </c>
      <c r="F23" s="21">
        <v>15</v>
      </c>
      <c r="G23" s="21">
        <v>0</v>
      </c>
      <c r="H23" s="29">
        <f t="shared" si="0"/>
        <v>45</v>
      </c>
      <c r="I23" s="21">
        <v>5</v>
      </c>
      <c r="J23" s="21">
        <v>10</v>
      </c>
      <c r="K23" s="21">
        <v>33.75</v>
      </c>
      <c r="L23" s="21">
        <v>104.75</v>
      </c>
      <c r="M23" s="30">
        <f t="shared" si="1"/>
        <v>143.5</v>
      </c>
      <c r="N23" s="21">
        <v>78</v>
      </c>
      <c r="O23" s="21">
        <v>97</v>
      </c>
      <c r="P23" s="31">
        <f t="shared" si="2"/>
        <v>175</v>
      </c>
      <c r="Q23" s="21">
        <v>10000</v>
      </c>
      <c r="R23" s="21">
        <v>8512</v>
      </c>
      <c r="S23" s="32">
        <f t="shared" si="3"/>
        <v>176.4</v>
      </c>
      <c r="T23" s="19" t="s">
        <v>44</v>
      </c>
      <c r="U23" s="21">
        <v>150</v>
      </c>
      <c r="V23" s="33">
        <f t="shared" si="4"/>
        <v>326.39999999999998</v>
      </c>
      <c r="W23" s="21"/>
      <c r="X23" s="21">
        <v>0</v>
      </c>
      <c r="Y23" s="26">
        <f t="shared" si="5"/>
        <v>0</v>
      </c>
      <c r="Z23" s="28"/>
      <c r="AA23" s="28"/>
      <c r="AB23" s="27">
        <f t="shared" si="6"/>
        <v>0</v>
      </c>
      <c r="AC23" s="21">
        <f t="shared" si="7"/>
        <v>689.9</v>
      </c>
      <c r="AD23" s="19">
        <v>44</v>
      </c>
      <c r="AE23" s="22">
        <v>66</v>
      </c>
      <c r="AF23" s="19">
        <v>8512</v>
      </c>
      <c r="AG23" s="19">
        <v>10354</v>
      </c>
      <c r="AH23" s="23">
        <f t="shared" si="8"/>
        <v>-1842</v>
      </c>
      <c r="AI23" s="24">
        <f t="shared" si="9"/>
        <v>-0.17790225999613676</v>
      </c>
      <c r="AJ23" s="41">
        <f t="shared" si="10"/>
        <v>1</v>
      </c>
      <c r="AK23" s="41">
        <f t="shared" si="11"/>
        <v>1</v>
      </c>
      <c r="AL23" s="41">
        <f t="shared" si="12"/>
        <v>0</v>
      </c>
      <c r="AM23" s="41">
        <f t="shared" si="13"/>
        <v>0</v>
      </c>
      <c r="AN23" s="41">
        <f t="shared" si="14"/>
        <v>1</v>
      </c>
      <c r="AO23" s="41">
        <f t="shared" si="15"/>
        <v>0</v>
      </c>
      <c r="AP23" s="41" t="str">
        <f t="shared" si="16"/>
        <v/>
      </c>
    </row>
    <row r="24" spans="1:42" ht="14" x14ac:dyDescent="0.15">
      <c r="A24" s="18">
        <v>124</v>
      </c>
      <c r="B24" s="19" t="s">
        <v>67</v>
      </c>
      <c r="C24" s="20" t="s">
        <v>43</v>
      </c>
      <c r="D24" s="21">
        <v>15</v>
      </c>
      <c r="E24" s="21">
        <v>15</v>
      </c>
      <c r="F24" s="21">
        <v>15</v>
      </c>
      <c r="G24" s="21">
        <v>15</v>
      </c>
      <c r="H24" s="29">
        <f t="shared" si="0"/>
        <v>60</v>
      </c>
      <c r="I24" s="21">
        <v>250</v>
      </c>
      <c r="J24" s="21">
        <v>18.75</v>
      </c>
      <c r="K24" s="21">
        <v>27.5</v>
      </c>
      <c r="L24" s="21">
        <v>96</v>
      </c>
      <c r="M24" s="30">
        <f t="shared" si="1"/>
        <v>-107.75</v>
      </c>
      <c r="N24" s="21">
        <v>100</v>
      </c>
      <c r="O24" s="21">
        <v>90</v>
      </c>
      <c r="P24" s="31">
        <f t="shared" si="2"/>
        <v>190</v>
      </c>
      <c r="Q24" s="21">
        <v>10000</v>
      </c>
      <c r="R24" s="28"/>
      <c r="S24" s="32" t="str">
        <f t="shared" si="3"/>
        <v/>
      </c>
      <c r="U24" s="28"/>
      <c r="V24" s="33" t="str">
        <f t="shared" si="4"/>
        <v>0</v>
      </c>
      <c r="W24" s="21"/>
      <c r="X24" s="21">
        <v>50</v>
      </c>
      <c r="Y24" s="26">
        <f t="shared" si="5"/>
        <v>50</v>
      </c>
      <c r="Z24" s="28"/>
      <c r="AA24" s="28"/>
      <c r="AB24" s="27">
        <f t="shared" si="6"/>
        <v>0</v>
      </c>
      <c r="AC24" s="21">
        <f t="shared" si="7"/>
        <v>192.25</v>
      </c>
      <c r="AD24" s="19">
        <v>83</v>
      </c>
      <c r="AE24" s="22">
        <v>138</v>
      </c>
      <c r="AH24" s="23" t="str">
        <f t="shared" si="8"/>
        <v/>
      </c>
      <c r="AI24" s="24" t="str">
        <f t="shared" si="9"/>
        <v/>
      </c>
      <c r="AJ24" s="41">
        <f t="shared" si="10"/>
        <v>1</v>
      </c>
      <c r="AK24" s="41">
        <f t="shared" si="11"/>
        <v>0</v>
      </c>
      <c r="AL24" s="41">
        <f t="shared" si="12"/>
        <v>0</v>
      </c>
      <c r="AM24" s="41">
        <f t="shared" si="13"/>
        <v>0</v>
      </c>
      <c r="AN24" s="41">
        <f t="shared" si="14"/>
        <v>1</v>
      </c>
      <c r="AO24" s="41">
        <f t="shared" si="15"/>
        <v>0</v>
      </c>
      <c r="AP24" s="41" t="str">
        <f t="shared" si="16"/>
        <v/>
      </c>
    </row>
    <row r="25" spans="1:42" ht="14" x14ac:dyDescent="0.15">
      <c r="A25" s="18">
        <v>125</v>
      </c>
      <c r="B25" s="19" t="s">
        <v>68</v>
      </c>
      <c r="C25" s="20" t="s">
        <v>43</v>
      </c>
      <c r="D25" s="21">
        <v>15</v>
      </c>
      <c r="E25" s="21">
        <v>15</v>
      </c>
      <c r="F25" s="21">
        <v>15</v>
      </c>
      <c r="G25" s="21">
        <v>0</v>
      </c>
      <c r="H25" s="29">
        <f t="shared" si="0"/>
        <v>45</v>
      </c>
      <c r="I25" s="21">
        <v>205</v>
      </c>
      <c r="J25" s="21">
        <v>19.333333329999999</v>
      </c>
      <c r="K25" s="21">
        <v>32</v>
      </c>
      <c r="L25" s="21">
        <v>122.66666669999999</v>
      </c>
      <c r="M25" s="30">
        <f t="shared" si="1"/>
        <v>-30.999999970000005</v>
      </c>
      <c r="N25" s="21">
        <v>105</v>
      </c>
      <c r="O25" s="21">
        <v>80</v>
      </c>
      <c r="P25" s="31">
        <f t="shared" si="2"/>
        <v>185</v>
      </c>
      <c r="Q25" s="21">
        <v>10000</v>
      </c>
      <c r="R25" s="28"/>
      <c r="S25" s="32" t="str">
        <f t="shared" si="3"/>
        <v/>
      </c>
      <c r="U25" s="28"/>
      <c r="V25" s="33" t="str">
        <f t="shared" si="4"/>
        <v>0</v>
      </c>
      <c r="W25" s="21"/>
      <c r="X25" s="21">
        <v>50</v>
      </c>
      <c r="Y25" s="26">
        <f t="shared" si="5"/>
        <v>50</v>
      </c>
      <c r="Z25" s="28"/>
      <c r="AA25" s="28"/>
      <c r="AB25" s="27">
        <f t="shared" si="6"/>
        <v>0</v>
      </c>
      <c r="AC25" s="21">
        <f t="shared" si="7"/>
        <v>249.00000003</v>
      </c>
      <c r="AD25" s="19">
        <v>80</v>
      </c>
      <c r="AE25" s="22">
        <v>135</v>
      </c>
      <c r="AH25" s="23" t="str">
        <f t="shared" si="8"/>
        <v/>
      </c>
      <c r="AI25" s="24" t="str">
        <f t="shared" si="9"/>
        <v/>
      </c>
      <c r="AJ25" s="41">
        <f t="shared" si="10"/>
        <v>1</v>
      </c>
      <c r="AK25" s="41">
        <f t="shared" si="11"/>
        <v>0</v>
      </c>
      <c r="AL25" s="41">
        <f t="shared" si="12"/>
        <v>0</v>
      </c>
      <c r="AM25" s="41">
        <f t="shared" si="13"/>
        <v>0</v>
      </c>
      <c r="AN25" s="41">
        <f t="shared" si="14"/>
        <v>1</v>
      </c>
      <c r="AO25" s="41">
        <f t="shared" si="15"/>
        <v>0</v>
      </c>
      <c r="AP25" s="41" t="str">
        <f t="shared" si="16"/>
        <v/>
      </c>
    </row>
    <row r="26" spans="1:42" ht="14" x14ac:dyDescent="0.15">
      <c r="A26" s="18">
        <v>126</v>
      </c>
      <c r="B26" s="19" t="s">
        <v>69</v>
      </c>
      <c r="C26" s="20" t="s">
        <v>43</v>
      </c>
      <c r="D26" s="21">
        <v>15</v>
      </c>
      <c r="E26" s="21">
        <v>15</v>
      </c>
      <c r="F26" s="21">
        <v>15</v>
      </c>
      <c r="G26" s="21">
        <v>15</v>
      </c>
      <c r="H26" s="29">
        <f t="shared" si="0"/>
        <v>60</v>
      </c>
      <c r="I26" s="21">
        <v>5</v>
      </c>
      <c r="J26" s="21">
        <v>19.75</v>
      </c>
      <c r="K26" s="21">
        <v>27</v>
      </c>
      <c r="L26" s="21">
        <v>123.25</v>
      </c>
      <c r="M26" s="30">
        <f t="shared" si="1"/>
        <v>165</v>
      </c>
      <c r="N26" s="21">
        <v>103</v>
      </c>
      <c r="O26" s="21">
        <v>112</v>
      </c>
      <c r="P26" s="31">
        <f t="shared" si="2"/>
        <v>215</v>
      </c>
      <c r="Q26" s="21">
        <v>10000</v>
      </c>
      <c r="R26" s="21">
        <v>8008</v>
      </c>
      <c r="S26" s="32">
        <f t="shared" si="3"/>
        <v>117.6</v>
      </c>
      <c r="T26" s="19" t="s">
        <v>48</v>
      </c>
      <c r="U26" s="21"/>
      <c r="V26" s="33">
        <f t="shared" si="4"/>
        <v>117.6</v>
      </c>
      <c r="W26" s="21">
        <v>105</v>
      </c>
      <c r="X26" s="21">
        <v>50</v>
      </c>
      <c r="Y26" s="26">
        <f t="shared" si="5"/>
        <v>155</v>
      </c>
      <c r="Z26" s="28"/>
      <c r="AA26" s="28"/>
      <c r="AB26" s="27">
        <f t="shared" si="6"/>
        <v>0</v>
      </c>
      <c r="AC26" s="21">
        <f t="shared" si="7"/>
        <v>712.6</v>
      </c>
      <c r="AD26" s="19">
        <v>42</v>
      </c>
      <c r="AE26" s="22">
        <v>62</v>
      </c>
      <c r="AF26" s="19">
        <v>8008</v>
      </c>
      <c r="AG26" s="19">
        <v>10180</v>
      </c>
      <c r="AH26" s="23">
        <f t="shared" si="8"/>
        <v>-2172</v>
      </c>
      <c r="AI26" s="24">
        <f t="shared" si="9"/>
        <v>-0.21335952848722986</v>
      </c>
      <c r="AJ26" s="41">
        <f t="shared" si="10"/>
        <v>0</v>
      </c>
      <c r="AK26" s="41">
        <f t="shared" si="11"/>
        <v>1</v>
      </c>
      <c r="AL26" s="41">
        <f t="shared" si="12"/>
        <v>1</v>
      </c>
      <c r="AM26" s="41">
        <f t="shared" si="13"/>
        <v>1</v>
      </c>
      <c r="AN26" s="41">
        <f t="shared" si="14"/>
        <v>1</v>
      </c>
      <c r="AO26" s="41">
        <f t="shared" si="15"/>
        <v>0</v>
      </c>
      <c r="AP26" s="41" t="str">
        <f t="shared" si="16"/>
        <v/>
      </c>
    </row>
    <row r="27" spans="1:42" ht="14" x14ac:dyDescent="0.15">
      <c r="A27" s="18">
        <v>127</v>
      </c>
      <c r="B27" s="19" t="s">
        <v>70</v>
      </c>
      <c r="C27" s="20" t="s">
        <v>43</v>
      </c>
      <c r="D27" s="21">
        <v>15</v>
      </c>
      <c r="E27" s="21">
        <v>15</v>
      </c>
      <c r="F27" s="21">
        <v>15</v>
      </c>
      <c r="G27" s="21">
        <v>15</v>
      </c>
      <c r="H27" s="29">
        <f t="shared" si="0"/>
        <v>60</v>
      </c>
      <c r="I27" s="21">
        <v>5</v>
      </c>
      <c r="J27" s="21">
        <v>20</v>
      </c>
      <c r="K27" s="21">
        <v>38</v>
      </c>
      <c r="L27" s="21">
        <v>104</v>
      </c>
      <c r="M27" s="30">
        <f t="shared" si="1"/>
        <v>157</v>
      </c>
      <c r="N27" s="21">
        <v>92</v>
      </c>
      <c r="O27" s="21">
        <v>107</v>
      </c>
      <c r="P27" s="31">
        <f t="shared" si="2"/>
        <v>199</v>
      </c>
      <c r="Q27" s="21">
        <v>10000</v>
      </c>
      <c r="R27" s="21">
        <v>10567</v>
      </c>
      <c r="S27" s="32">
        <f t="shared" si="3"/>
        <v>283.85000000000002</v>
      </c>
      <c r="T27" s="19" t="s">
        <v>46</v>
      </c>
      <c r="U27" s="21">
        <v>150</v>
      </c>
      <c r="V27" s="33">
        <f t="shared" si="4"/>
        <v>433.85</v>
      </c>
      <c r="W27" s="21"/>
      <c r="X27" s="21">
        <v>0</v>
      </c>
      <c r="Y27" s="26">
        <f t="shared" si="5"/>
        <v>0</v>
      </c>
      <c r="Z27" s="28"/>
      <c r="AA27" s="28"/>
      <c r="AB27" s="27">
        <f t="shared" si="6"/>
        <v>0</v>
      </c>
      <c r="AC27" s="21">
        <f t="shared" si="7"/>
        <v>849.85</v>
      </c>
      <c r="AD27" s="19">
        <v>24</v>
      </c>
      <c r="AE27" s="22">
        <v>39</v>
      </c>
      <c r="AF27" s="19">
        <v>10567</v>
      </c>
      <c r="AG27" s="19">
        <v>10014</v>
      </c>
      <c r="AH27" s="23">
        <f t="shared" si="8"/>
        <v>553</v>
      </c>
      <c r="AI27" s="24">
        <f t="shared" si="9"/>
        <v>5.5222688236468941E-2</v>
      </c>
      <c r="AJ27" s="41">
        <f t="shared" si="10"/>
        <v>1</v>
      </c>
      <c r="AK27" s="41">
        <f t="shared" si="11"/>
        <v>1</v>
      </c>
      <c r="AL27" s="41">
        <f t="shared" si="12"/>
        <v>1</v>
      </c>
      <c r="AM27" s="41">
        <f t="shared" si="13"/>
        <v>0</v>
      </c>
      <c r="AN27" s="41">
        <f t="shared" si="14"/>
        <v>1</v>
      </c>
      <c r="AO27" s="41">
        <f t="shared" si="15"/>
        <v>0</v>
      </c>
      <c r="AP27" s="41" t="str">
        <f t="shared" si="16"/>
        <v/>
      </c>
    </row>
    <row r="28" spans="1:42" ht="14" x14ac:dyDescent="0.15">
      <c r="A28" s="18">
        <v>128</v>
      </c>
      <c r="B28" s="19" t="s">
        <v>71</v>
      </c>
      <c r="C28" s="20" t="s">
        <v>43</v>
      </c>
      <c r="D28" s="21">
        <v>15</v>
      </c>
      <c r="E28" s="21">
        <v>15</v>
      </c>
      <c r="F28" s="21">
        <v>15</v>
      </c>
      <c r="G28" s="21">
        <v>15</v>
      </c>
      <c r="H28" s="29">
        <f t="shared" si="0"/>
        <v>60</v>
      </c>
      <c r="I28" s="21">
        <v>225</v>
      </c>
      <c r="J28" s="21">
        <v>19</v>
      </c>
      <c r="K28" s="21">
        <v>32.5</v>
      </c>
      <c r="L28" s="21">
        <v>94</v>
      </c>
      <c r="M28" s="30">
        <f t="shared" si="1"/>
        <v>-79.5</v>
      </c>
      <c r="N28" s="21">
        <v>99</v>
      </c>
      <c r="O28" s="21">
        <v>80</v>
      </c>
      <c r="P28" s="31">
        <f t="shared" si="2"/>
        <v>179</v>
      </c>
      <c r="Q28" s="21">
        <v>10000</v>
      </c>
      <c r="R28" s="28"/>
      <c r="S28" s="32" t="str">
        <f t="shared" si="3"/>
        <v/>
      </c>
      <c r="U28" s="28"/>
      <c r="V28" s="33" t="str">
        <f t="shared" si="4"/>
        <v>0</v>
      </c>
      <c r="W28" s="21"/>
      <c r="X28" s="21">
        <v>0</v>
      </c>
      <c r="Y28" s="26">
        <f t="shared" si="5"/>
        <v>0</v>
      </c>
      <c r="Z28" s="28"/>
      <c r="AA28" s="28"/>
      <c r="AB28" s="27">
        <f t="shared" si="6"/>
        <v>0</v>
      </c>
      <c r="AC28" s="21">
        <f t="shared" si="7"/>
        <v>159.5</v>
      </c>
      <c r="AD28" s="19">
        <v>85</v>
      </c>
      <c r="AE28" s="22">
        <v>144</v>
      </c>
      <c r="AH28" s="23" t="str">
        <f t="shared" si="8"/>
        <v/>
      </c>
      <c r="AI28" s="24" t="str">
        <f t="shared" si="9"/>
        <v/>
      </c>
      <c r="AJ28" s="41">
        <f t="shared" si="10"/>
        <v>1</v>
      </c>
      <c r="AK28" s="41">
        <f t="shared" si="11"/>
        <v>0</v>
      </c>
      <c r="AL28" s="41">
        <f t="shared" si="12"/>
        <v>0</v>
      </c>
      <c r="AM28" s="41">
        <f t="shared" si="13"/>
        <v>0</v>
      </c>
      <c r="AN28" s="41">
        <f t="shared" si="14"/>
        <v>1</v>
      </c>
      <c r="AO28" s="41">
        <f t="shared" si="15"/>
        <v>0</v>
      </c>
      <c r="AP28" s="41" t="str">
        <f t="shared" si="16"/>
        <v/>
      </c>
    </row>
    <row r="29" spans="1:42" ht="14" x14ac:dyDescent="0.15">
      <c r="A29" s="18">
        <v>129</v>
      </c>
      <c r="B29" s="19" t="s">
        <v>72</v>
      </c>
      <c r="C29" s="20" t="s">
        <v>43</v>
      </c>
      <c r="D29" s="21">
        <v>15</v>
      </c>
      <c r="E29" s="21">
        <v>15</v>
      </c>
      <c r="F29" s="21">
        <v>15</v>
      </c>
      <c r="G29" s="21">
        <v>15</v>
      </c>
      <c r="H29" s="29">
        <f t="shared" si="0"/>
        <v>60</v>
      </c>
      <c r="I29" s="21">
        <v>0</v>
      </c>
      <c r="J29" s="21">
        <v>20</v>
      </c>
      <c r="K29" s="21">
        <v>38</v>
      </c>
      <c r="L29" s="21">
        <v>124.5</v>
      </c>
      <c r="M29" s="30">
        <f t="shared" si="1"/>
        <v>182.5</v>
      </c>
      <c r="N29" s="21">
        <v>116</v>
      </c>
      <c r="O29" s="21">
        <v>102</v>
      </c>
      <c r="P29" s="31">
        <f t="shared" si="2"/>
        <v>218</v>
      </c>
      <c r="Q29" s="21">
        <v>10000</v>
      </c>
      <c r="R29" s="21">
        <v>10000</v>
      </c>
      <c r="S29" s="32">
        <f t="shared" si="3"/>
        <v>350</v>
      </c>
      <c r="T29" s="19" t="s">
        <v>44</v>
      </c>
      <c r="U29" s="21">
        <v>150</v>
      </c>
      <c r="V29" s="33">
        <f t="shared" si="4"/>
        <v>500</v>
      </c>
      <c r="W29" s="21">
        <v>30</v>
      </c>
      <c r="X29" s="21">
        <v>50</v>
      </c>
      <c r="Y29" s="26">
        <f t="shared" si="5"/>
        <v>80</v>
      </c>
      <c r="Z29" s="28"/>
      <c r="AA29" s="28"/>
      <c r="AB29" s="27">
        <f t="shared" si="6"/>
        <v>0</v>
      </c>
      <c r="AC29" s="21">
        <f t="shared" si="7"/>
        <v>1040.5</v>
      </c>
      <c r="AD29" s="19">
        <v>2</v>
      </c>
      <c r="AE29" s="22">
        <v>2</v>
      </c>
      <c r="AF29" s="19">
        <v>10000</v>
      </c>
      <c r="AG29" s="19">
        <v>10000</v>
      </c>
      <c r="AH29" s="23">
        <f t="shared" si="8"/>
        <v>0</v>
      </c>
      <c r="AI29" s="24">
        <f t="shared" si="9"/>
        <v>0</v>
      </c>
      <c r="AJ29" s="41">
        <f t="shared" si="10"/>
        <v>1</v>
      </c>
      <c r="AK29" s="41">
        <f t="shared" si="11"/>
        <v>1</v>
      </c>
      <c r="AL29" s="41">
        <f t="shared" si="12"/>
        <v>1</v>
      </c>
      <c r="AM29" s="41">
        <f t="shared" si="13"/>
        <v>1</v>
      </c>
      <c r="AN29" s="41">
        <f t="shared" si="14"/>
        <v>1</v>
      </c>
      <c r="AO29" s="41">
        <f t="shared" si="15"/>
        <v>1</v>
      </c>
      <c r="AP29" s="41">
        <f t="shared" si="16"/>
        <v>0</v>
      </c>
    </row>
    <row r="30" spans="1:42" ht="14" x14ac:dyDescent="0.15">
      <c r="A30" s="18">
        <v>130</v>
      </c>
      <c r="B30" s="19" t="s">
        <v>73</v>
      </c>
      <c r="C30" s="20" t="s">
        <v>43</v>
      </c>
      <c r="D30" s="21">
        <v>15</v>
      </c>
      <c r="E30" s="21">
        <v>15</v>
      </c>
      <c r="F30" s="21">
        <v>15</v>
      </c>
      <c r="G30" s="21">
        <v>15</v>
      </c>
      <c r="H30" s="29">
        <f t="shared" si="0"/>
        <v>60</v>
      </c>
      <c r="I30" s="21">
        <v>205</v>
      </c>
      <c r="J30" s="21">
        <v>20</v>
      </c>
      <c r="K30" s="21">
        <v>39</v>
      </c>
      <c r="L30" s="21">
        <v>127</v>
      </c>
      <c r="M30" s="30">
        <f t="shared" si="1"/>
        <v>-19</v>
      </c>
      <c r="N30" s="21">
        <v>109</v>
      </c>
      <c r="O30" s="21">
        <v>108</v>
      </c>
      <c r="P30" s="31">
        <f t="shared" si="2"/>
        <v>217</v>
      </c>
      <c r="Q30" s="21">
        <v>10000</v>
      </c>
      <c r="R30" s="21">
        <v>10243</v>
      </c>
      <c r="S30" s="32">
        <f t="shared" si="3"/>
        <v>321.64999999999998</v>
      </c>
      <c r="T30" s="19" t="s">
        <v>44</v>
      </c>
      <c r="U30" s="21">
        <v>150</v>
      </c>
      <c r="V30" s="33">
        <f t="shared" si="4"/>
        <v>471.65</v>
      </c>
      <c r="W30" s="21">
        <v>15</v>
      </c>
      <c r="X30" s="21">
        <v>50</v>
      </c>
      <c r="Y30" s="26">
        <f t="shared" si="5"/>
        <v>65</v>
      </c>
      <c r="Z30" s="28"/>
      <c r="AA30" s="28"/>
      <c r="AB30" s="27">
        <f t="shared" si="6"/>
        <v>0</v>
      </c>
      <c r="AC30" s="21">
        <f t="shared" si="7"/>
        <v>794.65</v>
      </c>
      <c r="AD30" s="19">
        <v>29</v>
      </c>
      <c r="AE30" s="22">
        <v>46</v>
      </c>
      <c r="AF30" s="19">
        <v>10243</v>
      </c>
      <c r="AG30" s="19">
        <v>10040</v>
      </c>
      <c r="AH30" s="23">
        <f t="shared" si="8"/>
        <v>203</v>
      </c>
      <c r="AI30" s="24">
        <f t="shared" si="9"/>
        <v>2.0219123505976096E-2</v>
      </c>
      <c r="AJ30" s="41">
        <f t="shared" si="10"/>
        <v>1</v>
      </c>
      <c r="AK30" s="41">
        <f t="shared" si="11"/>
        <v>1</v>
      </c>
      <c r="AL30" s="41">
        <f t="shared" si="12"/>
        <v>0</v>
      </c>
      <c r="AM30" s="41">
        <f t="shared" si="13"/>
        <v>1</v>
      </c>
      <c r="AN30" s="41">
        <f t="shared" si="14"/>
        <v>1</v>
      </c>
      <c r="AO30" s="41">
        <f t="shared" si="15"/>
        <v>0</v>
      </c>
      <c r="AP30" s="41" t="str">
        <f t="shared" si="16"/>
        <v/>
      </c>
    </row>
    <row r="31" spans="1:42" ht="14" x14ac:dyDescent="0.15">
      <c r="A31" s="18">
        <v>132</v>
      </c>
      <c r="B31" s="19" t="s">
        <v>74</v>
      </c>
      <c r="C31" s="20" t="s">
        <v>43</v>
      </c>
      <c r="D31" s="21">
        <v>15</v>
      </c>
      <c r="E31" s="21">
        <v>15</v>
      </c>
      <c r="F31" s="21">
        <v>15</v>
      </c>
      <c r="G31" s="21">
        <v>0</v>
      </c>
      <c r="H31" s="29">
        <f t="shared" si="0"/>
        <v>45</v>
      </c>
      <c r="I31" s="21">
        <v>205</v>
      </c>
      <c r="J31" s="21">
        <v>20</v>
      </c>
      <c r="K31" s="21">
        <v>33</v>
      </c>
      <c r="L31" s="21">
        <v>133</v>
      </c>
      <c r="M31" s="30">
        <f t="shared" si="1"/>
        <v>-19</v>
      </c>
      <c r="N31" s="21">
        <v>97</v>
      </c>
      <c r="O31" s="21">
        <v>91</v>
      </c>
      <c r="P31" s="31">
        <f t="shared" si="2"/>
        <v>188</v>
      </c>
      <c r="Q31" s="21">
        <v>10000</v>
      </c>
      <c r="R31" s="21">
        <v>10584</v>
      </c>
      <c r="S31" s="32">
        <f t="shared" si="3"/>
        <v>281.86666666666667</v>
      </c>
      <c r="T31" s="19" t="s">
        <v>48</v>
      </c>
      <c r="U31" s="21"/>
      <c r="V31" s="33">
        <f t="shared" si="4"/>
        <v>281.86666666666667</v>
      </c>
      <c r="W31" s="21"/>
      <c r="X31" s="21">
        <v>0</v>
      </c>
      <c r="Y31" s="26">
        <f t="shared" si="5"/>
        <v>0</v>
      </c>
      <c r="Z31" s="28"/>
      <c r="AA31" s="28"/>
      <c r="AB31" s="27">
        <f t="shared" si="6"/>
        <v>0</v>
      </c>
      <c r="AC31" s="21">
        <f t="shared" si="7"/>
        <v>495.86666666666667</v>
      </c>
      <c r="AD31" s="19">
        <v>63</v>
      </c>
      <c r="AE31" s="22">
        <v>99</v>
      </c>
      <c r="AF31" s="19">
        <v>10584</v>
      </c>
      <c r="AG31" s="19">
        <v>10282.15</v>
      </c>
      <c r="AH31" s="23">
        <f t="shared" si="8"/>
        <v>301.85000000000036</v>
      </c>
      <c r="AI31" s="24">
        <f t="shared" si="9"/>
        <v>2.9356700690030817E-2</v>
      </c>
      <c r="AJ31" s="41">
        <f t="shared" si="10"/>
        <v>0</v>
      </c>
      <c r="AK31" s="41">
        <f t="shared" si="11"/>
        <v>1</v>
      </c>
      <c r="AL31" s="41">
        <f t="shared" si="12"/>
        <v>0</v>
      </c>
      <c r="AM31" s="41">
        <f t="shared" si="13"/>
        <v>0</v>
      </c>
      <c r="AN31" s="41">
        <f t="shared" si="14"/>
        <v>1</v>
      </c>
      <c r="AO31" s="41">
        <f t="shared" si="15"/>
        <v>0</v>
      </c>
      <c r="AP31" s="41" t="str">
        <f t="shared" si="16"/>
        <v/>
      </c>
    </row>
    <row r="32" spans="1:42" ht="14" x14ac:dyDescent="0.15">
      <c r="A32" s="18">
        <v>133</v>
      </c>
      <c r="B32" s="19" t="s">
        <v>75</v>
      </c>
      <c r="C32" s="20" t="s">
        <v>43</v>
      </c>
      <c r="D32" s="21">
        <v>15</v>
      </c>
      <c r="E32" s="21">
        <v>15</v>
      </c>
      <c r="F32" s="21">
        <v>15</v>
      </c>
      <c r="G32" s="21">
        <v>15</v>
      </c>
      <c r="H32" s="29">
        <f t="shared" si="0"/>
        <v>60</v>
      </c>
      <c r="I32" s="21">
        <v>0</v>
      </c>
      <c r="J32" s="21">
        <v>19.5</v>
      </c>
      <c r="K32" s="21">
        <v>37.5</v>
      </c>
      <c r="L32" s="21">
        <v>71</v>
      </c>
      <c r="M32" s="30">
        <f t="shared" si="1"/>
        <v>128</v>
      </c>
      <c r="N32" s="21">
        <v>70</v>
      </c>
      <c r="O32" s="21">
        <v>81</v>
      </c>
      <c r="P32" s="31">
        <f t="shared" si="2"/>
        <v>151</v>
      </c>
      <c r="Q32" s="21">
        <v>10000</v>
      </c>
      <c r="R32" s="21">
        <v>11005</v>
      </c>
      <c r="S32" s="32">
        <f t="shared" si="3"/>
        <v>232.75</v>
      </c>
      <c r="T32" s="19" t="s">
        <v>46</v>
      </c>
      <c r="U32" s="21">
        <v>150</v>
      </c>
      <c r="V32" s="33">
        <f t="shared" si="4"/>
        <v>382.75</v>
      </c>
      <c r="W32" s="21"/>
      <c r="X32" s="21">
        <v>0</v>
      </c>
      <c r="Y32" s="26">
        <f t="shared" si="5"/>
        <v>0</v>
      </c>
      <c r="Z32" s="28"/>
      <c r="AA32" s="28"/>
      <c r="AB32" s="27">
        <f t="shared" si="6"/>
        <v>0</v>
      </c>
      <c r="AC32" s="21">
        <f t="shared" si="7"/>
        <v>721.75</v>
      </c>
      <c r="AD32" s="19">
        <v>39</v>
      </c>
      <c r="AE32" s="22">
        <v>58</v>
      </c>
      <c r="AF32" s="19">
        <v>11005</v>
      </c>
      <c r="AG32" s="19">
        <v>10100</v>
      </c>
      <c r="AH32" s="23">
        <f t="shared" si="8"/>
        <v>905</v>
      </c>
      <c r="AI32" s="24">
        <f t="shared" si="9"/>
        <v>8.96039603960396E-2</v>
      </c>
      <c r="AJ32" s="41">
        <f t="shared" si="10"/>
        <v>1</v>
      </c>
      <c r="AK32" s="41">
        <f t="shared" si="11"/>
        <v>1</v>
      </c>
      <c r="AL32" s="41">
        <f t="shared" si="12"/>
        <v>0</v>
      </c>
      <c r="AM32" s="41">
        <f t="shared" si="13"/>
        <v>0</v>
      </c>
      <c r="AN32" s="41">
        <f t="shared" si="14"/>
        <v>1</v>
      </c>
      <c r="AO32" s="41">
        <f t="shared" si="15"/>
        <v>0</v>
      </c>
      <c r="AP32" s="41" t="str">
        <f t="shared" si="16"/>
        <v/>
      </c>
    </row>
    <row r="33" spans="1:42" ht="14" x14ac:dyDescent="0.15">
      <c r="A33" s="18">
        <v>134</v>
      </c>
      <c r="B33" s="19" t="s">
        <v>76</v>
      </c>
      <c r="C33" s="20" t="s">
        <v>43</v>
      </c>
      <c r="D33" s="21">
        <v>15</v>
      </c>
      <c r="E33" s="21">
        <v>15</v>
      </c>
      <c r="F33" s="21">
        <v>15</v>
      </c>
      <c r="G33" s="21">
        <v>15</v>
      </c>
      <c r="H33" s="29">
        <f t="shared" si="0"/>
        <v>60</v>
      </c>
      <c r="I33" s="21">
        <v>200</v>
      </c>
      <c r="J33" s="21">
        <v>10</v>
      </c>
      <c r="K33" s="21">
        <v>32.5</v>
      </c>
      <c r="L33" s="21">
        <v>113</v>
      </c>
      <c r="M33" s="30">
        <f t="shared" si="1"/>
        <v>-44.5</v>
      </c>
      <c r="N33" s="21">
        <v>91</v>
      </c>
      <c r="O33" s="21">
        <v>105</v>
      </c>
      <c r="P33" s="31">
        <f t="shared" si="2"/>
        <v>196</v>
      </c>
      <c r="Q33" s="21">
        <v>10000</v>
      </c>
      <c r="R33" s="21">
        <v>9691</v>
      </c>
      <c r="S33" s="32">
        <f t="shared" si="3"/>
        <v>313.95</v>
      </c>
      <c r="T33" s="19" t="s">
        <v>44</v>
      </c>
      <c r="U33" s="21">
        <v>150</v>
      </c>
      <c r="V33" s="33">
        <f t="shared" si="4"/>
        <v>463.95</v>
      </c>
      <c r="W33" s="21"/>
      <c r="X33" s="21">
        <v>50</v>
      </c>
      <c r="Y33" s="26">
        <f t="shared" si="5"/>
        <v>50</v>
      </c>
      <c r="Z33" s="28"/>
      <c r="AA33" s="28"/>
      <c r="AB33" s="27">
        <f t="shared" si="6"/>
        <v>0</v>
      </c>
      <c r="AC33" s="21">
        <f t="shared" si="7"/>
        <v>725.45</v>
      </c>
      <c r="AD33" s="19">
        <v>38</v>
      </c>
      <c r="AE33" s="22">
        <v>57</v>
      </c>
      <c r="AF33" s="19">
        <v>9691</v>
      </c>
      <c r="AG33" s="19">
        <v>10000</v>
      </c>
      <c r="AH33" s="23">
        <f t="shared" si="8"/>
        <v>-309</v>
      </c>
      <c r="AI33" s="24">
        <f t="shared" si="9"/>
        <v>-3.09E-2</v>
      </c>
      <c r="AJ33" s="41">
        <f t="shared" si="10"/>
        <v>1</v>
      </c>
      <c r="AK33" s="41">
        <f t="shared" si="11"/>
        <v>1</v>
      </c>
      <c r="AL33" s="41">
        <f t="shared" si="12"/>
        <v>0</v>
      </c>
      <c r="AM33" s="41">
        <f t="shared" si="13"/>
        <v>0</v>
      </c>
      <c r="AN33" s="41">
        <f t="shared" si="14"/>
        <v>1</v>
      </c>
      <c r="AO33" s="41">
        <f t="shared" si="15"/>
        <v>0</v>
      </c>
      <c r="AP33" s="41" t="str">
        <f t="shared" si="16"/>
        <v/>
      </c>
    </row>
    <row r="34" spans="1:42" ht="14" x14ac:dyDescent="0.15">
      <c r="A34" s="18">
        <v>136</v>
      </c>
      <c r="B34" s="19" t="s">
        <v>77</v>
      </c>
      <c r="C34" s="20" t="s">
        <v>43</v>
      </c>
      <c r="D34" s="21">
        <v>15</v>
      </c>
      <c r="E34" s="21">
        <v>15</v>
      </c>
      <c r="F34" s="21">
        <v>15</v>
      </c>
      <c r="G34" s="21">
        <v>15</v>
      </c>
      <c r="H34" s="29">
        <f t="shared" si="0"/>
        <v>60</v>
      </c>
      <c r="I34" s="21">
        <v>0</v>
      </c>
      <c r="J34" s="21">
        <v>20</v>
      </c>
      <c r="K34" s="21">
        <v>39.5</v>
      </c>
      <c r="L34" s="21">
        <v>105</v>
      </c>
      <c r="M34" s="30">
        <f t="shared" si="1"/>
        <v>164.5</v>
      </c>
      <c r="N34" s="21">
        <v>101</v>
      </c>
      <c r="O34" s="21">
        <v>114</v>
      </c>
      <c r="P34" s="31">
        <f t="shared" si="2"/>
        <v>215</v>
      </c>
      <c r="Q34" s="21">
        <v>10000</v>
      </c>
      <c r="R34" s="21">
        <v>2882</v>
      </c>
      <c r="S34" s="32">
        <f t="shared" si="3"/>
        <v>0</v>
      </c>
      <c r="T34" s="19" t="s">
        <v>44</v>
      </c>
      <c r="U34" s="21">
        <v>150</v>
      </c>
      <c r="V34" s="33">
        <f t="shared" si="4"/>
        <v>150</v>
      </c>
      <c r="W34" s="21">
        <v>15</v>
      </c>
      <c r="X34" s="21">
        <v>50</v>
      </c>
      <c r="Y34" s="26">
        <f t="shared" si="5"/>
        <v>65</v>
      </c>
      <c r="Z34" s="28"/>
      <c r="AA34" s="28"/>
      <c r="AB34" s="27">
        <f t="shared" si="6"/>
        <v>0</v>
      </c>
      <c r="AC34" s="21">
        <f t="shared" si="7"/>
        <v>654.5</v>
      </c>
      <c r="AD34" s="19">
        <v>47</v>
      </c>
      <c r="AE34" s="22">
        <v>72</v>
      </c>
      <c r="AF34" s="19">
        <v>2882</v>
      </c>
      <c r="AG34" s="19">
        <v>10100</v>
      </c>
      <c r="AH34" s="23">
        <f t="shared" si="8"/>
        <v>-7218</v>
      </c>
      <c r="AI34" s="24">
        <f t="shared" si="9"/>
        <v>-0.71465346534653462</v>
      </c>
      <c r="AJ34" s="41">
        <f t="shared" si="10"/>
        <v>1</v>
      </c>
      <c r="AK34" s="41">
        <f t="shared" si="11"/>
        <v>1</v>
      </c>
      <c r="AL34" s="41">
        <f t="shared" si="12"/>
        <v>1</v>
      </c>
      <c r="AM34" s="41">
        <f t="shared" si="13"/>
        <v>1</v>
      </c>
      <c r="AN34" s="41">
        <f t="shared" si="14"/>
        <v>1</v>
      </c>
      <c r="AO34" s="41">
        <f t="shared" si="15"/>
        <v>1</v>
      </c>
      <c r="AP34" s="41">
        <f t="shared" si="16"/>
        <v>-0.71465346534653462</v>
      </c>
    </row>
    <row r="35" spans="1:42" ht="14" x14ac:dyDescent="0.15">
      <c r="A35" s="18">
        <v>137</v>
      </c>
      <c r="B35" s="19" t="s">
        <v>78</v>
      </c>
      <c r="C35" s="20" t="s">
        <v>43</v>
      </c>
      <c r="D35" s="21">
        <v>15</v>
      </c>
      <c r="E35" s="21">
        <v>15</v>
      </c>
      <c r="F35" s="21">
        <v>15</v>
      </c>
      <c r="G35" s="21">
        <v>15</v>
      </c>
      <c r="H35" s="29">
        <f t="shared" si="0"/>
        <v>60</v>
      </c>
      <c r="I35" s="21">
        <v>10</v>
      </c>
      <c r="J35" s="21">
        <v>10</v>
      </c>
      <c r="K35" s="21">
        <v>33.5</v>
      </c>
      <c r="L35" s="21">
        <v>94</v>
      </c>
      <c r="M35" s="30">
        <f t="shared" si="1"/>
        <v>127.5</v>
      </c>
      <c r="N35" s="21">
        <v>74</v>
      </c>
      <c r="O35" s="21">
        <v>77</v>
      </c>
      <c r="P35" s="31">
        <f t="shared" si="2"/>
        <v>151</v>
      </c>
      <c r="Q35" s="21">
        <v>10000</v>
      </c>
      <c r="R35" s="21">
        <v>9513</v>
      </c>
      <c r="S35" s="32">
        <f t="shared" si="3"/>
        <v>293.18333333333334</v>
      </c>
      <c r="T35" s="19" t="s">
        <v>44</v>
      </c>
      <c r="U35" s="21">
        <v>150</v>
      </c>
      <c r="V35" s="33">
        <f t="shared" si="4"/>
        <v>443.18333333333334</v>
      </c>
      <c r="W35" s="21"/>
      <c r="X35" s="21">
        <v>0</v>
      </c>
      <c r="Y35" s="26">
        <f t="shared" si="5"/>
        <v>0</v>
      </c>
      <c r="Z35" s="28"/>
      <c r="AA35" s="28"/>
      <c r="AB35" s="27">
        <f t="shared" si="6"/>
        <v>0</v>
      </c>
      <c r="AC35" s="21">
        <f t="shared" si="7"/>
        <v>781.68333333333339</v>
      </c>
      <c r="AD35" s="19">
        <v>31</v>
      </c>
      <c r="AE35" s="22">
        <v>48</v>
      </c>
      <c r="AF35" s="19">
        <v>9513</v>
      </c>
      <c r="AG35" s="19">
        <v>9971</v>
      </c>
      <c r="AH35" s="23">
        <f t="shared" si="8"/>
        <v>-458</v>
      </c>
      <c r="AI35" s="24">
        <f t="shared" si="9"/>
        <v>-4.5933206298264966E-2</v>
      </c>
      <c r="AJ35" s="41">
        <f t="shared" si="10"/>
        <v>1</v>
      </c>
      <c r="AK35" s="41">
        <f t="shared" si="11"/>
        <v>1</v>
      </c>
      <c r="AL35" s="41">
        <f t="shared" si="12"/>
        <v>0</v>
      </c>
      <c r="AM35" s="41">
        <f t="shared" si="13"/>
        <v>0</v>
      </c>
      <c r="AN35" s="41">
        <f t="shared" si="14"/>
        <v>1</v>
      </c>
      <c r="AO35" s="41">
        <f t="shared" si="15"/>
        <v>0</v>
      </c>
      <c r="AP35" s="41" t="str">
        <f t="shared" si="16"/>
        <v/>
      </c>
    </row>
    <row r="36" spans="1:42" ht="14" x14ac:dyDescent="0.15">
      <c r="A36" s="18">
        <v>138</v>
      </c>
      <c r="B36" s="19" t="s">
        <v>79</v>
      </c>
      <c r="C36" s="20" t="s">
        <v>43</v>
      </c>
      <c r="D36" s="21">
        <v>15</v>
      </c>
      <c r="E36" s="21">
        <v>15</v>
      </c>
      <c r="F36" s="21">
        <v>0</v>
      </c>
      <c r="G36" s="21">
        <v>15</v>
      </c>
      <c r="H36" s="29">
        <f t="shared" si="0"/>
        <v>45</v>
      </c>
      <c r="I36" s="21">
        <v>200</v>
      </c>
      <c r="J36" s="21">
        <v>10</v>
      </c>
      <c r="K36" s="21">
        <v>36.5</v>
      </c>
      <c r="L36" s="21">
        <v>137</v>
      </c>
      <c r="M36" s="30">
        <f t="shared" si="1"/>
        <v>-16.5</v>
      </c>
      <c r="N36" s="21">
        <v>85</v>
      </c>
      <c r="O36" s="21">
        <v>69</v>
      </c>
      <c r="P36" s="31">
        <f t="shared" si="2"/>
        <v>154</v>
      </c>
      <c r="Q36" s="21">
        <v>10000</v>
      </c>
      <c r="R36" s="28"/>
      <c r="S36" s="32" t="str">
        <f t="shared" si="3"/>
        <v/>
      </c>
      <c r="U36" s="28"/>
      <c r="V36" s="33" t="str">
        <f t="shared" si="4"/>
        <v>0</v>
      </c>
      <c r="W36" s="21"/>
      <c r="X36" s="21">
        <v>50</v>
      </c>
      <c r="Y36" s="26">
        <f t="shared" si="5"/>
        <v>50</v>
      </c>
      <c r="Z36" s="28"/>
      <c r="AA36" s="28"/>
      <c r="AB36" s="27">
        <f t="shared" si="6"/>
        <v>0</v>
      </c>
      <c r="AC36" s="21">
        <f t="shared" si="7"/>
        <v>232.5</v>
      </c>
      <c r="AD36" s="19">
        <v>82</v>
      </c>
      <c r="AE36" s="22">
        <v>137</v>
      </c>
      <c r="AH36" s="23" t="str">
        <f t="shared" si="8"/>
        <v/>
      </c>
      <c r="AI36" s="24" t="str">
        <f t="shared" si="9"/>
        <v/>
      </c>
      <c r="AJ36" s="41">
        <f t="shared" si="10"/>
        <v>1</v>
      </c>
      <c r="AK36" s="41">
        <f t="shared" si="11"/>
        <v>0</v>
      </c>
      <c r="AL36" s="41">
        <f t="shared" si="12"/>
        <v>0</v>
      </c>
      <c r="AM36" s="41">
        <f t="shared" si="13"/>
        <v>0</v>
      </c>
      <c r="AN36" s="41">
        <f t="shared" si="14"/>
        <v>1</v>
      </c>
      <c r="AO36" s="41">
        <f t="shared" si="15"/>
        <v>0</v>
      </c>
      <c r="AP36" s="41" t="str">
        <f t="shared" si="16"/>
        <v/>
      </c>
    </row>
    <row r="37" spans="1:42" ht="14" x14ac:dyDescent="0.15">
      <c r="A37" s="18">
        <v>140</v>
      </c>
      <c r="B37" s="19" t="s">
        <v>80</v>
      </c>
      <c r="C37" s="20" t="s">
        <v>43</v>
      </c>
      <c r="D37" s="21">
        <v>15</v>
      </c>
      <c r="E37" s="21">
        <v>15</v>
      </c>
      <c r="F37" s="21">
        <v>15</v>
      </c>
      <c r="G37" s="21">
        <v>15</v>
      </c>
      <c r="H37" s="29">
        <f t="shared" si="0"/>
        <v>60</v>
      </c>
      <c r="I37" s="21">
        <v>5</v>
      </c>
      <c r="J37" s="21">
        <v>10</v>
      </c>
      <c r="K37" s="21">
        <v>37.5</v>
      </c>
      <c r="L37" s="21">
        <v>104</v>
      </c>
      <c r="M37" s="30">
        <f t="shared" si="1"/>
        <v>146.5</v>
      </c>
      <c r="N37" s="21">
        <v>120</v>
      </c>
      <c r="O37" s="21">
        <v>111</v>
      </c>
      <c r="P37" s="31">
        <f t="shared" si="2"/>
        <v>231</v>
      </c>
      <c r="Q37" s="21">
        <v>10000</v>
      </c>
      <c r="R37" s="21">
        <v>7770</v>
      </c>
      <c r="S37" s="32">
        <f t="shared" si="3"/>
        <v>89.833333333333314</v>
      </c>
      <c r="T37" s="19" t="s">
        <v>44</v>
      </c>
      <c r="U37" s="21">
        <v>150</v>
      </c>
      <c r="V37" s="33">
        <f t="shared" si="4"/>
        <v>239.83333333333331</v>
      </c>
      <c r="W37" s="21"/>
      <c r="X37" s="21">
        <v>0</v>
      </c>
      <c r="Y37" s="26">
        <f t="shared" si="5"/>
        <v>0</v>
      </c>
      <c r="Z37" s="21"/>
      <c r="AA37" s="21">
        <v>20</v>
      </c>
      <c r="AB37" s="27">
        <f t="shared" si="6"/>
        <v>20</v>
      </c>
      <c r="AC37" s="21">
        <f t="shared" si="7"/>
        <v>657.33333333333326</v>
      </c>
      <c r="AD37" s="19">
        <v>46</v>
      </c>
      <c r="AE37" s="22">
        <v>71</v>
      </c>
      <c r="AF37" s="19">
        <v>7770</v>
      </c>
      <c r="AG37" s="19">
        <v>7145</v>
      </c>
      <c r="AH37" s="23">
        <f t="shared" si="8"/>
        <v>625</v>
      </c>
      <c r="AI37" s="24">
        <f t="shared" si="9"/>
        <v>8.7473757872638211E-2</v>
      </c>
      <c r="AJ37" s="41">
        <f t="shared" si="10"/>
        <v>1</v>
      </c>
      <c r="AK37" s="41">
        <f t="shared" si="11"/>
        <v>1</v>
      </c>
      <c r="AL37" s="41">
        <f t="shared" si="12"/>
        <v>0</v>
      </c>
      <c r="AM37" s="41">
        <f t="shared" si="13"/>
        <v>1</v>
      </c>
      <c r="AN37" s="41">
        <f t="shared" si="14"/>
        <v>1</v>
      </c>
      <c r="AO37" s="41">
        <f t="shared" si="15"/>
        <v>0</v>
      </c>
      <c r="AP37" s="41" t="str">
        <f t="shared" si="16"/>
        <v/>
      </c>
    </row>
    <row r="38" spans="1:42" ht="14" x14ac:dyDescent="0.15">
      <c r="A38" s="18">
        <v>141</v>
      </c>
      <c r="B38" s="19" t="s">
        <v>81</v>
      </c>
      <c r="C38" s="20" t="s">
        <v>43</v>
      </c>
      <c r="D38" s="21">
        <v>15</v>
      </c>
      <c r="E38" s="21">
        <v>15</v>
      </c>
      <c r="F38" s="21">
        <v>15</v>
      </c>
      <c r="G38" s="21">
        <v>15</v>
      </c>
      <c r="H38" s="29">
        <f t="shared" si="0"/>
        <v>60</v>
      </c>
      <c r="I38" s="21">
        <v>20</v>
      </c>
      <c r="J38" s="21">
        <v>20</v>
      </c>
      <c r="K38" s="21">
        <v>40</v>
      </c>
      <c r="L38" s="21">
        <v>123</v>
      </c>
      <c r="M38" s="30">
        <f t="shared" si="1"/>
        <v>163</v>
      </c>
      <c r="N38" s="21">
        <v>94</v>
      </c>
      <c r="O38" s="21">
        <v>112</v>
      </c>
      <c r="P38" s="31">
        <f t="shared" si="2"/>
        <v>206</v>
      </c>
      <c r="Q38" s="21">
        <v>10000</v>
      </c>
      <c r="R38" s="21">
        <v>9654</v>
      </c>
      <c r="S38" s="32">
        <f t="shared" si="3"/>
        <v>309.63333333333333</v>
      </c>
      <c r="T38" s="19" t="s">
        <v>46</v>
      </c>
      <c r="U38" s="21">
        <v>150</v>
      </c>
      <c r="V38" s="33">
        <f t="shared" si="4"/>
        <v>459.63333333333333</v>
      </c>
      <c r="W38" s="21">
        <v>30</v>
      </c>
      <c r="X38" s="21">
        <v>0</v>
      </c>
      <c r="Y38" s="26">
        <f t="shared" si="5"/>
        <v>30</v>
      </c>
      <c r="Z38" s="28"/>
      <c r="AA38" s="28"/>
      <c r="AB38" s="27">
        <f t="shared" si="6"/>
        <v>0</v>
      </c>
      <c r="AC38" s="21">
        <f t="shared" si="7"/>
        <v>918.63333333333333</v>
      </c>
      <c r="AD38" s="19">
        <v>11</v>
      </c>
      <c r="AE38" s="22">
        <v>15</v>
      </c>
      <c r="AF38" s="19">
        <v>9654</v>
      </c>
      <c r="AG38" s="19">
        <v>10110.67</v>
      </c>
      <c r="AH38" s="23">
        <f t="shared" si="8"/>
        <v>-456.67000000000007</v>
      </c>
      <c r="AI38" s="24">
        <f t="shared" si="9"/>
        <v>-4.5167135313485658E-2</v>
      </c>
      <c r="AJ38" s="41">
        <f t="shared" si="10"/>
        <v>1</v>
      </c>
      <c r="AK38" s="41">
        <f t="shared" si="11"/>
        <v>1</v>
      </c>
      <c r="AL38" s="41">
        <f t="shared" si="12"/>
        <v>1</v>
      </c>
      <c r="AM38" s="41">
        <f t="shared" si="13"/>
        <v>1</v>
      </c>
      <c r="AN38" s="41">
        <f t="shared" si="14"/>
        <v>1</v>
      </c>
      <c r="AO38" s="41">
        <f t="shared" si="15"/>
        <v>1</v>
      </c>
      <c r="AP38" s="41">
        <f t="shared" si="16"/>
        <v>-4.5167135313485658E-2</v>
      </c>
    </row>
    <row r="39" spans="1:42" ht="14" x14ac:dyDescent="0.15">
      <c r="A39" s="18">
        <v>142</v>
      </c>
      <c r="B39" s="19" t="s">
        <v>82</v>
      </c>
      <c r="C39" s="20" t="s">
        <v>43</v>
      </c>
      <c r="D39" s="21">
        <v>15</v>
      </c>
      <c r="E39" s="21">
        <v>15</v>
      </c>
      <c r="F39" s="21">
        <v>15</v>
      </c>
      <c r="G39" s="21">
        <v>10</v>
      </c>
      <c r="H39" s="29">
        <f t="shared" si="0"/>
        <v>55</v>
      </c>
      <c r="I39" s="21">
        <v>0</v>
      </c>
      <c r="J39" s="21">
        <v>20</v>
      </c>
      <c r="K39" s="21">
        <v>35.5</v>
      </c>
      <c r="L39" s="21">
        <v>131</v>
      </c>
      <c r="M39" s="30">
        <f t="shared" si="1"/>
        <v>186.5</v>
      </c>
      <c r="N39" s="21">
        <v>105</v>
      </c>
      <c r="O39" s="21">
        <v>112</v>
      </c>
      <c r="P39" s="31">
        <f t="shared" si="2"/>
        <v>217</v>
      </c>
      <c r="Q39" s="21">
        <v>10000</v>
      </c>
      <c r="R39" s="21">
        <v>9598</v>
      </c>
      <c r="S39" s="32">
        <f t="shared" si="3"/>
        <v>303.10000000000002</v>
      </c>
      <c r="T39" s="19" t="s">
        <v>44</v>
      </c>
      <c r="U39" s="21">
        <v>150</v>
      </c>
      <c r="V39" s="33">
        <f t="shared" si="4"/>
        <v>453.1</v>
      </c>
      <c r="W39" s="21"/>
      <c r="X39" s="21">
        <v>0</v>
      </c>
      <c r="Y39" s="26">
        <f t="shared" si="5"/>
        <v>0</v>
      </c>
      <c r="Z39" s="28"/>
      <c r="AA39" s="28"/>
      <c r="AB39" s="27">
        <f t="shared" si="6"/>
        <v>0</v>
      </c>
      <c r="AC39" s="21">
        <f t="shared" si="7"/>
        <v>911.6</v>
      </c>
      <c r="AD39" s="19">
        <v>14</v>
      </c>
      <c r="AE39" s="22">
        <v>17</v>
      </c>
      <c r="AF39" s="19">
        <v>9598</v>
      </c>
      <c r="AG39" s="19">
        <v>10210</v>
      </c>
      <c r="AH39" s="23">
        <f t="shared" si="8"/>
        <v>-612</v>
      </c>
      <c r="AI39" s="24">
        <f t="shared" si="9"/>
        <v>-5.9941234084231146E-2</v>
      </c>
      <c r="AJ39" s="41">
        <f t="shared" si="10"/>
        <v>1</v>
      </c>
      <c r="AK39" s="41">
        <f t="shared" si="11"/>
        <v>1</v>
      </c>
      <c r="AL39" s="41">
        <f t="shared" si="12"/>
        <v>1</v>
      </c>
      <c r="AM39" s="41">
        <f t="shared" si="13"/>
        <v>1</v>
      </c>
      <c r="AN39" s="41">
        <f t="shared" si="14"/>
        <v>1</v>
      </c>
      <c r="AO39" s="41">
        <f t="shared" si="15"/>
        <v>1</v>
      </c>
      <c r="AP39" s="41">
        <f t="shared" si="16"/>
        <v>-5.9941234084231146E-2</v>
      </c>
    </row>
    <row r="40" spans="1:42" ht="14" x14ac:dyDescent="0.15">
      <c r="A40" s="18">
        <v>143</v>
      </c>
      <c r="B40" s="19" t="s">
        <v>83</v>
      </c>
      <c r="C40" s="20" t="s">
        <v>43</v>
      </c>
      <c r="D40" s="21">
        <v>15</v>
      </c>
      <c r="E40" s="21">
        <v>15</v>
      </c>
      <c r="F40" s="21">
        <v>15</v>
      </c>
      <c r="G40" s="21">
        <v>15</v>
      </c>
      <c r="H40" s="29">
        <f t="shared" si="0"/>
        <v>60</v>
      </c>
      <c r="I40" s="21">
        <v>0</v>
      </c>
      <c r="J40" s="21">
        <v>20</v>
      </c>
      <c r="K40" s="21">
        <v>35</v>
      </c>
      <c r="L40" s="21">
        <v>110</v>
      </c>
      <c r="M40" s="30">
        <f t="shared" si="1"/>
        <v>165</v>
      </c>
      <c r="N40" s="21">
        <v>115</v>
      </c>
      <c r="O40" s="21">
        <v>112</v>
      </c>
      <c r="P40" s="31">
        <f t="shared" si="2"/>
        <v>227</v>
      </c>
      <c r="Q40" s="21">
        <v>10000</v>
      </c>
      <c r="R40" s="21">
        <v>7572</v>
      </c>
      <c r="S40" s="32">
        <f t="shared" si="3"/>
        <v>66.733333333333348</v>
      </c>
      <c r="T40" s="19" t="s">
        <v>44</v>
      </c>
      <c r="U40" s="21">
        <v>150</v>
      </c>
      <c r="V40" s="33">
        <f t="shared" si="4"/>
        <v>216.73333333333335</v>
      </c>
      <c r="W40" s="21"/>
      <c r="X40" s="21">
        <v>50</v>
      </c>
      <c r="Y40" s="26">
        <f t="shared" si="5"/>
        <v>50</v>
      </c>
      <c r="Z40" s="28"/>
      <c r="AA40" s="28"/>
      <c r="AB40" s="27">
        <f t="shared" si="6"/>
        <v>0</v>
      </c>
      <c r="AC40" s="21">
        <f t="shared" si="7"/>
        <v>718.73333333333335</v>
      </c>
      <c r="AD40" s="19">
        <v>40</v>
      </c>
      <c r="AE40" s="22">
        <v>59</v>
      </c>
      <c r="AF40" s="19">
        <v>7572</v>
      </c>
      <c r="AG40" s="19">
        <v>9320</v>
      </c>
      <c r="AH40" s="23">
        <f t="shared" si="8"/>
        <v>-1748</v>
      </c>
      <c r="AI40" s="24">
        <f t="shared" si="9"/>
        <v>-0.18755364806866953</v>
      </c>
      <c r="AJ40" s="41">
        <f t="shared" si="10"/>
        <v>1</v>
      </c>
      <c r="AK40" s="41">
        <f t="shared" si="11"/>
        <v>1</v>
      </c>
      <c r="AL40" s="41">
        <f t="shared" si="12"/>
        <v>1</v>
      </c>
      <c r="AM40" s="41">
        <f t="shared" si="13"/>
        <v>1</v>
      </c>
      <c r="AN40" s="41">
        <f t="shared" si="14"/>
        <v>1</v>
      </c>
      <c r="AO40" s="41">
        <f t="shared" si="15"/>
        <v>1</v>
      </c>
      <c r="AP40" s="41">
        <f t="shared" si="16"/>
        <v>-0.18755364806866953</v>
      </c>
    </row>
    <row r="41" spans="1:42" ht="14" x14ac:dyDescent="0.15">
      <c r="A41" s="18">
        <v>144</v>
      </c>
      <c r="B41" s="19" t="s">
        <v>84</v>
      </c>
      <c r="C41" s="20" t="s">
        <v>43</v>
      </c>
      <c r="D41" s="21">
        <v>15</v>
      </c>
      <c r="E41" s="21">
        <v>15</v>
      </c>
      <c r="F41" s="21">
        <v>15</v>
      </c>
      <c r="G41" s="21">
        <v>15</v>
      </c>
      <c r="H41" s="29">
        <f t="shared" si="0"/>
        <v>60</v>
      </c>
      <c r="I41" s="21">
        <v>0</v>
      </c>
      <c r="J41" s="21">
        <v>20</v>
      </c>
      <c r="K41" s="21">
        <v>35</v>
      </c>
      <c r="L41" s="21">
        <v>140</v>
      </c>
      <c r="M41" s="30">
        <f t="shared" si="1"/>
        <v>195</v>
      </c>
      <c r="N41" s="21">
        <v>116</v>
      </c>
      <c r="O41" s="21">
        <v>114</v>
      </c>
      <c r="P41" s="31">
        <f t="shared" si="2"/>
        <v>230</v>
      </c>
      <c r="Q41" s="21">
        <v>10000</v>
      </c>
      <c r="R41" s="21">
        <v>8561</v>
      </c>
      <c r="S41" s="32">
        <f t="shared" si="3"/>
        <v>182.11666666666667</v>
      </c>
      <c r="T41" s="19" t="s">
        <v>44</v>
      </c>
      <c r="U41" s="21">
        <v>150</v>
      </c>
      <c r="V41" s="33">
        <f t="shared" si="4"/>
        <v>332.11666666666667</v>
      </c>
      <c r="W41" s="21">
        <v>75</v>
      </c>
      <c r="X41" s="21">
        <v>50</v>
      </c>
      <c r="Y41" s="26">
        <f t="shared" si="5"/>
        <v>125</v>
      </c>
      <c r="Z41" s="28"/>
      <c r="AA41" s="28"/>
      <c r="AB41" s="27">
        <f t="shared" si="6"/>
        <v>0</v>
      </c>
      <c r="AC41" s="21">
        <f t="shared" si="7"/>
        <v>942.11666666666667</v>
      </c>
      <c r="AD41" s="19">
        <v>8</v>
      </c>
      <c r="AE41" s="22">
        <v>13</v>
      </c>
      <c r="AF41" s="19">
        <v>8561</v>
      </c>
      <c r="AG41" s="19">
        <v>9965</v>
      </c>
      <c r="AH41" s="23">
        <f t="shared" si="8"/>
        <v>-1404</v>
      </c>
      <c r="AI41" s="24">
        <f t="shared" si="9"/>
        <v>-0.14089312594079278</v>
      </c>
      <c r="AJ41" s="41">
        <f t="shared" si="10"/>
        <v>1</v>
      </c>
      <c r="AK41" s="41">
        <f t="shared" si="11"/>
        <v>1</v>
      </c>
      <c r="AL41" s="41">
        <f t="shared" si="12"/>
        <v>1</v>
      </c>
      <c r="AM41" s="41">
        <f t="shared" si="13"/>
        <v>1</v>
      </c>
      <c r="AN41" s="41">
        <f t="shared" si="14"/>
        <v>1</v>
      </c>
      <c r="AO41" s="41">
        <f t="shared" si="15"/>
        <v>1</v>
      </c>
      <c r="AP41" s="41">
        <f t="shared" si="16"/>
        <v>-0.14089312594079278</v>
      </c>
    </row>
    <row r="42" spans="1:42" ht="14" x14ac:dyDescent="0.15">
      <c r="A42" s="18">
        <v>145</v>
      </c>
      <c r="B42" s="19" t="s">
        <v>85</v>
      </c>
      <c r="C42" s="20" t="s">
        <v>43</v>
      </c>
      <c r="D42" s="21">
        <v>15</v>
      </c>
      <c r="E42" s="21">
        <v>15</v>
      </c>
      <c r="F42" s="21">
        <v>15</v>
      </c>
      <c r="G42" s="21">
        <v>10</v>
      </c>
      <c r="H42" s="29">
        <f t="shared" si="0"/>
        <v>55</v>
      </c>
      <c r="I42" s="21">
        <v>230</v>
      </c>
      <c r="J42" s="21">
        <v>0</v>
      </c>
      <c r="K42" s="21">
        <v>40</v>
      </c>
      <c r="L42" s="21">
        <v>123</v>
      </c>
      <c r="M42" s="30">
        <f t="shared" si="1"/>
        <v>-67</v>
      </c>
      <c r="N42" s="21">
        <v>102</v>
      </c>
      <c r="O42" s="21">
        <v>114</v>
      </c>
      <c r="P42" s="31">
        <f t="shared" si="2"/>
        <v>216</v>
      </c>
      <c r="Q42" s="21">
        <v>10000</v>
      </c>
      <c r="R42" s="21">
        <v>1</v>
      </c>
      <c r="S42" s="32">
        <f t="shared" si="3"/>
        <v>0</v>
      </c>
      <c r="T42" s="19" t="s">
        <v>48</v>
      </c>
      <c r="U42" s="21"/>
      <c r="V42" s="33">
        <f t="shared" si="4"/>
        <v>0</v>
      </c>
      <c r="W42" s="21"/>
      <c r="X42" s="21">
        <v>50</v>
      </c>
      <c r="Y42" s="26">
        <f t="shared" si="5"/>
        <v>50</v>
      </c>
      <c r="Z42" s="28"/>
      <c r="AA42" s="28"/>
      <c r="AB42" s="27">
        <f t="shared" si="6"/>
        <v>0</v>
      </c>
      <c r="AC42" s="21">
        <f t="shared" si="7"/>
        <v>254</v>
      </c>
      <c r="AD42" s="19">
        <v>79</v>
      </c>
      <c r="AE42" s="22">
        <v>133</v>
      </c>
      <c r="AF42" s="19">
        <v>1</v>
      </c>
      <c r="AG42" s="19">
        <v>10063</v>
      </c>
      <c r="AH42" s="23">
        <f t="shared" si="8"/>
        <v>-10062</v>
      </c>
      <c r="AI42" s="24">
        <f t="shared" si="9"/>
        <v>-0.99990062605584817</v>
      </c>
      <c r="AJ42" s="41">
        <f t="shared" si="10"/>
        <v>0</v>
      </c>
      <c r="AK42" s="41">
        <f t="shared" si="11"/>
        <v>0</v>
      </c>
      <c r="AL42" s="41">
        <f t="shared" si="12"/>
        <v>0</v>
      </c>
      <c r="AM42" s="41">
        <f t="shared" si="13"/>
        <v>1</v>
      </c>
      <c r="AN42" s="41">
        <f t="shared" si="14"/>
        <v>1</v>
      </c>
      <c r="AO42" s="41">
        <f t="shared" si="15"/>
        <v>0</v>
      </c>
      <c r="AP42" s="41" t="str">
        <f t="shared" si="16"/>
        <v/>
      </c>
    </row>
    <row r="43" spans="1:42" ht="14" x14ac:dyDescent="0.15">
      <c r="A43" s="18">
        <v>146</v>
      </c>
      <c r="B43" s="19" t="s">
        <v>86</v>
      </c>
      <c r="C43" s="20" t="s">
        <v>43</v>
      </c>
      <c r="D43" s="21">
        <v>15</v>
      </c>
      <c r="E43" s="21">
        <v>15</v>
      </c>
      <c r="F43" s="21">
        <v>15</v>
      </c>
      <c r="G43" s="21">
        <v>0</v>
      </c>
      <c r="H43" s="29">
        <f t="shared" si="0"/>
        <v>45</v>
      </c>
      <c r="I43" s="21">
        <v>0</v>
      </c>
      <c r="J43" s="21">
        <v>10</v>
      </c>
      <c r="K43" s="21">
        <v>37</v>
      </c>
      <c r="L43" s="21">
        <v>129.5</v>
      </c>
      <c r="M43" s="30">
        <f t="shared" si="1"/>
        <v>176.5</v>
      </c>
      <c r="N43" s="21">
        <v>120</v>
      </c>
      <c r="O43" s="21">
        <v>119</v>
      </c>
      <c r="P43" s="31">
        <f t="shared" si="2"/>
        <v>239</v>
      </c>
      <c r="Q43" s="21">
        <v>10000</v>
      </c>
      <c r="R43" s="21">
        <v>2198</v>
      </c>
      <c r="S43" s="32">
        <f t="shared" si="3"/>
        <v>0</v>
      </c>
      <c r="T43" s="19" t="s">
        <v>44</v>
      </c>
      <c r="U43" s="21">
        <v>150</v>
      </c>
      <c r="V43" s="33">
        <f t="shared" si="4"/>
        <v>150</v>
      </c>
      <c r="W43" s="21">
        <v>45</v>
      </c>
      <c r="X43" s="21">
        <v>50</v>
      </c>
      <c r="Y43" s="26">
        <f t="shared" si="5"/>
        <v>95</v>
      </c>
      <c r="Z43" s="28"/>
      <c r="AA43" s="28"/>
      <c r="AB43" s="27">
        <f t="shared" si="6"/>
        <v>0</v>
      </c>
      <c r="AC43" s="21">
        <f t="shared" si="7"/>
        <v>705.5</v>
      </c>
      <c r="AD43" s="19">
        <v>43</v>
      </c>
      <c r="AE43" s="22">
        <v>63</v>
      </c>
      <c r="AF43" s="19">
        <v>2198</v>
      </c>
      <c r="AG43" s="19">
        <v>10100</v>
      </c>
      <c r="AH43" s="23">
        <f t="shared" si="8"/>
        <v>-7902</v>
      </c>
      <c r="AI43" s="24">
        <f t="shared" si="9"/>
        <v>-0.7823762376237624</v>
      </c>
      <c r="AJ43" s="41">
        <f t="shared" si="10"/>
        <v>1</v>
      </c>
      <c r="AK43" s="41">
        <f t="shared" si="11"/>
        <v>1</v>
      </c>
      <c r="AL43" s="41">
        <f t="shared" si="12"/>
        <v>1</v>
      </c>
      <c r="AM43" s="41">
        <f t="shared" si="13"/>
        <v>1</v>
      </c>
      <c r="AN43" s="41">
        <f t="shared" si="14"/>
        <v>1</v>
      </c>
      <c r="AO43" s="41">
        <f t="shared" si="15"/>
        <v>1</v>
      </c>
      <c r="AP43" s="41">
        <f t="shared" si="16"/>
        <v>-0.7823762376237624</v>
      </c>
    </row>
    <row r="44" spans="1:42" ht="14" x14ac:dyDescent="0.15">
      <c r="A44" s="18">
        <v>147</v>
      </c>
      <c r="B44" s="19" t="s">
        <v>87</v>
      </c>
      <c r="C44" s="20" t="s">
        <v>43</v>
      </c>
      <c r="D44" s="21">
        <v>15</v>
      </c>
      <c r="E44" s="21">
        <v>15</v>
      </c>
      <c r="F44" s="21">
        <v>15</v>
      </c>
      <c r="G44" s="21">
        <v>15</v>
      </c>
      <c r="H44" s="29">
        <f t="shared" si="0"/>
        <v>60</v>
      </c>
      <c r="I44" s="21">
        <v>200</v>
      </c>
      <c r="J44" s="21">
        <v>20</v>
      </c>
      <c r="K44" s="21">
        <v>24.5</v>
      </c>
      <c r="L44" s="21">
        <v>58.5</v>
      </c>
      <c r="M44" s="30">
        <f t="shared" si="1"/>
        <v>-97</v>
      </c>
      <c r="N44" s="21">
        <v>79</v>
      </c>
      <c r="O44" s="21">
        <v>102</v>
      </c>
      <c r="P44" s="31">
        <f t="shared" si="2"/>
        <v>181</v>
      </c>
      <c r="Q44" s="21">
        <v>10000</v>
      </c>
      <c r="R44" s="21">
        <v>10026</v>
      </c>
      <c r="S44" s="32">
        <f t="shared" si="3"/>
        <v>346.96666666666664</v>
      </c>
      <c r="T44" s="19" t="s">
        <v>44</v>
      </c>
      <c r="U44" s="21">
        <v>150</v>
      </c>
      <c r="V44" s="33">
        <f t="shared" si="4"/>
        <v>496.96666666666664</v>
      </c>
      <c r="W44" s="21"/>
      <c r="X44" s="21">
        <v>0</v>
      </c>
      <c r="Y44" s="26">
        <f t="shared" si="5"/>
        <v>0</v>
      </c>
      <c r="Z44" s="21">
        <v>100</v>
      </c>
      <c r="AA44" s="21"/>
      <c r="AB44" s="27">
        <f t="shared" si="6"/>
        <v>100</v>
      </c>
      <c r="AC44" s="21">
        <f t="shared" si="7"/>
        <v>540.9666666666667</v>
      </c>
      <c r="AD44" s="19">
        <v>59</v>
      </c>
      <c r="AE44" s="22">
        <v>75</v>
      </c>
      <c r="AF44" s="19">
        <v>10026</v>
      </c>
      <c r="AG44" s="19">
        <v>9742</v>
      </c>
      <c r="AH44" s="23">
        <f t="shared" si="8"/>
        <v>284</v>
      </c>
      <c r="AI44" s="24">
        <f t="shared" si="9"/>
        <v>2.9152124820365426E-2</v>
      </c>
      <c r="AJ44" s="41">
        <f t="shared" si="10"/>
        <v>1</v>
      </c>
      <c r="AK44" s="41">
        <f t="shared" si="11"/>
        <v>1</v>
      </c>
      <c r="AL44" s="41">
        <f t="shared" si="12"/>
        <v>0</v>
      </c>
      <c r="AM44" s="41">
        <f t="shared" si="13"/>
        <v>0</v>
      </c>
      <c r="AN44" s="41">
        <f t="shared" si="14"/>
        <v>1</v>
      </c>
      <c r="AO44" s="41">
        <f t="shared" si="15"/>
        <v>0</v>
      </c>
      <c r="AP44" s="41" t="str">
        <f t="shared" si="16"/>
        <v/>
      </c>
    </row>
    <row r="45" spans="1:42" ht="14" x14ac:dyDescent="0.15">
      <c r="A45" s="18">
        <v>148</v>
      </c>
      <c r="B45" s="19" t="s">
        <v>88</v>
      </c>
      <c r="C45" s="20" t="s">
        <v>43</v>
      </c>
      <c r="D45" s="21">
        <v>15</v>
      </c>
      <c r="E45" s="21">
        <v>15</v>
      </c>
      <c r="F45" s="21">
        <v>15</v>
      </c>
      <c r="G45" s="21">
        <v>15</v>
      </c>
      <c r="H45" s="29">
        <f t="shared" si="0"/>
        <v>60</v>
      </c>
      <c r="I45" s="21">
        <v>0</v>
      </c>
      <c r="J45" s="21">
        <v>20</v>
      </c>
      <c r="K45" s="21">
        <v>36.333333330000002</v>
      </c>
      <c r="L45" s="21">
        <v>134</v>
      </c>
      <c r="M45" s="30">
        <f t="shared" si="1"/>
        <v>190.33333333000002</v>
      </c>
      <c r="N45" s="21">
        <v>116</v>
      </c>
      <c r="O45" s="21">
        <v>119</v>
      </c>
      <c r="P45" s="31">
        <f t="shared" si="2"/>
        <v>235</v>
      </c>
      <c r="Q45" s="21">
        <v>10000</v>
      </c>
      <c r="R45" s="21">
        <v>7857</v>
      </c>
      <c r="S45" s="32">
        <f t="shared" si="3"/>
        <v>99.98333333333332</v>
      </c>
      <c r="T45" s="19" t="s">
        <v>48</v>
      </c>
      <c r="U45" s="21"/>
      <c r="V45" s="33">
        <f t="shared" si="4"/>
        <v>99.98333333333332</v>
      </c>
      <c r="W45" s="21"/>
      <c r="X45" s="21">
        <v>0</v>
      </c>
      <c r="Y45" s="26">
        <f t="shared" si="5"/>
        <v>0</v>
      </c>
      <c r="Z45" s="21">
        <v>100</v>
      </c>
      <c r="AA45" s="21"/>
      <c r="AB45" s="27">
        <f t="shared" si="6"/>
        <v>100</v>
      </c>
      <c r="AC45" s="21">
        <f t="shared" si="7"/>
        <v>485.31666666333331</v>
      </c>
      <c r="AD45" s="19">
        <v>64</v>
      </c>
      <c r="AE45" s="22">
        <v>87</v>
      </c>
      <c r="AF45" s="19">
        <v>7857</v>
      </c>
      <c r="AG45" s="19">
        <v>10000</v>
      </c>
      <c r="AH45" s="23">
        <f t="shared" si="8"/>
        <v>-2143</v>
      </c>
      <c r="AI45" s="24">
        <f t="shared" si="9"/>
        <v>-0.21429999999999999</v>
      </c>
      <c r="AJ45" s="41">
        <f t="shared" si="10"/>
        <v>0</v>
      </c>
      <c r="AK45" s="41">
        <f t="shared" si="11"/>
        <v>1</v>
      </c>
      <c r="AL45" s="41">
        <f t="shared" si="12"/>
        <v>1</v>
      </c>
      <c r="AM45" s="41">
        <f t="shared" si="13"/>
        <v>1</v>
      </c>
      <c r="AN45" s="41">
        <f t="shared" si="14"/>
        <v>1</v>
      </c>
      <c r="AO45" s="41">
        <f t="shared" si="15"/>
        <v>0</v>
      </c>
      <c r="AP45" s="41" t="str">
        <f t="shared" si="16"/>
        <v/>
      </c>
    </row>
    <row r="46" spans="1:42" ht="14" x14ac:dyDescent="0.15">
      <c r="A46" s="18">
        <v>149</v>
      </c>
      <c r="B46" s="19" t="s">
        <v>89</v>
      </c>
      <c r="C46" s="20" t="s">
        <v>43</v>
      </c>
      <c r="D46" s="21">
        <v>15</v>
      </c>
      <c r="E46" s="21">
        <v>15</v>
      </c>
      <c r="F46" s="21">
        <v>15</v>
      </c>
      <c r="G46" s="21">
        <v>15</v>
      </c>
      <c r="H46" s="29">
        <f t="shared" si="0"/>
        <v>60</v>
      </c>
      <c r="I46" s="21">
        <v>230</v>
      </c>
      <c r="J46" s="21">
        <v>13.33333333</v>
      </c>
      <c r="K46" s="21">
        <v>35.666666669999998</v>
      </c>
      <c r="L46" s="21">
        <v>134.33333329999999</v>
      </c>
      <c r="M46" s="30">
        <f t="shared" si="1"/>
        <v>-46.666666700000007</v>
      </c>
      <c r="N46" s="21">
        <v>119</v>
      </c>
      <c r="O46" s="21">
        <v>115</v>
      </c>
      <c r="P46" s="31">
        <f t="shared" si="2"/>
        <v>234</v>
      </c>
      <c r="Q46" s="21">
        <v>10000</v>
      </c>
      <c r="R46" s="21">
        <v>1</v>
      </c>
      <c r="S46" s="32">
        <f t="shared" si="3"/>
        <v>0</v>
      </c>
      <c r="T46" s="19" t="s">
        <v>48</v>
      </c>
      <c r="U46" s="21"/>
      <c r="V46" s="33">
        <f t="shared" si="4"/>
        <v>0</v>
      </c>
      <c r="W46" s="21">
        <v>50</v>
      </c>
      <c r="X46" s="21">
        <v>50</v>
      </c>
      <c r="Y46" s="26">
        <f t="shared" si="5"/>
        <v>100</v>
      </c>
      <c r="Z46" s="28"/>
      <c r="AA46" s="28"/>
      <c r="AB46" s="27">
        <f t="shared" si="6"/>
        <v>0</v>
      </c>
      <c r="AC46" s="21">
        <f t="shared" si="7"/>
        <v>347.33333329999999</v>
      </c>
      <c r="AD46" s="19">
        <v>75</v>
      </c>
      <c r="AE46" s="22">
        <v>129</v>
      </c>
      <c r="AF46" s="19">
        <v>1</v>
      </c>
      <c r="AG46" s="19">
        <v>10042</v>
      </c>
      <c r="AH46" s="23">
        <f t="shared" si="8"/>
        <v>-10041</v>
      </c>
      <c r="AI46" s="24">
        <f t="shared" si="9"/>
        <v>-0.99990041824337783</v>
      </c>
      <c r="AJ46" s="41">
        <f t="shared" si="10"/>
        <v>0</v>
      </c>
      <c r="AK46" s="41">
        <f t="shared" si="11"/>
        <v>0</v>
      </c>
      <c r="AL46" s="41">
        <f t="shared" si="12"/>
        <v>0</v>
      </c>
      <c r="AM46" s="41">
        <f t="shared" si="13"/>
        <v>1</v>
      </c>
      <c r="AN46" s="41">
        <f t="shared" si="14"/>
        <v>1</v>
      </c>
      <c r="AO46" s="41">
        <f t="shared" si="15"/>
        <v>0</v>
      </c>
      <c r="AP46" s="41" t="str">
        <f t="shared" si="16"/>
        <v/>
      </c>
    </row>
    <row r="47" spans="1:42" ht="14" x14ac:dyDescent="0.15">
      <c r="A47" s="18">
        <v>150</v>
      </c>
      <c r="B47" s="19" t="s">
        <v>90</v>
      </c>
      <c r="C47" s="20" t="s">
        <v>43</v>
      </c>
      <c r="D47" s="21">
        <v>15</v>
      </c>
      <c r="E47" s="21">
        <v>15</v>
      </c>
      <c r="F47" s="21">
        <v>15</v>
      </c>
      <c r="G47" s="21">
        <v>0</v>
      </c>
      <c r="H47" s="29">
        <f t="shared" si="0"/>
        <v>45</v>
      </c>
      <c r="I47" s="21">
        <v>0</v>
      </c>
      <c r="J47" s="21">
        <v>20</v>
      </c>
      <c r="K47" s="21">
        <v>36</v>
      </c>
      <c r="L47" s="21">
        <v>119</v>
      </c>
      <c r="M47" s="30">
        <f t="shared" si="1"/>
        <v>175</v>
      </c>
      <c r="N47" s="21">
        <v>108</v>
      </c>
      <c r="O47" s="21">
        <v>111</v>
      </c>
      <c r="P47" s="31">
        <f t="shared" si="2"/>
        <v>219</v>
      </c>
      <c r="Q47" s="21">
        <v>10000</v>
      </c>
      <c r="R47" s="21">
        <v>9137</v>
      </c>
      <c r="S47" s="32">
        <f t="shared" si="3"/>
        <v>249.31666666666666</v>
      </c>
      <c r="T47" s="19" t="s">
        <v>48</v>
      </c>
      <c r="U47" s="21"/>
      <c r="V47" s="33">
        <f t="shared" si="4"/>
        <v>249.31666666666666</v>
      </c>
      <c r="W47" s="21">
        <v>30</v>
      </c>
      <c r="X47" s="21">
        <v>0</v>
      </c>
      <c r="Y47" s="26">
        <f t="shared" si="5"/>
        <v>30</v>
      </c>
      <c r="Z47" s="28"/>
      <c r="AA47" s="28"/>
      <c r="AB47" s="27">
        <f t="shared" si="6"/>
        <v>0</v>
      </c>
      <c r="AC47" s="21">
        <f t="shared" si="7"/>
        <v>718.31666666666661</v>
      </c>
      <c r="AD47" s="19">
        <v>41</v>
      </c>
      <c r="AE47" s="22">
        <v>60</v>
      </c>
      <c r="AF47" s="19">
        <v>9137</v>
      </c>
      <c r="AG47" s="19">
        <v>9983</v>
      </c>
      <c r="AH47" s="23">
        <f t="shared" si="8"/>
        <v>-846</v>
      </c>
      <c r="AI47" s="24">
        <f t="shared" si="9"/>
        <v>-8.4744064910347597E-2</v>
      </c>
      <c r="AJ47" s="41">
        <f t="shared" si="10"/>
        <v>0</v>
      </c>
      <c r="AK47" s="41">
        <f t="shared" si="11"/>
        <v>1</v>
      </c>
      <c r="AL47" s="41">
        <f t="shared" si="12"/>
        <v>1</v>
      </c>
      <c r="AM47" s="41">
        <f t="shared" si="13"/>
        <v>1</v>
      </c>
      <c r="AN47" s="41">
        <f t="shared" si="14"/>
        <v>1</v>
      </c>
      <c r="AO47" s="41">
        <f t="shared" si="15"/>
        <v>0</v>
      </c>
      <c r="AP47" s="41" t="str">
        <f t="shared" si="16"/>
        <v/>
      </c>
    </row>
    <row r="48" spans="1:42" ht="14" x14ac:dyDescent="0.15">
      <c r="A48" s="18">
        <v>151</v>
      </c>
      <c r="B48" s="19" t="s">
        <v>91</v>
      </c>
      <c r="C48" s="20" t="s">
        <v>43</v>
      </c>
      <c r="D48" s="21">
        <v>15</v>
      </c>
      <c r="E48" s="21">
        <v>0</v>
      </c>
      <c r="F48" s="21">
        <v>15</v>
      </c>
      <c r="G48" s="21">
        <v>0</v>
      </c>
      <c r="H48" s="29">
        <f t="shared" si="0"/>
        <v>30</v>
      </c>
      <c r="I48" s="21">
        <v>265</v>
      </c>
      <c r="J48" s="21">
        <v>13.33333333</v>
      </c>
      <c r="K48" s="21">
        <v>30</v>
      </c>
      <c r="L48" s="21">
        <v>99.333333330000002</v>
      </c>
      <c r="M48" s="30">
        <f t="shared" si="1"/>
        <v>-122.33333334</v>
      </c>
      <c r="N48" s="21">
        <v>97</v>
      </c>
      <c r="O48" s="21">
        <v>87</v>
      </c>
      <c r="P48" s="31">
        <f t="shared" si="2"/>
        <v>184</v>
      </c>
      <c r="Q48" s="21">
        <v>10000</v>
      </c>
      <c r="R48" s="21">
        <v>1</v>
      </c>
      <c r="S48" s="32">
        <f t="shared" si="3"/>
        <v>0</v>
      </c>
      <c r="T48" s="19" t="s">
        <v>48</v>
      </c>
      <c r="U48" s="21"/>
      <c r="V48" s="33">
        <f t="shared" si="4"/>
        <v>0</v>
      </c>
      <c r="W48" s="21">
        <v>15</v>
      </c>
      <c r="X48" s="21">
        <v>50</v>
      </c>
      <c r="Y48" s="26">
        <f t="shared" si="5"/>
        <v>65</v>
      </c>
      <c r="Z48" s="21"/>
      <c r="AA48" s="21">
        <v>20</v>
      </c>
      <c r="AB48" s="27">
        <f t="shared" si="6"/>
        <v>20</v>
      </c>
      <c r="AC48" s="21">
        <f t="shared" si="7"/>
        <v>136.66666666</v>
      </c>
      <c r="AD48" s="19">
        <v>86</v>
      </c>
      <c r="AE48" s="22">
        <v>145</v>
      </c>
      <c r="AF48" s="19">
        <v>1</v>
      </c>
      <c r="AG48" s="19">
        <v>8988</v>
      </c>
      <c r="AH48" s="23">
        <f t="shared" si="8"/>
        <v>-8987</v>
      </c>
      <c r="AI48" s="24">
        <f t="shared" si="9"/>
        <v>-0.99988874054294619</v>
      </c>
      <c r="AJ48" s="41">
        <f t="shared" si="10"/>
        <v>0</v>
      </c>
      <c r="AK48" s="41">
        <f t="shared" si="11"/>
        <v>0</v>
      </c>
      <c r="AL48" s="41">
        <f t="shared" si="12"/>
        <v>0</v>
      </c>
      <c r="AM48" s="41">
        <f t="shared" si="13"/>
        <v>0</v>
      </c>
      <c r="AN48" s="41">
        <f t="shared" si="14"/>
        <v>1</v>
      </c>
      <c r="AO48" s="41">
        <f t="shared" si="15"/>
        <v>0</v>
      </c>
      <c r="AP48" s="41" t="str">
        <f t="shared" si="16"/>
        <v/>
      </c>
    </row>
    <row r="49" spans="1:42" ht="14" x14ac:dyDescent="0.15">
      <c r="A49" s="18">
        <v>152</v>
      </c>
      <c r="B49" s="19" t="s">
        <v>92</v>
      </c>
      <c r="C49" s="20" t="s">
        <v>43</v>
      </c>
      <c r="D49" s="21">
        <v>15</v>
      </c>
      <c r="E49" s="21">
        <v>15</v>
      </c>
      <c r="F49" s="21">
        <v>15</v>
      </c>
      <c r="G49" s="21">
        <v>15</v>
      </c>
      <c r="H49" s="29">
        <f t="shared" si="0"/>
        <v>60</v>
      </c>
      <c r="I49" s="21">
        <v>30</v>
      </c>
      <c r="J49" s="21">
        <v>20</v>
      </c>
      <c r="K49" s="21">
        <v>24.333333329999999</v>
      </c>
      <c r="L49" s="21">
        <v>58</v>
      </c>
      <c r="M49" s="30">
        <f t="shared" si="1"/>
        <v>72.333333330000002</v>
      </c>
      <c r="N49" s="21">
        <v>65</v>
      </c>
      <c r="O49" s="21">
        <v>68</v>
      </c>
      <c r="P49" s="31">
        <f t="shared" si="2"/>
        <v>133</v>
      </c>
      <c r="Q49" s="21">
        <v>10000</v>
      </c>
      <c r="R49" s="21">
        <v>1</v>
      </c>
      <c r="S49" s="32">
        <f t="shared" si="3"/>
        <v>0</v>
      </c>
      <c r="T49" s="19" t="s">
        <v>48</v>
      </c>
      <c r="U49" s="21"/>
      <c r="V49" s="33">
        <f t="shared" si="4"/>
        <v>0</v>
      </c>
      <c r="W49" s="21"/>
      <c r="X49" s="21">
        <v>50</v>
      </c>
      <c r="Y49" s="26">
        <f t="shared" si="5"/>
        <v>50</v>
      </c>
      <c r="Z49" s="28"/>
      <c r="AA49" s="28"/>
      <c r="AB49" s="27">
        <f t="shared" si="6"/>
        <v>0</v>
      </c>
      <c r="AC49" s="21">
        <f t="shared" si="7"/>
        <v>315.33333333000002</v>
      </c>
      <c r="AD49" s="19">
        <v>76</v>
      </c>
      <c r="AE49" s="22">
        <v>130</v>
      </c>
      <c r="AF49" s="19">
        <v>1</v>
      </c>
      <c r="AG49" s="19">
        <v>10518</v>
      </c>
      <c r="AH49" s="23">
        <f t="shared" si="8"/>
        <v>-10517</v>
      </c>
      <c r="AI49" s="24">
        <f t="shared" si="9"/>
        <v>-0.99990492489066363</v>
      </c>
      <c r="AJ49" s="41">
        <f t="shared" si="10"/>
        <v>0</v>
      </c>
      <c r="AK49" s="41">
        <f t="shared" si="11"/>
        <v>0</v>
      </c>
      <c r="AL49" s="41">
        <f t="shared" si="12"/>
        <v>0</v>
      </c>
      <c r="AM49" s="41">
        <f t="shared" si="13"/>
        <v>0</v>
      </c>
      <c r="AN49" s="41">
        <f t="shared" si="14"/>
        <v>1</v>
      </c>
      <c r="AO49" s="41">
        <f t="shared" si="15"/>
        <v>0</v>
      </c>
      <c r="AP49" s="41" t="str">
        <f t="shared" si="16"/>
        <v/>
      </c>
    </row>
    <row r="50" spans="1:42" ht="14" x14ac:dyDescent="0.15">
      <c r="A50" s="18">
        <v>154</v>
      </c>
      <c r="B50" s="19" t="s">
        <v>93</v>
      </c>
      <c r="C50" s="20" t="s">
        <v>43</v>
      </c>
      <c r="D50" s="21">
        <v>15</v>
      </c>
      <c r="E50" s="21">
        <v>0</v>
      </c>
      <c r="F50" s="21">
        <v>15</v>
      </c>
      <c r="G50" s="21">
        <v>15</v>
      </c>
      <c r="H50" s="29">
        <f t="shared" si="0"/>
        <v>45</v>
      </c>
      <c r="I50" s="21">
        <v>245</v>
      </c>
      <c r="J50" s="21">
        <v>13.33333333</v>
      </c>
      <c r="K50" s="21">
        <v>35.333333330000002</v>
      </c>
      <c r="L50" s="21">
        <v>122.66666669999999</v>
      </c>
      <c r="M50" s="30">
        <f t="shared" si="1"/>
        <v>-73.666666640000017</v>
      </c>
      <c r="N50" s="21">
        <v>85</v>
      </c>
      <c r="O50" s="21">
        <v>94</v>
      </c>
      <c r="P50" s="31">
        <f t="shared" si="2"/>
        <v>179</v>
      </c>
      <c r="Q50" s="21">
        <v>10000</v>
      </c>
      <c r="R50" s="28"/>
      <c r="S50" s="32" t="str">
        <f t="shared" si="3"/>
        <v/>
      </c>
      <c r="U50" s="28"/>
      <c r="V50" s="33" t="str">
        <f t="shared" si="4"/>
        <v>0</v>
      </c>
      <c r="W50" s="21">
        <v>30</v>
      </c>
      <c r="X50" s="21">
        <v>0</v>
      </c>
      <c r="Y50" s="26">
        <f t="shared" si="5"/>
        <v>30</v>
      </c>
      <c r="Z50" s="21">
        <v>100</v>
      </c>
      <c r="AA50" s="21"/>
      <c r="AB50" s="27">
        <f t="shared" si="6"/>
        <v>100</v>
      </c>
      <c r="AC50" s="21">
        <f t="shared" si="7"/>
        <v>80.333333359999983</v>
      </c>
      <c r="AD50" s="19">
        <v>87</v>
      </c>
      <c r="AE50" s="22">
        <v>142</v>
      </c>
      <c r="AH50" s="23" t="str">
        <f t="shared" si="8"/>
        <v/>
      </c>
      <c r="AI50" s="24" t="str">
        <f t="shared" si="9"/>
        <v/>
      </c>
      <c r="AJ50" s="41">
        <f t="shared" si="10"/>
        <v>1</v>
      </c>
      <c r="AK50" s="41">
        <f t="shared" si="11"/>
        <v>0</v>
      </c>
      <c r="AL50" s="41">
        <f t="shared" si="12"/>
        <v>0</v>
      </c>
      <c r="AM50" s="41">
        <f t="shared" si="13"/>
        <v>0</v>
      </c>
      <c r="AN50" s="41">
        <f t="shared" si="14"/>
        <v>1</v>
      </c>
      <c r="AO50" s="41">
        <f t="shared" si="15"/>
        <v>0</v>
      </c>
      <c r="AP50" s="41" t="str">
        <f t="shared" si="16"/>
        <v/>
      </c>
    </row>
    <row r="51" spans="1:42" ht="14" x14ac:dyDescent="0.15">
      <c r="A51" s="18">
        <v>155</v>
      </c>
      <c r="B51" s="19" t="s">
        <v>94</v>
      </c>
      <c r="C51" s="20" t="s">
        <v>43</v>
      </c>
      <c r="D51" s="21">
        <v>15</v>
      </c>
      <c r="E51" s="21">
        <v>15</v>
      </c>
      <c r="F51" s="21">
        <v>15</v>
      </c>
      <c r="G51" s="21">
        <v>15</v>
      </c>
      <c r="H51" s="29">
        <f t="shared" si="0"/>
        <v>60</v>
      </c>
      <c r="I51" s="21">
        <v>0</v>
      </c>
      <c r="J51" s="21">
        <v>20</v>
      </c>
      <c r="K51" s="21">
        <v>35.333333330000002</v>
      </c>
      <c r="L51" s="21">
        <v>116</v>
      </c>
      <c r="M51" s="30">
        <f t="shared" si="1"/>
        <v>171.33333333000002</v>
      </c>
      <c r="N51" s="21">
        <v>85</v>
      </c>
      <c r="O51" s="21">
        <v>99</v>
      </c>
      <c r="P51" s="31">
        <f t="shared" si="2"/>
        <v>184</v>
      </c>
      <c r="Q51" s="21">
        <v>10000</v>
      </c>
      <c r="R51" s="21">
        <v>9580</v>
      </c>
      <c r="S51" s="32">
        <f t="shared" si="3"/>
        <v>301</v>
      </c>
      <c r="T51" s="19" t="s">
        <v>44</v>
      </c>
      <c r="U51" s="21">
        <v>150</v>
      </c>
      <c r="V51" s="33">
        <f t="shared" si="4"/>
        <v>451</v>
      </c>
      <c r="W51" s="21">
        <v>15</v>
      </c>
      <c r="X51" s="21">
        <v>0</v>
      </c>
      <c r="Y51" s="26">
        <f t="shared" si="5"/>
        <v>15</v>
      </c>
      <c r="Z51" s="28"/>
      <c r="AA51" s="28"/>
      <c r="AB51" s="27">
        <f t="shared" si="6"/>
        <v>0</v>
      </c>
      <c r="AC51" s="21">
        <f t="shared" si="7"/>
        <v>881.33333332999996</v>
      </c>
      <c r="AD51" s="19">
        <v>17</v>
      </c>
      <c r="AE51" s="22">
        <v>27</v>
      </c>
      <c r="AF51" s="19">
        <v>9580</v>
      </c>
      <c r="AG51" s="19">
        <v>10000</v>
      </c>
      <c r="AH51" s="23">
        <f t="shared" si="8"/>
        <v>-420</v>
      </c>
      <c r="AI51" s="24">
        <f t="shared" si="9"/>
        <v>-4.2000000000000003E-2</v>
      </c>
      <c r="AJ51" s="41">
        <f t="shared" si="10"/>
        <v>1</v>
      </c>
      <c r="AK51" s="41">
        <f t="shared" si="11"/>
        <v>1</v>
      </c>
      <c r="AL51" s="41">
        <f t="shared" si="12"/>
        <v>1</v>
      </c>
      <c r="AM51" s="41">
        <f t="shared" si="13"/>
        <v>0</v>
      </c>
      <c r="AN51" s="41">
        <f t="shared" si="14"/>
        <v>1</v>
      </c>
      <c r="AO51" s="41">
        <f t="shared" si="15"/>
        <v>0</v>
      </c>
      <c r="AP51" s="41" t="str">
        <f t="shared" si="16"/>
        <v/>
      </c>
    </row>
    <row r="52" spans="1:42" ht="14" x14ac:dyDescent="0.15">
      <c r="A52" s="18">
        <v>156</v>
      </c>
      <c r="B52" s="19" t="s">
        <v>95</v>
      </c>
      <c r="C52" s="20" t="s">
        <v>43</v>
      </c>
      <c r="D52" s="21">
        <v>15</v>
      </c>
      <c r="E52" s="21">
        <v>15</v>
      </c>
      <c r="F52" s="21">
        <v>0</v>
      </c>
      <c r="G52" s="21">
        <v>0</v>
      </c>
      <c r="H52" s="29">
        <f t="shared" si="0"/>
        <v>30</v>
      </c>
      <c r="I52" s="21">
        <v>240</v>
      </c>
      <c r="J52" s="21">
        <v>20</v>
      </c>
      <c r="K52" s="21">
        <v>31</v>
      </c>
      <c r="L52" s="21">
        <v>94.333333330000002</v>
      </c>
      <c r="M52" s="30">
        <f t="shared" si="1"/>
        <v>-94.666666669999984</v>
      </c>
      <c r="N52" s="21">
        <v>83</v>
      </c>
      <c r="O52" s="21">
        <v>98</v>
      </c>
      <c r="P52" s="31">
        <f t="shared" si="2"/>
        <v>181</v>
      </c>
      <c r="Q52" s="21">
        <v>10000</v>
      </c>
      <c r="R52" s="21">
        <v>8938</v>
      </c>
      <c r="S52" s="32">
        <f t="shared" si="3"/>
        <v>226.1</v>
      </c>
      <c r="T52" s="19" t="s">
        <v>48</v>
      </c>
      <c r="U52" s="21"/>
      <c r="V52" s="33">
        <f t="shared" si="4"/>
        <v>226.1</v>
      </c>
      <c r="W52" s="21"/>
      <c r="X52" s="21">
        <v>50</v>
      </c>
      <c r="Y52" s="26">
        <f t="shared" si="5"/>
        <v>50</v>
      </c>
      <c r="Z52" s="28"/>
      <c r="AA52" s="28"/>
      <c r="AB52" s="27">
        <f t="shared" si="6"/>
        <v>0</v>
      </c>
      <c r="AC52" s="21">
        <f t="shared" si="7"/>
        <v>392.43333332999998</v>
      </c>
      <c r="AD52" s="19">
        <v>73</v>
      </c>
      <c r="AE52" s="22">
        <v>123</v>
      </c>
      <c r="AF52" s="19">
        <v>8938</v>
      </c>
      <c r="AG52" s="19">
        <v>10001</v>
      </c>
      <c r="AH52" s="23">
        <f t="shared" si="8"/>
        <v>-1063</v>
      </c>
      <c r="AI52" s="24">
        <f t="shared" si="9"/>
        <v>-0.10628937106289371</v>
      </c>
      <c r="AJ52" s="41">
        <f t="shared" si="10"/>
        <v>0</v>
      </c>
      <c r="AK52" s="41">
        <f t="shared" si="11"/>
        <v>1</v>
      </c>
      <c r="AL52" s="41">
        <f t="shared" si="12"/>
        <v>0</v>
      </c>
      <c r="AM52" s="41">
        <f t="shared" si="13"/>
        <v>0</v>
      </c>
      <c r="AN52" s="41">
        <f t="shared" si="14"/>
        <v>1</v>
      </c>
      <c r="AO52" s="41">
        <f t="shared" si="15"/>
        <v>0</v>
      </c>
      <c r="AP52" s="41" t="str">
        <f t="shared" si="16"/>
        <v/>
      </c>
    </row>
    <row r="53" spans="1:42" ht="14" x14ac:dyDescent="0.15">
      <c r="A53" s="18">
        <v>157</v>
      </c>
      <c r="B53" s="19" t="s">
        <v>96</v>
      </c>
      <c r="C53" s="20" t="s">
        <v>43</v>
      </c>
      <c r="D53" s="21">
        <v>15</v>
      </c>
      <c r="E53" s="21">
        <v>15</v>
      </c>
      <c r="F53" s="21">
        <v>0</v>
      </c>
      <c r="G53" s="21">
        <v>10</v>
      </c>
      <c r="H53" s="29">
        <f t="shared" si="0"/>
        <v>40</v>
      </c>
      <c r="I53" s="21">
        <v>10</v>
      </c>
      <c r="J53" s="21">
        <v>13.33333333</v>
      </c>
      <c r="K53" s="21">
        <v>29</v>
      </c>
      <c r="L53" s="21">
        <v>107.33333330000001</v>
      </c>
      <c r="M53" s="30">
        <f t="shared" si="1"/>
        <v>139.66666663000001</v>
      </c>
      <c r="N53" s="21">
        <v>92</v>
      </c>
      <c r="O53" s="21">
        <v>82</v>
      </c>
      <c r="P53" s="31">
        <f t="shared" si="2"/>
        <v>174</v>
      </c>
      <c r="Q53" s="21">
        <v>10000</v>
      </c>
      <c r="R53" s="21">
        <v>8113</v>
      </c>
      <c r="S53" s="32">
        <f t="shared" si="3"/>
        <v>129.85</v>
      </c>
      <c r="T53" s="19" t="s">
        <v>48</v>
      </c>
      <c r="U53" s="21"/>
      <c r="V53" s="33">
        <f t="shared" si="4"/>
        <v>129.85</v>
      </c>
      <c r="W53" s="21"/>
      <c r="X53" s="21">
        <v>0</v>
      </c>
      <c r="Y53" s="26">
        <f t="shared" si="5"/>
        <v>0</v>
      </c>
      <c r="Z53" s="21">
        <v>100</v>
      </c>
      <c r="AA53" s="21"/>
      <c r="AB53" s="27">
        <f t="shared" si="6"/>
        <v>100</v>
      </c>
      <c r="AC53" s="21">
        <f t="shared" si="7"/>
        <v>383.51666663000003</v>
      </c>
      <c r="AD53" s="19">
        <v>74</v>
      </c>
      <c r="AE53" s="22">
        <v>102</v>
      </c>
      <c r="AF53" s="19">
        <v>8113</v>
      </c>
      <c r="AG53" s="19">
        <v>8756</v>
      </c>
      <c r="AH53" s="23">
        <f t="shared" si="8"/>
        <v>-643</v>
      </c>
      <c r="AI53" s="24">
        <f t="shared" si="9"/>
        <v>-7.3435358611238011E-2</v>
      </c>
      <c r="AJ53" s="41">
        <f t="shared" si="10"/>
        <v>0</v>
      </c>
      <c r="AK53" s="41">
        <f t="shared" si="11"/>
        <v>1</v>
      </c>
      <c r="AL53" s="41">
        <f t="shared" si="12"/>
        <v>0</v>
      </c>
      <c r="AM53" s="41">
        <f t="shared" si="13"/>
        <v>0</v>
      </c>
      <c r="AN53" s="41">
        <f t="shared" si="14"/>
        <v>1</v>
      </c>
      <c r="AO53" s="41">
        <f t="shared" si="15"/>
        <v>0</v>
      </c>
      <c r="AP53" s="41" t="str">
        <f t="shared" si="16"/>
        <v/>
      </c>
    </row>
    <row r="54" spans="1:42" ht="14" x14ac:dyDescent="0.15">
      <c r="A54" s="18">
        <v>158</v>
      </c>
      <c r="B54" s="19" t="s">
        <v>97</v>
      </c>
      <c r="C54" s="20" t="s">
        <v>43</v>
      </c>
      <c r="D54" s="21">
        <v>15</v>
      </c>
      <c r="E54" s="21">
        <v>15</v>
      </c>
      <c r="F54" s="21">
        <v>15</v>
      </c>
      <c r="G54" s="21">
        <v>15</v>
      </c>
      <c r="H54" s="29">
        <f t="shared" si="0"/>
        <v>60</v>
      </c>
      <c r="I54" s="21">
        <v>20</v>
      </c>
      <c r="J54" s="21">
        <v>20</v>
      </c>
      <c r="K54" s="21">
        <v>35</v>
      </c>
      <c r="L54" s="21">
        <v>113</v>
      </c>
      <c r="M54" s="30">
        <f t="shared" si="1"/>
        <v>148</v>
      </c>
      <c r="N54" s="21">
        <v>91</v>
      </c>
      <c r="O54" s="21">
        <v>100</v>
      </c>
      <c r="P54" s="31">
        <f t="shared" si="2"/>
        <v>191</v>
      </c>
      <c r="Q54" s="21">
        <v>10000</v>
      </c>
      <c r="R54" s="21">
        <v>9815</v>
      </c>
      <c r="S54" s="32">
        <f t="shared" si="3"/>
        <v>328.41666666666669</v>
      </c>
      <c r="T54" s="19" t="s">
        <v>46</v>
      </c>
      <c r="U54" s="21">
        <v>150</v>
      </c>
      <c r="V54" s="33">
        <f t="shared" si="4"/>
        <v>478.41666666666669</v>
      </c>
      <c r="W54" s="21"/>
      <c r="X54" s="21">
        <v>0</v>
      </c>
      <c r="Y54" s="26">
        <f t="shared" si="5"/>
        <v>0</v>
      </c>
      <c r="Z54" s="21"/>
      <c r="AA54" s="21">
        <v>5</v>
      </c>
      <c r="AB54" s="27">
        <f t="shared" si="6"/>
        <v>5</v>
      </c>
      <c r="AC54" s="21">
        <f t="shared" si="7"/>
        <v>872.41666666666674</v>
      </c>
      <c r="AD54" s="19">
        <v>20</v>
      </c>
      <c r="AE54" s="22">
        <v>31</v>
      </c>
      <c r="AF54" s="19">
        <v>9815</v>
      </c>
      <c r="AG54" s="19">
        <v>9784</v>
      </c>
      <c r="AH54" s="23">
        <f t="shared" si="8"/>
        <v>31</v>
      </c>
      <c r="AI54" s="24">
        <f t="shared" si="9"/>
        <v>3.1684382665576453E-3</v>
      </c>
      <c r="AJ54" s="41">
        <f t="shared" si="10"/>
        <v>1</v>
      </c>
      <c r="AK54" s="41">
        <f t="shared" si="11"/>
        <v>1</v>
      </c>
      <c r="AL54" s="41">
        <f t="shared" si="12"/>
        <v>0</v>
      </c>
      <c r="AM54" s="41">
        <f t="shared" si="13"/>
        <v>0</v>
      </c>
      <c r="AN54" s="41">
        <f t="shared" si="14"/>
        <v>1</v>
      </c>
      <c r="AO54" s="41">
        <f t="shared" si="15"/>
        <v>0</v>
      </c>
      <c r="AP54" s="41" t="str">
        <f t="shared" si="16"/>
        <v/>
      </c>
    </row>
    <row r="55" spans="1:42" ht="14" x14ac:dyDescent="0.15">
      <c r="A55" s="18">
        <v>159</v>
      </c>
      <c r="B55" s="19" t="s">
        <v>98</v>
      </c>
      <c r="C55" s="20" t="s">
        <v>43</v>
      </c>
      <c r="D55" s="21">
        <v>15</v>
      </c>
      <c r="E55" s="21">
        <v>15</v>
      </c>
      <c r="F55" s="21">
        <v>15</v>
      </c>
      <c r="G55" s="21">
        <v>15</v>
      </c>
      <c r="H55" s="29">
        <f t="shared" si="0"/>
        <v>60</v>
      </c>
      <c r="I55" s="21">
        <v>5</v>
      </c>
      <c r="J55" s="21">
        <v>20</v>
      </c>
      <c r="K55" s="21">
        <v>34</v>
      </c>
      <c r="L55" s="21">
        <v>132.33333329999999</v>
      </c>
      <c r="M55" s="30">
        <f t="shared" si="1"/>
        <v>181.33333329999999</v>
      </c>
      <c r="N55" s="21">
        <v>104</v>
      </c>
      <c r="O55" s="21">
        <v>109</v>
      </c>
      <c r="P55" s="31">
        <f t="shared" si="2"/>
        <v>213</v>
      </c>
      <c r="Q55" s="21">
        <v>10000</v>
      </c>
      <c r="R55" s="21">
        <v>10308.39</v>
      </c>
      <c r="S55" s="32">
        <f t="shared" si="3"/>
        <v>314.02116666666672</v>
      </c>
      <c r="T55" s="19" t="s">
        <v>48</v>
      </c>
      <c r="U55" s="21"/>
      <c r="V55" s="33">
        <f t="shared" si="4"/>
        <v>314.02116666666672</v>
      </c>
      <c r="W55" s="21">
        <v>30</v>
      </c>
      <c r="X55" s="21">
        <v>0</v>
      </c>
      <c r="Y55" s="26">
        <f t="shared" si="5"/>
        <v>30</v>
      </c>
      <c r="Z55" s="28"/>
      <c r="AA55" s="28"/>
      <c r="AB55" s="27">
        <f t="shared" si="6"/>
        <v>0</v>
      </c>
      <c r="AC55" s="21">
        <f t="shared" si="7"/>
        <v>798.35449996666671</v>
      </c>
      <c r="AD55" s="19">
        <v>28</v>
      </c>
      <c r="AE55" s="22">
        <v>44</v>
      </c>
      <c r="AF55" s="19">
        <v>10308.39</v>
      </c>
      <c r="AG55" s="19">
        <v>10659.44</v>
      </c>
      <c r="AH55" s="23">
        <f t="shared" si="8"/>
        <v>-351.05000000000109</v>
      </c>
      <c r="AI55" s="24">
        <f t="shared" si="9"/>
        <v>-3.2933249776723829E-2</v>
      </c>
      <c r="AJ55" s="41">
        <f t="shared" si="10"/>
        <v>0</v>
      </c>
      <c r="AK55" s="41">
        <f t="shared" si="11"/>
        <v>1</v>
      </c>
      <c r="AL55" s="41">
        <f t="shared" si="12"/>
        <v>1</v>
      </c>
      <c r="AM55" s="41">
        <f t="shared" si="13"/>
        <v>1</v>
      </c>
      <c r="AN55" s="41">
        <f t="shared" si="14"/>
        <v>1</v>
      </c>
      <c r="AO55" s="41">
        <f t="shared" si="15"/>
        <v>0</v>
      </c>
      <c r="AP55" s="41" t="str">
        <f t="shared" si="16"/>
        <v/>
      </c>
    </row>
    <row r="56" spans="1:42" ht="14" x14ac:dyDescent="0.15">
      <c r="A56" s="18">
        <v>160</v>
      </c>
      <c r="B56" s="19" t="s">
        <v>99</v>
      </c>
      <c r="C56" s="20" t="s">
        <v>43</v>
      </c>
      <c r="D56" s="21">
        <v>15</v>
      </c>
      <c r="E56" s="21">
        <v>15</v>
      </c>
      <c r="F56" s="21">
        <v>15</v>
      </c>
      <c r="G56" s="21">
        <v>15</v>
      </c>
      <c r="H56" s="29">
        <f t="shared" si="0"/>
        <v>60</v>
      </c>
      <c r="I56" s="21">
        <v>200</v>
      </c>
      <c r="J56" s="21">
        <v>20</v>
      </c>
      <c r="K56" s="21">
        <v>36.333333330000002</v>
      </c>
      <c r="L56" s="21">
        <v>115.33333330000001</v>
      </c>
      <c r="M56" s="30">
        <f t="shared" si="1"/>
        <v>-28.333333369999991</v>
      </c>
      <c r="N56" s="21">
        <v>88</v>
      </c>
      <c r="O56" s="21">
        <v>111</v>
      </c>
      <c r="P56" s="31">
        <f t="shared" si="2"/>
        <v>199</v>
      </c>
      <c r="Q56" s="21">
        <v>10000</v>
      </c>
      <c r="R56" s="21">
        <v>10230</v>
      </c>
      <c r="S56" s="32">
        <f t="shared" si="3"/>
        <v>323.16666666666669</v>
      </c>
      <c r="T56" s="19" t="s">
        <v>44</v>
      </c>
      <c r="U56" s="21">
        <v>150</v>
      </c>
      <c r="V56" s="33">
        <f t="shared" si="4"/>
        <v>473.16666666666669</v>
      </c>
      <c r="W56" s="21"/>
      <c r="X56" s="21">
        <v>50</v>
      </c>
      <c r="Y56" s="26">
        <f t="shared" si="5"/>
        <v>50</v>
      </c>
      <c r="Z56" s="28"/>
      <c r="AA56" s="28"/>
      <c r="AB56" s="27">
        <f t="shared" si="6"/>
        <v>0</v>
      </c>
      <c r="AC56" s="21">
        <f t="shared" si="7"/>
        <v>753.83333329666675</v>
      </c>
      <c r="AD56" s="19">
        <v>36</v>
      </c>
      <c r="AE56" s="22">
        <v>53</v>
      </c>
      <c r="AF56" s="19">
        <v>10230</v>
      </c>
      <c r="AG56" s="19">
        <v>10000</v>
      </c>
      <c r="AH56" s="23">
        <f t="shared" si="8"/>
        <v>230</v>
      </c>
      <c r="AI56" s="24">
        <f t="shared" si="9"/>
        <v>2.3E-2</v>
      </c>
      <c r="AJ56" s="41">
        <f t="shared" si="10"/>
        <v>1</v>
      </c>
      <c r="AK56" s="41">
        <f t="shared" si="11"/>
        <v>1</v>
      </c>
      <c r="AL56" s="41">
        <f t="shared" si="12"/>
        <v>0</v>
      </c>
      <c r="AM56" s="41">
        <f t="shared" si="13"/>
        <v>0</v>
      </c>
      <c r="AN56" s="41">
        <f t="shared" si="14"/>
        <v>1</v>
      </c>
      <c r="AO56" s="41">
        <f t="shared" si="15"/>
        <v>0</v>
      </c>
      <c r="AP56" s="41" t="str">
        <f t="shared" si="16"/>
        <v/>
      </c>
    </row>
    <row r="57" spans="1:42" ht="14" x14ac:dyDescent="0.15">
      <c r="A57" s="18">
        <v>162</v>
      </c>
      <c r="B57" s="19" t="s">
        <v>100</v>
      </c>
      <c r="C57" s="20" t="s">
        <v>43</v>
      </c>
      <c r="D57" s="21">
        <v>15</v>
      </c>
      <c r="E57" s="21">
        <v>15</v>
      </c>
      <c r="F57" s="21">
        <v>15</v>
      </c>
      <c r="G57" s="21">
        <v>0</v>
      </c>
      <c r="H57" s="29">
        <f t="shared" si="0"/>
        <v>45</v>
      </c>
      <c r="I57" s="21">
        <v>5</v>
      </c>
      <c r="J57" s="21">
        <v>20</v>
      </c>
      <c r="K57" s="21">
        <v>33.333333330000002</v>
      </c>
      <c r="L57" s="21">
        <v>133.33333329999999</v>
      </c>
      <c r="M57" s="30">
        <f t="shared" si="1"/>
        <v>181.66666663000001</v>
      </c>
      <c r="N57" s="21">
        <v>115</v>
      </c>
      <c r="O57" s="21">
        <v>117</v>
      </c>
      <c r="P57" s="31">
        <f t="shared" si="2"/>
        <v>232</v>
      </c>
      <c r="Q57" s="21">
        <v>10000</v>
      </c>
      <c r="R57" s="21">
        <v>8793</v>
      </c>
      <c r="S57" s="32">
        <f t="shared" si="3"/>
        <v>209.18333333333334</v>
      </c>
      <c r="T57" s="19" t="s">
        <v>44</v>
      </c>
      <c r="U57" s="21">
        <v>150</v>
      </c>
      <c r="V57" s="33">
        <f t="shared" si="4"/>
        <v>359.18333333333334</v>
      </c>
      <c r="W57" s="21">
        <v>30</v>
      </c>
      <c r="X57" s="21">
        <v>50</v>
      </c>
      <c r="Y57" s="26">
        <f t="shared" si="5"/>
        <v>80</v>
      </c>
      <c r="Z57" s="28"/>
      <c r="AA57" s="28"/>
      <c r="AB57" s="27">
        <f t="shared" si="6"/>
        <v>0</v>
      </c>
      <c r="AC57" s="21">
        <f t="shared" si="7"/>
        <v>897.8499999633334</v>
      </c>
      <c r="AD57" s="19">
        <v>16</v>
      </c>
      <c r="AE57" s="22">
        <v>24</v>
      </c>
      <c r="AF57" s="19">
        <v>8793</v>
      </c>
      <c r="AG57" s="19">
        <v>10343</v>
      </c>
      <c r="AH57" s="23">
        <f t="shared" si="8"/>
        <v>-1550</v>
      </c>
      <c r="AI57" s="24">
        <f t="shared" si="9"/>
        <v>-0.14985980856618003</v>
      </c>
      <c r="AJ57" s="41">
        <f t="shared" si="10"/>
        <v>1</v>
      </c>
      <c r="AK57" s="41">
        <f t="shared" si="11"/>
        <v>1</v>
      </c>
      <c r="AL57" s="41">
        <f t="shared" si="12"/>
        <v>1</v>
      </c>
      <c r="AM57" s="41">
        <f t="shared" si="13"/>
        <v>1</v>
      </c>
      <c r="AN57" s="41">
        <f t="shared" si="14"/>
        <v>1</v>
      </c>
      <c r="AO57" s="41">
        <f t="shared" si="15"/>
        <v>1</v>
      </c>
      <c r="AP57" s="41">
        <f t="shared" si="16"/>
        <v>-0.14985980856618003</v>
      </c>
    </row>
    <row r="58" spans="1:42" ht="14" x14ac:dyDescent="0.15">
      <c r="A58" s="18">
        <v>163</v>
      </c>
      <c r="B58" s="19" t="s">
        <v>101</v>
      </c>
      <c r="C58" s="20" t="s">
        <v>43</v>
      </c>
      <c r="D58" s="21">
        <v>15</v>
      </c>
      <c r="E58" s="21">
        <v>15</v>
      </c>
      <c r="F58" s="21">
        <v>15</v>
      </c>
      <c r="G58" s="21">
        <v>10</v>
      </c>
      <c r="H58" s="29">
        <f t="shared" si="0"/>
        <v>55</v>
      </c>
      <c r="I58" s="21">
        <v>35</v>
      </c>
      <c r="J58" s="21">
        <v>0</v>
      </c>
      <c r="K58" s="21">
        <v>23.333333329999999</v>
      </c>
      <c r="L58" s="21">
        <v>58.666666669999998</v>
      </c>
      <c r="M58" s="30">
        <f t="shared" si="1"/>
        <v>47</v>
      </c>
      <c r="N58" s="21">
        <v>99</v>
      </c>
      <c r="O58" s="21">
        <v>109</v>
      </c>
      <c r="P58" s="31">
        <f t="shared" si="2"/>
        <v>208</v>
      </c>
      <c r="Q58" s="21">
        <v>10000</v>
      </c>
      <c r="R58" s="21">
        <v>11907</v>
      </c>
      <c r="S58" s="32">
        <f t="shared" si="3"/>
        <v>127.51666666666665</v>
      </c>
      <c r="T58" s="19" t="s">
        <v>46</v>
      </c>
      <c r="U58" s="21">
        <v>150</v>
      </c>
      <c r="V58" s="33">
        <f t="shared" si="4"/>
        <v>277.51666666666665</v>
      </c>
      <c r="W58" s="21"/>
      <c r="X58" s="21">
        <v>0</v>
      </c>
      <c r="Y58" s="26">
        <f t="shared" si="5"/>
        <v>0</v>
      </c>
      <c r="Z58" s="28"/>
      <c r="AA58" s="28"/>
      <c r="AB58" s="27">
        <f t="shared" si="6"/>
        <v>0</v>
      </c>
      <c r="AC58" s="21">
        <f t="shared" si="7"/>
        <v>587.51666666666665</v>
      </c>
      <c r="AD58" s="19">
        <v>57</v>
      </c>
      <c r="AE58" s="22">
        <v>86</v>
      </c>
      <c r="AF58" s="19">
        <v>11907</v>
      </c>
      <c r="AG58" s="19">
        <v>10226</v>
      </c>
      <c r="AH58" s="23">
        <f t="shared" si="8"/>
        <v>1681</v>
      </c>
      <c r="AI58" s="24">
        <f t="shared" si="9"/>
        <v>0.16438490123215332</v>
      </c>
      <c r="AJ58" s="41">
        <f t="shared" si="10"/>
        <v>1</v>
      </c>
      <c r="AK58" s="41">
        <f t="shared" si="11"/>
        <v>1</v>
      </c>
      <c r="AL58" s="41">
        <f t="shared" si="12"/>
        <v>0</v>
      </c>
      <c r="AM58" s="41">
        <f t="shared" si="13"/>
        <v>1</v>
      </c>
      <c r="AN58" s="41">
        <f t="shared" si="14"/>
        <v>1</v>
      </c>
      <c r="AO58" s="41">
        <f t="shared" si="15"/>
        <v>0</v>
      </c>
      <c r="AP58" s="41" t="str">
        <f t="shared" si="16"/>
        <v/>
      </c>
    </row>
    <row r="59" spans="1:42" ht="14" x14ac:dyDescent="0.15">
      <c r="A59" s="18">
        <v>166</v>
      </c>
      <c r="B59" s="19" t="s">
        <v>102</v>
      </c>
      <c r="C59" s="20" t="s">
        <v>43</v>
      </c>
      <c r="D59" s="21">
        <v>15</v>
      </c>
      <c r="E59" s="21">
        <v>15</v>
      </c>
      <c r="F59" s="21">
        <v>15</v>
      </c>
      <c r="G59" s="21">
        <v>0</v>
      </c>
      <c r="H59" s="29">
        <f t="shared" si="0"/>
        <v>45</v>
      </c>
      <c r="I59" s="21">
        <v>205</v>
      </c>
      <c r="J59" s="21">
        <v>0</v>
      </c>
      <c r="K59" s="21">
        <v>28.666666670000001</v>
      </c>
      <c r="L59" s="21">
        <v>92.666666669999998</v>
      </c>
      <c r="M59" s="30">
        <f t="shared" si="1"/>
        <v>-83.666666660000004</v>
      </c>
      <c r="N59" s="21">
        <v>101</v>
      </c>
      <c r="O59" s="21">
        <v>111</v>
      </c>
      <c r="P59" s="31">
        <f t="shared" si="2"/>
        <v>212</v>
      </c>
      <c r="Q59" s="21">
        <v>10000</v>
      </c>
      <c r="R59" s="21">
        <v>9326</v>
      </c>
      <c r="S59" s="32">
        <f t="shared" si="3"/>
        <v>271.36666666666667</v>
      </c>
      <c r="T59" s="19" t="s">
        <v>46</v>
      </c>
      <c r="U59" s="21">
        <v>150</v>
      </c>
      <c r="V59" s="33">
        <f t="shared" si="4"/>
        <v>421.36666666666667</v>
      </c>
      <c r="W59" s="21"/>
      <c r="X59" s="21">
        <v>50</v>
      </c>
      <c r="Y59" s="26">
        <f t="shared" si="5"/>
        <v>50</v>
      </c>
      <c r="Z59" s="28"/>
      <c r="AA59" s="28"/>
      <c r="AB59" s="27">
        <f t="shared" si="6"/>
        <v>0</v>
      </c>
      <c r="AC59" s="21">
        <f t="shared" si="7"/>
        <v>644.70000000666664</v>
      </c>
      <c r="AD59" s="19">
        <v>49</v>
      </c>
      <c r="AE59" s="22">
        <v>74</v>
      </c>
      <c r="AF59" s="19">
        <v>9326</v>
      </c>
      <c r="AG59" s="19">
        <v>10000</v>
      </c>
      <c r="AH59" s="23">
        <f t="shared" si="8"/>
        <v>-674</v>
      </c>
      <c r="AI59" s="24">
        <f t="shared" si="9"/>
        <v>-6.7400000000000002E-2</v>
      </c>
      <c r="AJ59" s="41">
        <f t="shared" si="10"/>
        <v>1</v>
      </c>
      <c r="AK59" s="41">
        <f t="shared" si="11"/>
        <v>1</v>
      </c>
      <c r="AL59" s="41">
        <f t="shared" si="12"/>
        <v>0</v>
      </c>
      <c r="AM59" s="41">
        <f t="shared" si="13"/>
        <v>1</v>
      </c>
      <c r="AN59" s="41">
        <f t="shared" si="14"/>
        <v>1</v>
      </c>
      <c r="AO59" s="41">
        <f t="shared" si="15"/>
        <v>0</v>
      </c>
      <c r="AP59" s="41" t="str">
        <f t="shared" si="16"/>
        <v/>
      </c>
    </row>
    <row r="60" spans="1:42" ht="14" x14ac:dyDescent="0.15">
      <c r="A60" s="18">
        <v>167</v>
      </c>
      <c r="B60" s="19" t="s">
        <v>103</v>
      </c>
      <c r="C60" s="20" t="s">
        <v>43</v>
      </c>
      <c r="D60" s="21">
        <v>15</v>
      </c>
      <c r="E60" s="21">
        <v>15</v>
      </c>
      <c r="F60" s="21">
        <v>0</v>
      </c>
      <c r="G60" s="21">
        <v>15</v>
      </c>
      <c r="H60" s="29">
        <f t="shared" si="0"/>
        <v>45</v>
      </c>
      <c r="I60" s="21">
        <v>20</v>
      </c>
      <c r="J60" s="21">
        <v>20</v>
      </c>
      <c r="K60" s="21">
        <v>34.333333330000002</v>
      </c>
      <c r="L60" s="21">
        <v>99.666666669999998</v>
      </c>
      <c r="M60" s="30">
        <f t="shared" si="1"/>
        <v>134</v>
      </c>
      <c r="N60" s="21">
        <v>62</v>
      </c>
      <c r="O60" s="21">
        <v>77</v>
      </c>
      <c r="P60" s="31">
        <f t="shared" si="2"/>
        <v>139</v>
      </c>
      <c r="Q60" s="21">
        <v>10000</v>
      </c>
      <c r="R60" s="21">
        <v>10659</v>
      </c>
      <c r="S60" s="32">
        <f t="shared" si="3"/>
        <v>273.11666666666667</v>
      </c>
      <c r="T60" s="19" t="s">
        <v>48</v>
      </c>
      <c r="U60" s="21"/>
      <c r="V60" s="33">
        <f t="shared" si="4"/>
        <v>273.11666666666667</v>
      </c>
      <c r="W60" s="21"/>
      <c r="X60" s="21">
        <v>50</v>
      </c>
      <c r="Y60" s="26">
        <f t="shared" si="5"/>
        <v>50</v>
      </c>
      <c r="Z60" s="28"/>
      <c r="AA60" s="28"/>
      <c r="AB60" s="27">
        <f t="shared" si="6"/>
        <v>0</v>
      </c>
      <c r="AC60" s="21">
        <f t="shared" si="7"/>
        <v>641.11666666666667</v>
      </c>
      <c r="AD60" s="19">
        <v>50</v>
      </c>
      <c r="AE60" s="22">
        <v>79</v>
      </c>
      <c r="AF60" s="19">
        <v>10659</v>
      </c>
      <c r="AG60" s="19">
        <v>9868.77</v>
      </c>
      <c r="AH60" s="23">
        <f t="shared" si="8"/>
        <v>790.22999999999956</v>
      </c>
      <c r="AI60" s="24">
        <f t="shared" si="9"/>
        <v>8.0073808590128207E-2</v>
      </c>
      <c r="AJ60" s="41">
        <f t="shared" si="10"/>
        <v>0</v>
      </c>
      <c r="AK60" s="41">
        <f t="shared" si="11"/>
        <v>1</v>
      </c>
      <c r="AL60" s="41">
        <f t="shared" si="12"/>
        <v>0</v>
      </c>
      <c r="AM60" s="41">
        <f t="shared" si="13"/>
        <v>0</v>
      </c>
      <c r="AN60" s="41">
        <f t="shared" si="14"/>
        <v>1</v>
      </c>
      <c r="AO60" s="41">
        <f t="shared" si="15"/>
        <v>0</v>
      </c>
      <c r="AP60" s="41" t="str">
        <f t="shared" si="16"/>
        <v/>
      </c>
    </row>
    <row r="61" spans="1:42" ht="14" x14ac:dyDescent="0.15">
      <c r="A61" s="18">
        <v>168</v>
      </c>
      <c r="B61" s="19" t="s">
        <v>104</v>
      </c>
      <c r="C61" s="20" t="s">
        <v>43</v>
      </c>
      <c r="D61" s="21">
        <v>15</v>
      </c>
      <c r="E61" s="21">
        <v>15</v>
      </c>
      <c r="F61" s="21">
        <v>15</v>
      </c>
      <c r="G61" s="21">
        <v>15</v>
      </c>
      <c r="H61" s="29">
        <f t="shared" si="0"/>
        <v>60</v>
      </c>
      <c r="I61" s="21">
        <v>5</v>
      </c>
      <c r="J61" s="21">
        <v>20</v>
      </c>
      <c r="K61" s="21">
        <v>34</v>
      </c>
      <c r="L61" s="21">
        <v>116</v>
      </c>
      <c r="M61" s="30">
        <f t="shared" si="1"/>
        <v>165</v>
      </c>
      <c r="N61" s="21">
        <v>73</v>
      </c>
      <c r="O61" s="21">
        <v>75</v>
      </c>
      <c r="P61" s="31">
        <f t="shared" si="2"/>
        <v>148</v>
      </c>
      <c r="Q61" s="21">
        <v>10000</v>
      </c>
      <c r="R61" s="21">
        <v>20451</v>
      </c>
      <c r="S61" s="32">
        <f t="shared" si="3"/>
        <v>0</v>
      </c>
      <c r="T61" s="19" t="s">
        <v>48</v>
      </c>
      <c r="U61" s="21"/>
      <c r="V61" s="33">
        <f t="shared" si="4"/>
        <v>0</v>
      </c>
      <c r="W61" s="21">
        <v>30</v>
      </c>
      <c r="X61" s="21">
        <v>50</v>
      </c>
      <c r="Y61" s="26">
        <f t="shared" si="5"/>
        <v>80</v>
      </c>
      <c r="Z61" s="28"/>
      <c r="AA61" s="28"/>
      <c r="AB61" s="27">
        <f t="shared" si="6"/>
        <v>0</v>
      </c>
      <c r="AC61" s="21">
        <f t="shared" si="7"/>
        <v>453</v>
      </c>
      <c r="AD61" s="19">
        <v>67</v>
      </c>
      <c r="AE61" s="22">
        <v>109</v>
      </c>
      <c r="AF61" s="19">
        <v>20451</v>
      </c>
      <c r="AG61" s="19">
        <v>9550</v>
      </c>
      <c r="AH61" s="23">
        <f t="shared" si="8"/>
        <v>10901</v>
      </c>
      <c r="AI61" s="24">
        <f t="shared" si="9"/>
        <v>1.1414659685863875</v>
      </c>
      <c r="AJ61" s="41">
        <f t="shared" si="10"/>
        <v>0</v>
      </c>
      <c r="AK61" s="41">
        <f t="shared" si="11"/>
        <v>1</v>
      </c>
      <c r="AL61" s="41">
        <f t="shared" si="12"/>
        <v>1</v>
      </c>
      <c r="AM61" s="41">
        <f t="shared" si="13"/>
        <v>0</v>
      </c>
      <c r="AN61" s="41">
        <f t="shared" si="14"/>
        <v>1</v>
      </c>
      <c r="AO61" s="41">
        <f t="shared" si="15"/>
        <v>0</v>
      </c>
      <c r="AP61" s="41" t="str">
        <f t="shared" si="16"/>
        <v/>
      </c>
    </row>
    <row r="62" spans="1:42" ht="14" x14ac:dyDescent="0.15">
      <c r="A62" s="18">
        <v>169</v>
      </c>
      <c r="B62" s="19" t="s">
        <v>105</v>
      </c>
      <c r="C62" s="20" t="s">
        <v>43</v>
      </c>
      <c r="D62" s="21">
        <v>15</v>
      </c>
      <c r="E62" s="21">
        <v>0</v>
      </c>
      <c r="F62" s="21">
        <v>15</v>
      </c>
      <c r="G62" s="21">
        <v>15</v>
      </c>
      <c r="H62" s="29">
        <f t="shared" si="0"/>
        <v>45</v>
      </c>
      <c r="I62" s="21">
        <v>30</v>
      </c>
      <c r="J62" s="21">
        <v>6.6666666670000003</v>
      </c>
      <c r="K62" s="21">
        <v>21</v>
      </c>
      <c r="L62" s="21">
        <v>69.333333330000002</v>
      </c>
      <c r="M62" s="30">
        <f t="shared" si="1"/>
        <v>66.999999997000003</v>
      </c>
      <c r="N62" s="21">
        <v>60</v>
      </c>
      <c r="O62" s="21">
        <v>76</v>
      </c>
      <c r="P62" s="31">
        <f t="shared" si="2"/>
        <v>136</v>
      </c>
      <c r="Q62" s="21">
        <v>10000</v>
      </c>
      <c r="R62" s="21">
        <v>10922</v>
      </c>
      <c r="S62" s="32">
        <f t="shared" si="3"/>
        <v>242.43333333333334</v>
      </c>
      <c r="T62" s="19" t="s">
        <v>44</v>
      </c>
      <c r="U62" s="21">
        <v>150</v>
      </c>
      <c r="V62" s="33">
        <f t="shared" si="4"/>
        <v>392.43333333333334</v>
      </c>
      <c r="W62" s="21"/>
      <c r="X62" s="21">
        <v>0</v>
      </c>
      <c r="Y62" s="26">
        <f t="shared" si="5"/>
        <v>0</v>
      </c>
      <c r="Z62" s="28"/>
      <c r="AA62" s="28"/>
      <c r="AB62" s="27">
        <f t="shared" si="6"/>
        <v>0</v>
      </c>
      <c r="AC62" s="21">
        <f t="shared" si="7"/>
        <v>640.43333333033331</v>
      </c>
      <c r="AD62" s="19">
        <v>51</v>
      </c>
      <c r="AE62" s="22">
        <v>76</v>
      </c>
      <c r="AF62" s="19">
        <v>10922</v>
      </c>
      <c r="AG62" s="19">
        <v>11357</v>
      </c>
      <c r="AH62" s="23">
        <f t="shared" si="8"/>
        <v>-435</v>
      </c>
      <c r="AI62" s="24">
        <f t="shared" si="9"/>
        <v>-3.8302368583252616E-2</v>
      </c>
      <c r="AJ62" s="41">
        <f t="shared" si="10"/>
        <v>1</v>
      </c>
      <c r="AK62" s="41">
        <f t="shared" si="11"/>
        <v>1</v>
      </c>
      <c r="AL62" s="41">
        <f t="shared" si="12"/>
        <v>0</v>
      </c>
      <c r="AM62" s="41">
        <f t="shared" si="13"/>
        <v>0</v>
      </c>
      <c r="AN62" s="41">
        <f t="shared" si="14"/>
        <v>1</v>
      </c>
      <c r="AO62" s="41">
        <f t="shared" si="15"/>
        <v>0</v>
      </c>
      <c r="AP62" s="41" t="str">
        <f t="shared" si="16"/>
        <v/>
      </c>
    </row>
    <row r="63" spans="1:42" ht="14" x14ac:dyDescent="0.15">
      <c r="A63" s="18">
        <v>170</v>
      </c>
      <c r="B63" s="19" t="s">
        <v>106</v>
      </c>
      <c r="C63" s="20" t="s">
        <v>43</v>
      </c>
      <c r="D63" s="21">
        <v>15</v>
      </c>
      <c r="E63" s="21">
        <v>15</v>
      </c>
      <c r="F63" s="21">
        <v>15</v>
      </c>
      <c r="G63" s="21">
        <v>15</v>
      </c>
      <c r="H63" s="29">
        <f t="shared" si="0"/>
        <v>60</v>
      </c>
      <c r="I63" s="21">
        <v>0</v>
      </c>
      <c r="J63" s="21">
        <v>20</v>
      </c>
      <c r="K63" s="21">
        <v>35</v>
      </c>
      <c r="L63" s="21">
        <v>114</v>
      </c>
      <c r="M63" s="30">
        <f t="shared" si="1"/>
        <v>169</v>
      </c>
      <c r="N63" s="21">
        <v>74</v>
      </c>
      <c r="O63" s="21">
        <v>88</v>
      </c>
      <c r="P63" s="31">
        <f t="shared" si="2"/>
        <v>162</v>
      </c>
      <c r="Q63" s="21">
        <v>10000</v>
      </c>
      <c r="R63" s="21">
        <v>10081</v>
      </c>
      <c r="S63" s="32">
        <f t="shared" si="3"/>
        <v>340.55</v>
      </c>
      <c r="T63" s="19" t="s">
        <v>44</v>
      </c>
      <c r="U63" s="21">
        <v>150</v>
      </c>
      <c r="V63" s="33">
        <f t="shared" si="4"/>
        <v>490.55</v>
      </c>
      <c r="W63" s="21">
        <v>75</v>
      </c>
      <c r="X63" s="21">
        <v>50</v>
      </c>
      <c r="Y63" s="26">
        <f t="shared" si="5"/>
        <v>125</v>
      </c>
      <c r="Z63" s="28"/>
      <c r="AA63" s="28"/>
      <c r="AB63" s="27">
        <f t="shared" si="6"/>
        <v>0</v>
      </c>
      <c r="AC63" s="21">
        <f t="shared" si="7"/>
        <v>1006.55</v>
      </c>
      <c r="AD63" s="19">
        <v>4</v>
      </c>
      <c r="AE63" s="22">
        <v>5</v>
      </c>
      <c r="AF63" s="19">
        <v>10081</v>
      </c>
      <c r="AG63" s="19">
        <v>9886</v>
      </c>
      <c r="AH63" s="23">
        <f t="shared" si="8"/>
        <v>195</v>
      </c>
      <c r="AI63" s="24">
        <f t="shared" si="9"/>
        <v>1.9724863443253086E-2</v>
      </c>
      <c r="AJ63" s="41">
        <f t="shared" si="10"/>
        <v>1</v>
      </c>
      <c r="AK63" s="41">
        <f t="shared" si="11"/>
        <v>1</v>
      </c>
      <c r="AL63" s="41">
        <f t="shared" si="12"/>
        <v>1</v>
      </c>
      <c r="AM63" s="41">
        <f t="shared" si="13"/>
        <v>0</v>
      </c>
      <c r="AN63" s="41">
        <f t="shared" si="14"/>
        <v>1</v>
      </c>
      <c r="AO63" s="41">
        <f t="shared" si="15"/>
        <v>0</v>
      </c>
      <c r="AP63" s="41" t="str">
        <f t="shared" si="16"/>
        <v/>
      </c>
    </row>
    <row r="64" spans="1:42" ht="14" x14ac:dyDescent="0.15">
      <c r="A64" s="18">
        <v>171</v>
      </c>
      <c r="B64" s="19" t="s">
        <v>107</v>
      </c>
      <c r="C64" s="20" t="s">
        <v>43</v>
      </c>
      <c r="D64" s="21">
        <v>15</v>
      </c>
      <c r="E64" s="21">
        <v>15</v>
      </c>
      <c r="F64" s="21">
        <v>15</v>
      </c>
      <c r="G64" s="21">
        <v>15</v>
      </c>
      <c r="H64" s="29">
        <f t="shared" si="0"/>
        <v>60</v>
      </c>
      <c r="I64" s="21">
        <v>0</v>
      </c>
      <c r="J64" s="21">
        <v>20</v>
      </c>
      <c r="K64" s="21">
        <v>33.333333330000002</v>
      </c>
      <c r="L64" s="21">
        <v>109.33333330000001</v>
      </c>
      <c r="M64" s="30">
        <f t="shared" si="1"/>
        <v>162.66666663000001</v>
      </c>
      <c r="N64" s="21">
        <v>81</v>
      </c>
      <c r="O64" s="21">
        <v>84</v>
      </c>
      <c r="P64" s="31">
        <f t="shared" si="2"/>
        <v>165</v>
      </c>
      <c r="Q64" s="21">
        <v>10000</v>
      </c>
      <c r="R64" s="21">
        <v>10245</v>
      </c>
      <c r="S64" s="32">
        <f t="shared" si="3"/>
        <v>321.41666666666669</v>
      </c>
      <c r="T64" s="19" t="s">
        <v>44</v>
      </c>
      <c r="U64" s="21">
        <v>150</v>
      </c>
      <c r="V64" s="33">
        <f t="shared" si="4"/>
        <v>471.41666666666669</v>
      </c>
      <c r="W64" s="21"/>
      <c r="X64" s="21">
        <v>0</v>
      </c>
      <c r="Y64" s="26">
        <f t="shared" si="5"/>
        <v>0</v>
      </c>
      <c r="Z64" s="28"/>
      <c r="AA64" s="28"/>
      <c r="AB64" s="27">
        <f t="shared" si="6"/>
        <v>0</v>
      </c>
      <c r="AC64" s="21">
        <f t="shared" si="7"/>
        <v>859.08333329666675</v>
      </c>
      <c r="AD64" s="19">
        <v>22</v>
      </c>
      <c r="AE64" s="22">
        <v>35</v>
      </c>
      <c r="AF64" s="19">
        <v>10245</v>
      </c>
      <c r="AG64" s="19">
        <v>10921</v>
      </c>
      <c r="AH64" s="23">
        <f t="shared" si="8"/>
        <v>-676</v>
      </c>
      <c r="AI64" s="24">
        <f t="shared" si="9"/>
        <v>-6.1899093489607176E-2</v>
      </c>
      <c r="AJ64" s="41">
        <f t="shared" si="10"/>
        <v>1</v>
      </c>
      <c r="AK64" s="41">
        <f t="shared" si="11"/>
        <v>1</v>
      </c>
      <c r="AL64" s="41">
        <f t="shared" si="12"/>
        <v>1</v>
      </c>
      <c r="AM64" s="41">
        <f t="shared" si="13"/>
        <v>0</v>
      </c>
      <c r="AN64" s="41">
        <f t="shared" si="14"/>
        <v>1</v>
      </c>
      <c r="AO64" s="41">
        <f t="shared" si="15"/>
        <v>0</v>
      </c>
      <c r="AP64" s="41" t="str">
        <f t="shared" si="16"/>
        <v/>
      </c>
    </row>
    <row r="65" spans="1:42" ht="14" x14ac:dyDescent="0.15">
      <c r="A65" s="18">
        <v>172</v>
      </c>
      <c r="B65" s="19" t="s">
        <v>108</v>
      </c>
      <c r="C65" s="20" t="s">
        <v>43</v>
      </c>
      <c r="D65" s="21">
        <v>15</v>
      </c>
      <c r="E65" s="21">
        <v>15</v>
      </c>
      <c r="F65" s="21">
        <v>15</v>
      </c>
      <c r="G65" s="21">
        <v>15</v>
      </c>
      <c r="H65" s="29">
        <f t="shared" si="0"/>
        <v>60</v>
      </c>
      <c r="I65" s="21">
        <v>0</v>
      </c>
      <c r="J65" s="21">
        <v>20</v>
      </c>
      <c r="K65" s="21">
        <v>32.666666669999998</v>
      </c>
      <c r="L65" s="21">
        <v>119</v>
      </c>
      <c r="M65" s="30">
        <f t="shared" si="1"/>
        <v>171.66666666999998</v>
      </c>
      <c r="N65" s="21">
        <v>87</v>
      </c>
      <c r="O65" s="21">
        <v>93</v>
      </c>
      <c r="P65" s="31">
        <f t="shared" si="2"/>
        <v>180</v>
      </c>
      <c r="Q65" s="21">
        <v>10000</v>
      </c>
      <c r="R65" s="21">
        <v>9611</v>
      </c>
      <c r="S65" s="32">
        <f t="shared" si="3"/>
        <v>304.61666666666667</v>
      </c>
      <c r="T65" s="19" t="s">
        <v>46</v>
      </c>
      <c r="U65" s="21">
        <v>150</v>
      </c>
      <c r="V65" s="33">
        <f t="shared" si="4"/>
        <v>454.61666666666667</v>
      </c>
      <c r="W65" s="21"/>
      <c r="X65" s="21">
        <v>50</v>
      </c>
      <c r="Y65" s="26">
        <f t="shared" si="5"/>
        <v>50</v>
      </c>
      <c r="Z65" s="28"/>
      <c r="AA65" s="28"/>
      <c r="AB65" s="27">
        <f t="shared" si="6"/>
        <v>0</v>
      </c>
      <c r="AC65" s="21">
        <f t="shared" si="7"/>
        <v>916.2833333366666</v>
      </c>
      <c r="AD65" s="19">
        <v>12</v>
      </c>
      <c r="AE65" s="22">
        <v>21</v>
      </c>
      <c r="AF65" s="19">
        <v>9611</v>
      </c>
      <c r="AG65" s="19">
        <v>10000</v>
      </c>
      <c r="AH65" s="23">
        <f t="shared" si="8"/>
        <v>-389</v>
      </c>
      <c r="AI65" s="24">
        <f t="shared" si="9"/>
        <v>-3.8899999999999997E-2</v>
      </c>
      <c r="AJ65" s="41">
        <f t="shared" si="10"/>
        <v>1</v>
      </c>
      <c r="AK65" s="41">
        <f t="shared" si="11"/>
        <v>1</v>
      </c>
      <c r="AL65" s="41">
        <f t="shared" si="12"/>
        <v>1</v>
      </c>
      <c r="AM65" s="41">
        <f t="shared" si="13"/>
        <v>0</v>
      </c>
      <c r="AN65" s="41">
        <f t="shared" si="14"/>
        <v>1</v>
      </c>
      <c r="AO65" s="41">
        <f t="shared" si="15"/>
        <v>0</v>
      </c>
      <c r="AP65" s="41" t="str">
        <f t="shared" si="16"/>
        <v/>
      </c>
    </row>
    <row r="66" spans="1:42" ht="14" x14ac:dyDescent="0.15">
      <c r="A66" s="18">
        <v>173</v>
      </c>
      <c r="B66" s="19" t="s">
        <v>109</v>
      </c>
      <c r="C66" s="20" t="s">
        <v>43</v>
      </c>
      <c r="D66" s="21">
        <v>15</v>
      </c>
      <c r="E66" s="21">
        <v>15</v>
      </c>
      <c r="F66" s="21">
        <v>15</v>
      </c>
      <c r="G66" s="21">
        <v>15</v>
      </c>
      <c r="H66" s="29">
        <f t="shared" si="0"/>
        <v>60</v>
      </c>
      <c r="I66" s="21">
        <v>0</v>
      </c>
      <c r="J66" s="21">
        <v>20</v>
      </c>
      <c r="K66" s="21">
        <v>36.333333330000002</v>
      </c>
      <c r="L66" s="21">
        <v>125</v>
      </c>
      <c r="M66" s="30">
        <f t="shared" si="1"/>
        <v>181.33333333000002</v>
      </c>
      <c r="N66" s="21">
        <v>80</v>
      </c>
      <c r="O66" s="21">
        <v>115</v>
      </c>
      <c r="P66" s="31">
        <f t="shared" si="2"/>
        <v>195</v>
      </c>
      <c r="Q66" s="21">
        <v>10000</v>
      </c>
      <c r="R66" s="21">
        <v>9806</v>
      </c>
      <c r="S66" s="32">
        <f t="shared" si="3"/>
        <v>327.36666666666667</v>
      </c>
      <c r="T66" s="19" t="s">
        <v>44</v>
      </c>
      <c r="U66" s="21">
        <v>150</v>
      </c>
      <c r="V66" s="33">
        <f t="shared" si="4"/>
        <v>477.36666666666667</v>
      </c>
      <c r="W66" s="21"/>
      <c r="X66" s="21">
        <v>50</v>
      </c>
      <c r="Y66" s="26">
        <f t="shared" si="5"/>
        <v>50</v>
      </c>
      <c r="Z66" s="28"/>
      <c r="AA66" s="28"/>
      <c r="AB66" s="27">
        <f t="shared" si="6"/>
        <v>0</v>
      </c>
      <c r="AC66" s="21">
        <f t="shared" si="7"/>
        <v>963.69999999666675</v>
      </c>
      <c r="AD66" s="19">
        <v>6</v>
      </c>
      <c r="AE66" s="22">
        <v>10</v>
      </c>
      <c r="AF66" s="19">
        <v>9806</v>
      </c>
      <c r="AG66" s="19">
        <v>10250</v>
      </c>
      <c r="AH66" s="23">
        <f t="shared" si="8"/>
        <v>-444</v>
      </c>
      <c r="AI66" s="24">
        <f t="shared" si="9"/>
        <v>-4.3317073170731704E-2</v>
      </c>
      <c r="AJ66" s="41">
        <f t="shared" si="10"/>
        <v>1</v>
      </c>
      <c r="AK66" s="41">
        <f t="shared" si="11"/>
        <v>1</v>
      </c>
      <c r="AL66" s="41">
        <f t="shared" si="12"/>
        <v>1</v>
      </c>
      <c r="AM66" s="41">
        <f t="shared" si="13"/>
        <v>0</v>
      </c>
      <c r="AN66" s="41">
        <f t="shared" si="14"/>
        <v>1</v>
      </c>
      <c r="AO66" s="41">
        <f t="shared" si="15"/>
        <v>0</v>
      </c>
      <c r="AP66" s="41" t="str">
        <f t="shared" si="16"/>
        <v/>
      </c>
    </row>
    <row r="67" spans="1:42" ht="14" x14ac:dyDescent="0.15">
      <c r="A67" s="18">
        <v>174</v>
      </c>
      <c r="B67" s="19" t="s">
        <v>110</v>
      </c>
      <c r="C67" s="20" t="s">
        <v>43</v>
      </c>
      <c r="D67" s="21">
        <v>15</v>
      </c>
      <c r="E67" s="21">
        <v>15</v>
      </c>
      <c r="F67" s="21">
        <v>15</v>
      </c>
      <c r="G67" s="21">
        <v>15</v>
      </c>
      <c r="H67" s="29">
        <f t="shared" ref="H67:H130" si="17">SUM(D67:G67)</f>
        <v>60</v>
      </c>
      <c r="I67" s="21">
        <v>65</v>
      </c>
      <c r="J67" s="21">
        <v>0</v>
      </c>
      <c r="K67" s="21">
        <v>33.666666669999998</v>
      </c>
      <c r="L67" s="21">
        <v>108</v>
      </c>
      <c r="M67" s="30">
        <f t="shared" ref="M67:M130" si="18">SUM(J67:L67)-I67</f>
        <v>76.666666669999984</v>
      </c>
      <c r="N67" s="21">
        <v>80</v>
      </c>
      <c r="O67" s="21">
        <v>115</v>
      </c>
      <c r="P67" s="31">
        <f t="shared" ref="P67:P130" si="19">SUM(N67:O67)</f>
        <v>195</v>
      </c>
      <c r="Q67" s="21">
        <v>10000</v>
      </c>
      <c r="R67" s="21">
        <v>10662</v>
      </c>
      <c r="S67" s="32">
        <f t="shared" ref="S67:S130" si="20">IF(AND(Q67 &lt;&gt; "", R67 &lt;&gt; ""), MAX(0, IF(Q67 &gt; 0, 350 - ((350 / (0.3 * Q67)) * ABS(Q67 - R67)), 0)), "")</f>
        <v>272.76666666666665</v>
      </c>
      <c r="T67" s="19" t="s">
        <v>44</v>
      </c>
      <c r="U67" s="21">
        <v>150</v>
      </c>
      <c r="V67" s="33">
        <f t="shared" ref="V67:V130" si="21">IF(OR(S67 &lt;&gt; "", U67&lt;&gt; ""),S67  + U67, "0")</f>
        <v>422.76666666666665</v>
      </c>
      <c r="W67" s="21">
        <v>15</v>
      </c>
      <c r="X67" s="21">
        <v>50</v>
      </c>
      <c r="Y67" s="26">
        <f t="shared" ref="Y67:Y130" si="22">X67+W67</f>
        <v>65</v>
      </c>
      <c r="Z67" s="28"/>
      <c r="AA67" s="28"/>
      <c r="AB67" s="27">
        <f t="shared" ref="AB67:AB130" si="23">Z67+AA67</f>
        <v>0</v>
      </c>
      <c r="AC67" s="21">
        <f t="shared" ref="AC67:AC130" si="24">MAX(0, H67+M67+P67+V67+Y67-AB67)</f>
        <v>819.43333333666669</v>
      </c>
      <c r="AD67" s="19">
        <v>26</v>
      </c>
      <c r="AE67" s="22">
        <v>41</v>
      </c>
      <c r="AF67" s="19">
        <v>10662</v>
      </c>
      <c r="AG67" s="19">
        <v>10000</v>
      </c>
      <c r="AH67" s="23">
        <f t="shared" si="8"/>
        <v>662</v>
      </c>
      <c r="AI67" s="24">
        <f t="shared" si="9"/>
        <v>6.6199999999999995E-2</v>
      </c>
      <c r="AJ67" s="41">
        <f t="shared" si="10"/>
        <v>1</v>
      </c>
      <c r="AK67" s="41">
        <f t="shared" si="11"/>
        <v>1</v>
      </c>
      <c r="AL67" s="41">
        <f t="shared" si="12"/>
        <v>0</v>
      </c>
      <c r="AM67" s="41">
        <f t="shared" si="13"/>
        <v>0</v>
      </c>
      <c r="AN67" s="41">
        <f t="shared" si="14"/>
        <v>1</v>
      </c>
      <c r="AO67" s="41">
        <f t="shared" si="15"/>
        <v>0</v>
      </c>
      <c r="AP67" s="41" t="str">
        <f t="shared" si="16"/>
        <v/>
      </c>
    </row>
    <row r="68" spans="1:42" ht="14" x14ac:dyDescent="0.15">
      <c r="A68" s="18">
        <v>175</v>
      </c>
      <c r="B68" s="19" t="s">
        <v>111</v>
      </c>
      <c r="C68" s="20" t="s">
        <v>43</v>
      </c>
      <c r="D68" s="21">
        <v>15</v>
      </c>
      <c r="E68" s="21">
        <v>15</v>
      </c>
      <c r="F68" s="21">
        <v>15</v>
      </c>
      <c r="G68" s="21">
        <v>15</v>
      </c>
      <c r="H68" s="29">
        <f t="shared" si="17"/>
        <v>60</v>
      </c>
      <c r="I68" s="21">
        <v>15</v>
      </c>
      <c r="J68" s="21">
        <v>13.33333333</v>
      </c>
      <c r="K68" s="21">
        <v>34.666666669999998</v>
      </c>
      <c r="L68" s="21">
        <v>111.66666669999999</v>
      </c>
      <c r="M68" s="30">
        <f t="shared" si="18"/>
        <v>144.66666670000001</v>
      </c>
      <c r="N68" s="21">
        <v>112</v>
      </c>
      <c r="O68" s="21">
        <v>114</v>
      </c>
      <c r="P68" s="31">
        <f t="shared" si="19"/>
        <v>226</v>
      </c>
      <c r="Q68" s="21">
        <v>10000</v>
      </c>
      <c r="R68" s="28"/>
      <c r="S68" s="32" t="str">
        <f t="shared" si="20"/>
        <v/>
      </c>
      <c r="U68" s="28"/>
      <c r="V68" s="33" t="str">
        <f t="shared" si="21"/>
        <v>0</v>
      </c>
      <c r="W68" s="21"/>
      <c r="X68" s="21">
        <v>0</v>
      </c>
      <c r="Y68" s="26">
        <f t="shared" si="22"/>
        <v>0</v>
      </c>
      <c r="Z68" s="28"/>
      <c r="AA68" s="28"/>
      <c r="AB68" s="27">
        <f t="shared" si="23"/>
        <v>0</v>
      </c>
      <c r="AC68" s="21">
        <f t="shared" si="24"/>
        <v>430.66666670000001</v>
      </c>
      <c r="AD68" s="19">
        <v>71</v>
      </c>
      <c r="AE68" s="22">
        <v>117</v>
      </c>
      <c r="AH68" s="23" t="str">
        <f t="shared" ref="AH68:AH131" si="25">IF(AND(AF68 &lt;&gt; "", AG68 &lt;&gt; ""), (AF68 - AG68), "")</f>
        <v/>
      </c>
      <c r="AI68" s="24" t="str">
        <f t="shared" ref="AI68:AI131" si="26">IF(AG68 = 99999, 99999, IF(AND(AG68 &lt;&gt; "", AH68 &lt;&gt; ""),(AH68 / AG68), ""))</f>
        <v/>
      </c>
      <c r="AJ68" s="41">
        <f t="shared" ref="AJ68:AJ131" si="27">IF(T68&lt;&gt;"Excessive Damage",1,0)</f>
        <v>1</v>
      </c>
      <c r="AK68" s="41">
        <f t="shared" ref="AK68:AK131" si="28">IF(R68&gt;1000, 1, 0)</f>
        <v>0</v>
      </c>
      <c r="AL68" s="41">
        <f t="shared" ref="AL68:AL131" si="29">IF(M68&gt;M$146, 1, 0)</f>
        <v>0</v>
      </c>
      <c r="AM68" s="41">
        <f t="shared" ref="AM68:AM131" si="30">IF(P68&gt;P$146, 1, 0)</f>
        <v>1</v>
      </c>
      <c r="AN68" s="41">
        <f t="shared" ref="AN68:AN131" si="31">IF(ISNUMBER(SEARCH("COTS",C68)), 1, 0)</f>
        <v>1</v>
      </c>
      <c r="AO68" s="41">
        <f t="shared" ref="AO68:AO131" si="32">IF(SUM(AJ68:AN68) =5, 1, 0)</f>
        <v>0</v>
      </c>
      <c r="AP68" s="41" t="str">
        <f t="shared" ref="AP68:AP131" si="33">IF(AO68=1, AI68, "")</f>
        <v/>
      </c>
    </row>
    <row r="69" spans="1:42" ht="14" x14ac:dyDescent="0.15">
      <c r="A69" s="18">
        <v>177</v>
      </c>
      <c r="B69" s="19" t="s">
        <v>112</v>
      </c>
      <c r="C69" s="20" t="s">
        <v>43</v>
      </c>
      <c r="D69" s="21">
        <v>15</v>
      </c>
      <c r="E69" s="21">
        <v>15</v>
      </c>
      <c r="F69" s="21">
        <v>15</v>
      </c>
      <c r="G69" s="21">
        <v>15</v>
      </c>
      <c r="H69" s="29">
        <f t="shared" si="17"/>
        <v>60</v>
      </c>
      <c r="I69" s="21">
        <v>25</v>
      </c>
      <c r="J69" s="21">
        <v>20</v>
      </c>
      <c r="K69" s="21">
        <v>33.666666669999998</v>
      </c>
      <c r="L69" s="21">
        <v>129.66666670000001</v>
      </c>
      <c r="M69" s="30">
        <f t="shared" si="18"/>
        <v>158.33333336999999</v>
      </c>
      <c r="N69" s="21">
        <v>112</v>
      </c>
      <c r="O69" s="21">
        <v>116</v>
      </c>
      <c r="P69" s="31">
        <f t="shared" si="19"/>
        <v>228</v>
      </c>
      <c r="Q69" s="21">
        <v>10000</v>
      </c>
      <c r="R69" s="21">
        <v>8610</v>
      </c>
      <c r="S69" s="32">
        <f t="shared" si="20"/>
        <v>187.83333333333334</v>
      </c>
      <c r="T69" s="19" t="s">
        <v>46</v>
      </c>
      <c r="U69" s="21">
        <v>150</v>
      </c>
      <c r="V69" s="33">
        <f t="shared" si="21"/>
        <v>337.83333333333337</v>
      </c>
      <c r="W69" s="21">
        <v>30</v>
      </c>
      <c r="X69" s="21">
        <v>0</v>
      </c>
      <c r="Y69" s="26">
        <f t="shared" si="22"/>
        <v>30</v>
      </c>
      <c r="Z69" s="28"/>
      <c r="AA69" s="28"/>
      <c r="AB69" s="27">
        <f t="shared" si="23"/>
        <v>0</v>
      </c>
      <c r="AC69" s="21">
        <f t="shared" si="24"/>
        <v>814.16666670333336</v>
      </c>
      <c r="AD69" s="19">
        <v>27</v>
      </c>
      <c r="AE69" s="22">
        <v>42</v>
      </c>
      <c r="AF69" s="19">
        <v>8610</v>
      </c>
      <c r="AG69" s="19">
        <v>10500</v>
      </c>
      <c r="AH69" s="23">
        <f t="shared" si="25"/>
        <v>-1890</v>
      </c>
      <c r="AI69" s="24">
        <f t="shared" si="26"/>
        <v>-0.18</v>
      </c>
      <c r="AJ69" s="41">
        <f t="shared" si="27"/>
        <v>1</v>
      </c>
      <c r="AK69" s="41">
        <f t="shared" si="28"/>
        <v>1</v>
      </c>
      <c r="AL69" s="41">
        <f t="shared" si="29"/>
        <v>1</v>
      </c>
      <c r="AM69" s="41">
        <f t="shared" si="30"/>
        <v>1</v>
      </c>
      <c r="AN69" s="41">
        <f t="shared" si="31"/>
        <v>1</v>
      </c>
      <c r="AO69" s="41">
        <f t="shared" si="32"/>
        <v>1</v>
      </c>
      <c r="AP69" s="41">
        <f t="shared" si="33"/>
        <v>-0.18</v>
      </c>
    </row>
    <row r="70" spans="1:42" ht="14" x14ac:dyDescent="0.15">
      <c r="A70" s="18">
        <v>178</v>
      </c>
      <c r="B70" s="19" t="s">
        <v>113</v>
      </c>
      <c r="C70" s="20" t="s">
        <v>43</v>
      </c>
      <c r="D70" s="21">
        <v>15</v>
      </c>
      <c r="E70" s="21">
        <v>15</v>
      </c>
      <c r="F70" s="21">
        <v>15</v>
      </c>
      <c r="G70" s="21">
        <v>15</v>
      </c>
      <c r="H70" s="29">
        <f t="shared" si="17"/>
        <v>60</v>
      </c>
      <c r="I70" s="21">
        <v>205</v>
      </c>
      <c r="J70" s="21">
        <v>0</v>
      </c>
      <c r="K70" s="21">
        <v>0</v>
      </c>
      <c r="L70" s="21">
        <v>0</v>
      </c>
      <c r="M70" s="30">
        <f t="shared" si="18"/>
        <v>-205</v>
      </c>
      <c r="N70" s="21">
        <v>63</v>
      </c>
      <c r="O70" s="21">
        <v>85</v>
      </c>
      <c r="P70" s="31">
        <f t="shared" si="19"/>
        <v>148</v>
      </c>
      <c r="Q70" s="21">
        <v>10000</v>
      </c>
      <c r="R70" s="21">
        <v>9435</v>
      </c>
      <c r="S70" s="32">
        <f t="shared" si="20"/>
        <v>284.08333333333331</v>
      </c>
      <c r="T70" s="19" t="s">
        <v>46</v>
      </c>
      <c r="U70" s="21">
        <v>150</v>
      </c>
      <c r="V70" s="33">
        <f t="shared" si="21"/>
        <v>434.08333333333331</v>
      </c>
      <c r="W70" s="21"/>
      <c r="X70" s="21">
        <v>0</v>
      </c>
      <c r="Y70" s="26">
        <f t="shared" si="22"/>
        <v>0</v>
      </c>
      <c r="Z70" s="28"/>
      <c r="AA70" s="28"/>
      <c r="AB70" s="27">
        <f t="shared" si="23"/>
        <v>0</v>
      </c>
      <c r="AC70" s="21">
        <f t="shared" si="24"/>
        <v>437.08333333333331</v>
      </c>
      <c r="AD70" s="19">
        <v>70</v>
      </c>
      <c r="AE70" s="22">
        <v>114</v>
      </c>
      <c r="AF70" s="19">
        <v>9435</v>
      </c>
      <c r="AG70" s="19">
        <v>9898</v>
      </c>
      <c r="AH70" s="23">
        <f t="shared" si="25"/>
        <v>-463</v>
      </c>
      <c r="AI70" s="24">
        <f t="shared" si="26"/>
        <v>-4.6777126692261063E-2</v>
      </c>
      <c r="AJ70" s="41">
        <f t="shared" si="27"/>
        <v>1</v>
      </c>
      <c r="AK70" s="41">
        <f t="shared" si="28"/>
        <v>1</v>
      </c>
      <c r="AL70" s="41">
        <f t="shared" si="29"/>
        <v>0</v>
      </c>
      <c r="AM70" s="41">
        <f t="shared" si="30"/>
        <v>0</v>
      </c>
      <c r="AN70" s="41">
        <f t="shared" si="31"/>
        <v>1</v>
      </c>
      <c r="AO70" s="41">
        <f t="shared" si="32"/>
        <v>0</v>
      </c>
      <c r="AP70" s="41" t="str">
        <f t="shared" si="33"/>
        <v/>
      </c>
    </row>
    <row r="71" spans="1:42" ht="14" x14ac:dyDescent="0.15">
      <c r="A71" s="18">
        <v>179</v>
      </c>
      <c r="B71" s="19" t="s">
        <v>114</v>
      </c>
      <c r="C71" s="20" t="s">
        <v>43</v>
      </c>
      <c r="D71" s="21">
        <v>15</v>
      </c>
      <c r="E71" s="21">
        <v>0</v>
      </c>
      <c r="F71" s="21">
        <v>15</v>
      </c>
      <c r="G71" s="21">
        <v>15</v>
      </c>
      <c r="H71" s="29">
        <f t="shared" si="17"/>
        <v>45</v>
      </c>
      <c r="I71" s="21">
        <v>5</v>
      </c>
      <c r="J71" s="21">
        <v>0</v>
      </c>
      <c r="K71" s="21">
        <v>25</v>
      </c>
      <c r="L71" s="21">
        <v>63.5</v>
      </c>
      <c r="M71" s="30">
        <f t="shared" si="18"/>
        <v>83.5</v>
      </c>
      <c r="N71" s="21">
        <v>64</v>
      </c>
      <c r="O71" s="21">
        <v>101</v>
      </c>
      <c r="P71" s="31">
        <f t="shared" si="19"/>
        <v>165</v>
      </c>
      <c r="Q71" s="21">
        <v>10000</v>
      </c>
      <c r="R71" s="21">
        <v>8855</v>
      </c>
      <c r="S71" s="32">
        <f t="shared" si="20"/>
        <v>216.41666666666666</v>
      </c>
      <c r="T71" s="19" t="s">
        <v>44</v>
      </c>
      <c r="U71" s="21">
        <v>150</v>
      </c>
      <c r="V71" s="33">
        <f t="shared" si="21"/>
        <v>366.41666666666663</v>
      </c>
      <c r="W71" s="21">
        <v>45</v>
      </c>
      <c r="X71" s="21">
        <v>50</v>
      </c>
      <c r="Y71" s="26">
        <f t="shared" si="22"/>
        <v>95</v>
      </c>
      <c r="Z71" s="28"/>
      <c r="AA71" s="28"/>
      <c r="AB71" s="27">
        <f t="shared" si="23"/>
        <v>0</v>
      </c>
      <c r="AC71" s="21">
        <f t="shared" si="24"/>
        <v>754.91666666666663</v>
      </c>
      <c r="AD71" s="19">
        <v>35</v>
      </c>
      <c r="AE71" s="22">
        <v>52</v>
      </c>
      <c r="AF71" s="19">
        <v>8855</v>
      </c>
      <c r="AH71" s="23" t="str">
        <f t="shared" si="25"/>
        <v/>
      </c>
      <c r="AI71" s="24" t="str">
        <f t="shared" si="26"/>
        <v/>
      </c>
      <c r="AJ71" s="41">
        <f t="shared" si="27"/>
        <v>1</v>
      </c>
      <c r="AK71" s="41">
        <f t="shared" si="28"/>
        <v>1</v>
      </c>
      <c r="AL71" s="41">
        <f t="shared" si="29"/>
        <v>0</v>
      </c>
      <c r="AM71" s="41">
        <f t="shared" si="30"/>
        <v>0</v>
      </c>
      <c r="AN71" s="41">
        <f t="shared" si="31"/>
        <v>1</v>
      </c>
      <c r="AO71" s="41">
        <f t="shared" si="32"/>
        <v>0</v>
      </c>
      <c r="AP71" s="41" t="str">
        <f t="shared" si="33"/>
        <v/>
      </c>
    </row>
    <row r="72" spans="1:42" ht="14" x14ac:dyDescent="0.15">
      <c r="A72" s="18">
        <v>180</v>
      </c>
      <c r="B72" s="19" t="s">
        <v>115</v>
      </c>
      <c r="C72" s="20" t="s">
        <v>43</v>
      </c>
      <c r="D72" s="21">
        <v>15</v>
      </c>
      <c r="E72" s="21">
        <v>0</v>
      </c>
      <c r="F72" s="21">
        <v>0</v>
      </c>
      <c r="G72" s="21">
        <v>15</v>
      </c>
      <c r="H72" s="29">
        <f t="shared" si="17"/>
        <v>30</v>
      </c>
      <c r="I72" s="21">
        <v>5</v>
      </c>
      <c r="J72" s="21">
        <v>20</v>
      </c>
      <c r="K72" s="21">
        <v>29</v>
      </c>
      <c r="L72" s="21">
        <v>121</v>
      </c>
      <c r="M72" s="30">
        <f t="shared" si="18"/>
        <v>165</v>
      </c>
      <c r="N72" s="21">
        <v>80</v>
      </c>
      <c r="O72" s="21">
        <v>107</v>
      </c>
      <c r="P72" s="31">
        <f t="shared" si="19"/>
        <v>187</v>
      </c>
      <c r="Q72" s="21">
        <v>10000</v>
      </c>
      <c r="R72" s="21">
        <v>9299</v>
      </c>
      <c r="S72" s="32">
        <f t="shared" si="20"/>
        <v>268.2166666666667</v>
      </c>
      <c r="T72" s="19" t="s">
        <v>48</v>
      </c>
      <c r="U72" s="21"/>
      <c r="V72" s="33">
        <f t="shared" si="21"/>
        <v>268.2166666666667</v>
      </c>
      <c r="W72" s="21"/>
      <c r="X72" s="21">
        <v>0</v>
      </c>
      <c r="Y72" s="26">
        <f t="shared" si="22"/>
        <v>0</v>
      </c>
      <c r="Z72" s="28"/>
      <c r="AA72" s="28"/>
      <c r="AB72" s="27">
        <f t="shared" si="23"/>
        <v>0</v>
      </c>
      <c r="AC72" s="21">
        <f t="shared" si="24"/>
        <v>650.2166666666667</v>
      </c>
      <c r="AD72" s="19">
        <v>48</v>
      </c>
      <c r="AE72" s="22">
        <v>77</v>
      </c>
      <c r="AF72" s="19">
        <v>9299</v>
      </c>
      <c r="AG72" s="19">
        <v>9826</v>
      </c>
      <c r="AH72" s="23">
        <f t="shared" si="25"/>
        <v>-527</v>
      </c>
      <c r="AI72" s="24">
        <f t="shared" si="26"/>
        <v>-5.3633217993079588E-2</v>
      </c>
      <c r="AJ72" s="41">
        <f t="shared" si="27"/>
        <v>0</v>
      </c>
      <c r="AK72" s="41">
        <f t="shared" si="28"/>
        <v>1</v>
      </c>
      <c r="AL72" s="41">
        <f t="shared" si="29"/>
        <v>1</v>
      </c>
      <c r="AM72" s="41">
        <f t="shared" si="30"/>
        <v>0</v>
      </c>
      <c r="AN72" s="41">
        <f t="shared" si="31"/>
        <v>1</v>
      </c>
      <c r="AO72" s="41">
        <f t="shared" si="32"/>
        <v>0</v>
      </c>
      <c r="AP72" s="41" t="str">
        <f t="shared" si="33"/>
        <v/>
      </c>
    </row>
    <row r="73" spans="1:42" ht="14" x14ac:dyDescent="0.15">
      <c r="A73" s="18">
        <v>181</v>
      </c>
      <c r="B73" s="19" t="s">
        <v>116</v>
      </c>
      <c r="C73" s="20" t="s">
        <v>43</v>
      </c>
      <c r="D73" s="21">
        <v>15</v>
      </c>
      <c r="E73" s="21">
        <v>15</v>
      </c>
      <c r="F73" s="21">
        <v>15</v>
      </c>
      <c r="G73" s="21">
        <v>15</v>
      </c>
      <c r="H73" s="29">
        <f t="shared" si="17"/>
        <v>60</v>
      </c>
      <c r="I73" s="21">
        <v>10</v>
      </c>
      <c r="J73" s="21">
        <v>20</v>
      </c>
      <c r="K73" s="21">
        <v>29.5</v>
      </c>
      <c r="L73" s="21">
        <v>114</v>
      </c>
      <c r="M73" s="30">
        <f t="shared" si="18"/>
        <v>153.5</v>
      </c>
      <c r="N73" s="21">
        <v>105</v>
      </c>
      <c r="O73" s="21">
        <v>72</v>
      </c>
      <c r="P73" s="31">
        <f t="shared" si="19"/>
        <v>177</v>
      </c>
      <c r="Q73" s="21">
        <v>10000</v>
      </c>
      <c r="R73" s="21">
        <v>11065</v>
      </c>
      <c r="S73" s="32">
        <f t="shared" si="20"/>
        <v>225.75</v>
      </c>
      <c r="T73" s="19" t="s">
        <v>44</v>
      </c>
      <c r="U73" s="21">
        <v>150</v>
      </c>
      <c r="V73" s="33">
        <f t="shared" si="21"/>
        <v>375.75</v>
      </c>
      <c r="W73" s="21"/>
      <c r="X73" s="21">
        <v>0</v>
      </c>
      <c r="Y73" s="26">
        <f t="shared" si="22"/>
        <v>0</v>
      </c>
      <c r="Z73" s="28"/>
      <c r="AA73" s="28"/>
      <c r="AB73" s="27">
        <f t="shared" si="23"/>
        <v>0</v>
      </c>
      <c r="AC73" s="21">
        <f t="shared" si="24"/>
        <v>766.25</v>
      </c>
      <c r="AD73" s="19">
        <v>33</v>
      </c>
      <c r="AE73" s="22">
        <v>49</v>
      </c>
      <c r="AF73" s="19">
        <v>11065</v>
      </c>
      <c r="AG73" s="19">
        <v>10954</v>
      </c>
      <c r="AH73" s="23">
        <f t="shared" si="25"/>
        <v>111</v>
      </c>
      <c r="AI73" s="24">
        <f t="shared" si="26"/>
        <v>1.0133284644878584E-2</v>
      </c>
      <c r="AJ73" s="41">
        <f t="shared" si="27"/>
        <v>1</v>
      </c>
      <c r="AK73" s="41">
        <f t="shared" si="28"/>
        <v>1</v>
      </c>
      <c r="AL73" s="41">
        <f t="shared" si="29"/>
        <v>1</v>
      </c>
      <c r="AM73" s="41">
        <f t="shared" si="30"/>
        <v>0</v>
      </c>
      <c r="AN73" s="41">
        <f t="shared" si="31"/>
        <v>1</v>
      </c>
      <c r="AO73" s="41">
        <f t="shared" si="32"/>
        <v>0</v>
      </c>
      <c r="AP73" s="41" t="str">
        <f t="shared" si="33"/>
        <v/>
      </c>
    </row>
    <row r="74" spans="1:42" ht="14" x14ac:dyDescent="0.15">
      <c r="A74" s="18">
        <v>182</v>
      </c>
      <c r="B74" s="19" t="s">
        <v>117</v>
      </c>
      <c r="C74" s="20" t="s">
        <v>43</v>
      </c>
      <c r="D74" s="21">
        <v>15</v>
      </c>
      <c r="E74" s="21">
        <v>15</v>
      </c>
      <c r="F74" s="21">
        <v>15</v>
      </c>
      <c r="G74" s="21">
        <v>15</v>
      </c>
      <c r="H74" s="29">
        <f t="shared" si="17"/>
        <v>60</v>
      </c>
      <c r="I74" s="21">
        <v>45</v>
      </c>
      <c r="J74" s="21">
        <v>0</v>
      </c>
      <c r="K74" s="21">
        <v>35.5</v>
      </c>
      <c r="L74" s="21">
        <v>113.5</v>
      </c>
      <c r="M74" s="30">
        <f t="shared" si="18"/>
        <v>104</v>
      </c>
      <c r="N74" s="21">
        <v>96</v>
      </c>
      <c r="O74" s="21">
        <v>106</v>
      </c>
      <c r="P74" s="31">
        <f t="shared" si="19"/>
        <v>202</v>
      </c>
      <c r="Q74" s="21">
        <v>10000</v>
      </c>
      <c r="R74" s="21">
        <v>5137</v>
      </c>
      <c r="S74" s="32">
        <f t="shared" si="20"/>
        <v>0</v>
      </c>
      <c r="T74" s="19" t="s">
        <v>48</v>
      </c>
      <c r="U74" s="21"/>
      <c r="V74" s="33">
        <f t="shared" si="21"/>
        <v>0</v>
      </c>
      <c r="W74" s="21"/>
      <c r="X74" s="21">
        <v>0</v>
      </c>
      <c r="Y74" s="26">
        <f t="shared" si="22"/>
        <v>0</v>
      </c>
      <c r="Z74" s="21">
        <v>100</v>
      </c>
      <c r="AA74" s="21"/>
      <c r="AB74" s="27">
        <f t="shared" si="23"/>
        <v>100</v>
      </c>
      <c r="AC74" s="21">
        <f t="shared" si="24"/>
        <v>266</v>
      </c>
      <c r="AD74" s="19">
        <v>78</v>
      </c>
      <c r="AE74" s="22">
        <v>124</v>
      </c>
      <c r="AF74" s="19">
        <v>5137</v>
      </c>
      <c r="AG74" s="19">
        <v>9282</v>
      </c>
      <c r="AH74" s="23">
        <f t="shared" si="25"/>
        <v>-4145</v>
      </c>
      <c r="AI74" s="24">
        <f t="shared" si="26"/>
        <v>-0.44656324068088776</v>
      </c>
      <c r="AJ74" s="41">
        <f t="shared" si="27"/>
        <v>0</v>
      </c>
      <c r="AK74" s="41">
        <f t="shared" si="28"/>
        <v>1</v>
      </c>
      <c r="AL74" s="41">
        <f t="shared" si="29"/>
        <v>0</v>
      </c>
      <c r="AM74" s="41">
        <f t="shared" si="30"/>
        <v>0</v>
      </c>
      <c r="AN74" s="41">
        <f t="shared" si="31"/>
        <v>1</v>
      </c>
      <c r="AO74" s="41">
        <f t="shared" si="32"/>
        <v>0</v>
      </c>
      <c r="AP74" s="41" t="str">
        <f t="shared" si="33"/>
        <v/>
      </c>
    </row>
    <row r="75" spans="1:42" ht="14" x14ac:dyDescent="0.15">
      <c r="A75" s="18">
        <v>183</v>
      </c>
      <c r="B75" s="19" t="s">
        <v>118</v>
      </c>
      <c r="C75" s="20" t="s">
        <v>43</v>
      </c>
      <c r="D75" s="21">
        <v>15</v>
      </c>
      <c r="E75" s="21">
        <v>0</v>
      </c>
      <c r="F75" s="21">
        <v>15</v>
      </c>
      <c r="G75" s="21">
        <v>15</v>
      </c>
      <c r="H75" s="29">
        <f t="shared" si="17"/>
        <v>45</v>
      </c>
      <c r="I75" s="21">
        <v>50</v>
      </c>
      <c r="J75" s="21">
        <v>0</v>
      </c>
      <c r="K75" s="21">
        <v>0</v>
      </c>
      <c r="L75" s="21">
        <v>0</v>
      </c>
      <c r="M75" s="30">
        <f t="shared" si="18"/>
        <v>-50</v>
      </c>
      <c r="N75" s="21">
        <v>103</v>
      </c>
      <c r="O75" s="21">
        <v>113</v>
      </c>
      <c r="P75" s="31">
        <f t="shared" si="19"/>
        <v>216</v>
      </c>
      <c r="Q75" s="21">
        <v>10000</v>
      </c>
      <c r="R75" s="21">
        <v>7874</v>
      </c>
      <c r="S75" s="32">
        <f t="shared" si="20"/>
        <v>101.96666666666667</v>
      </c>
      <c r="T75" s="19" t="s">
        <v>44</v>
      </c>
      <c r="U75" s="21">
        <v>150</v>
      </c>
      <c r="V75" s="33">
        <f t="shared" si="21"/>
        <v>251.96666666666667</v>
      </c>
      <c r="W75" s="21"/>
      <c r="X75" s="21">
        <v>50</v>
      </c>
      <c r="Y75" s="26">
        <f t="shared" si="22"/>
        <v>50</v>
      </c>
      <c r="Z75" s="21"/>
      <c r="AA75" s="21">
        <v>60</v>
      </c>
      <c r="AB75" s="27">
        <f t="shared" si="23"/>
        <v>60</v>
      </c>
      <c r="AC75" s="21">
        <f t="shared" si="24"/>
        <v>452.9666666666667</v>
      </c>
      <c r="AD75" s="19">
        <v>68</v>
      </c>
      <c r="AE75" s="22">
        <v>110</v>
      </c>
      <c r="AF75" s="19">
        <v>7874</v>
      </c>
      <c r="AG75" s="19">
        <v>9917</v>
      </c>
      <c r="AH75" s="23">
        <f t="shared" si="25"/>
        <v>-2043</v>
      </c>
      <c r="AI75" s="24">
        <f t="shared" si="26"/>
        <v>-0.20600988202077242</v>
      </c>
      <c r="AJ75" s="41">
        <f t="shared" si="27"/>
        <v>1</v>
      </c>
      <c r="AK75" s="41">
        <f t="shared" si="28"/>
        <v>1</v>
      </c>
      <c r="AL75" s="41">
        <f t="shared" si="29"/>
        <v>0</v>
      </c>
      <c r="AM75" s="41">
        <f t="shared" si="30"/>
        <v>1</v>
      </c>
      <c r="AN75" s="41">
        <f t="shared" si="31"/>
        <v>1</v>
      </c>
      <c r="AO75" s="41">
        <f t="shared" si="32"/>
        <v>0</v>
      </c>
      <c r="AP75" s="41" t="str">
        <f t="shared" si="33"/>
        <v/>
      </c>
    </row>
    <row r="76" spans="1:42" ht="14" x14ac:dyDescent="0.15">
      <c r="A76" s="18">
        <v>184</v>
      </c>
      <c r="B76" s="19" t="s">
        <v>119</v>
      </c>
      <c r="C76" s="20" t="s">
        <v>43</v>
      </c>
      <c r="D76" s="21">
        <v>15</v>
      </c>
      <c r="E76" s="21">
        <v>15</v>
      </c>
      <c r="F76" s="21">
        <v>15</v>
      </c>
      <c r="G76" s="21">
        <v>15</v>
      </c>
      <c r="H76" s="29">
        <f t="shared" si="17"/>
        <v>60</v>
      </c>
      <c r="I76" s="21">
        <v>5</v>
      </c>
      <c r="J76" s="21">
        <v>19</v>
      </c>
      <c r="K76" s="21">
        <v>32</v>
      </c>
      <c r="L76" s="21">
        <v>126</v>
      </c>
      <c r="M76" s="30">
        <f t="shared" si="18"/>
        <v>172</v>
      </c>
      <c r="N76" s="21">
        <v>107</v>
      </c>
      <c r="O76" s="21">
        <v>112</v>
      </c>
      <c r="P76" s="31">
        <f t="shared" si="19"/>
        <v>219</v>
      </c>
      <c r="Q76" s="21">
        <v>10000</v>
      </c>
      <c r="R76" s="21">
        <v>10019</v>
      </c>
      <c r="S76" s="32">
        <f t="shared" si="20"/>
        <v>347.78333333333336</v>
      </c>
      <c r="T76" s="19" t="s">
        <v>44</v>
      </c>
      <c r="U76" s="21">
        <v>150</v>
      </c>
      <c r="V76" s="33">
        <f t="shared" si="21"/>
        <v>497.78333333333336</v>
      </c>
      <c r="W76" s="21">
        <v>45</v>
      </c>
      <c r="X76" s="21">
        <v>50</v>
      </c>
      <c r="Y76" s="26">
        <f t="shared" si="22"/>
        <v>95</v>
      </c>
      <c r="Z76" s="28"/>
      <c r="AA76" s="28"/>
      <c r="AB76" s="27">
        <f t="shared" si="23"/>
        <v>0</v>
      </c>
      <c r="AC76" s="21">
        <f t="shared" si="24"/>
        <v>1043.7833333333333</v>
      </c>
      <c r="AD76" s="19">
        <v>1</v>
      </c>
      <c r="AE76" s="22">
        <v>1</v>
      </c>
      <c r="AF76" s="19">
        <v>10019</v>
      </c>
      <c r="AG76" s="19">
        <v>9882</v>
      </c>
      <c r="AH76" s="23">
        <f t="shared" si="25"/>
        <v>137</v>
      </c>
      <c r="AI76" s="24">
        <f t="shared" si="26"/>
        <v>1.3863590366322606E-2</v>
      </c>
      <c r="AJ76" s="41">
        <f t="shared" si="27"/>
        <v>1</v>
      </c>
      <c r="AK76" s="41">
        <f t="shared" si="28"/>
        <v>1</v>
      </c>
      <c r="AL76" s="41">
        <f t="shared" si="29"/>
        <v>1</v>
      </c>
      <c r="AM76" s="41">
        <f t="shared" si="30"/>
        <v>1</v>
      </c>
      <c r="AN76" s="41">
        <f t="shared" si="31"/>
        <v>1</v>
      </c>
      <c r="AO76" s="41">
        <f t="shared" si="32"/>
        <v>1</v>
      </c>
      <c r="AP76" s="41">
        <f t="shared" si="33"/>
        <v>1.3863590366322606E-2</v>
      </c>
    </row>
    <row r="77" spans="1:42" ht="14" x14ac:dyDescent="0.15">
      <c r="A77" s="18">
        <v>185</v>
      </c>
      <c r="B77" s="19" t="s">
        <v>120</v>
      </c>
      <c r="C77" s="20" t="s">
        <v>43</v>
      </c>
      <c r="D77" s="21">
        <v>15</v>
      </c>
      <c r="E77" s="21">
        <v>15</v>
      </c>
      <c r="F77" s="21">
        <v>15</v>
      </c>
      <c r="G77" s="21">
        <v>15</v>
      </c>
      <c r="H77" s="29">
        <f t="shared" si="17"/>
        <v>60</v>
      </c>
      <c r="I77" s="21">
        <v>0</v>
      </c>
      <c r="J77" s="21">
        <v>20</v>
      </c>
      <c r="K77" s="21">
        <v>34</v>
      </c>
      <c r="L77" s="21">
        <v>130.5</v>
      </c>
      <c r="M77" s="30">
        <f t="shared" si="18"/>
        <v>184.5</v>
      </c>
      <c r="N77" s="21">
        <v>119</v>
      </c>
      <c r="O77" s="21">
        <v>112</v>
      </c>
      <c r="P77" s="31">
        <f t="shared" si="19"/>
        <v>231</v>
      </c>
      <c r="Q77" s="21">
        <v>10000</v>
      </c>
      <c r="R77" s="21">
        <v>1</v>
      </c>
      <c r="S77" s="32">
        <f t="shared" si="20"/>
        <v>0</v>
      </c>
      <c r="T77" s="19" t="s">
        <v>44</v>
      </c>
      <c r="U77" s="21">
        <v>150</v>
      </c>
      <c r="V77" s="33">
        <f t="shared" si="21"/>
        <v>150</v>
      </c>
      <c r="W77" s="21"/>
      <c r="X77" s="21">
        <v>50</v>
      </c>
      <c r="Y77" s="26">
        <f t="shared" si="22"/>
        <v>50</v>
      </c>
      <c r="Z77" s="28"/>
      <c r="AA77" s="28"/>
      <c r="AB77" s="27">
        <f t="shared" si="23"/>
        <v>0</v>
      </c>
      <c r="AC77" s="21">
        <f t="shared" si="24"/>
        <v>675.5</v>
      </c>
      <c r="AD77" s="19">
        <v>45</v>
      </c>
      <c r="AE77" s="22">
        <v>68</v>
      </c>
      <c r="AF77" s="19">
        <v>1</v>
      </c>
      <c r="AG77" s="19">
        <v>10000</v>
      </c>
      <c r="AH77" s="23">
        <f t="shared" si="25"/>
        <v>-9999</v>
      </c>
      <c r="AI77" s="24">
        <f t="shared" si="26"/>
        <v>-0.99990000000000001</v>
      </c>
      <c r="AJ77" s="41">
        <f t="shared" si="27"/>
        <v>1</v>
      </c>
      <c r="AK77" s="41">
        <f t="shared" si="28"/>
        <v>0</v>
      </c>
      <c r="AL77" s="41">
        <f t="shared" si="29"/>
        <v>1</v>
      </c>
      <c r="AM77" s="41">
        <f t="shared" si="30"/>
        <v>1</v>
      </c>
      <c r="AN77" s="41">
        <f t="shared" si="31"/>
        <v>1</v>
      </c>
      <c r="AO77" s="41">
        <f t="shared" si="32"/>
        <v>0</v>
      </c>
      <c r="AP77" s="41" t="str">
        <f t="shared" si="33"/>
        <v/>
      </c>
    </row>
    <row r="78" spans="1:42" ht="14" x14ac:dyDescent="0.15">
      <c r="A78" s="18">
        <v>187</v>
      </c>
      <c r="B78" s="19" t="s">
        <v>121</v>
      </c>
      <c r="C78" s="20" t="s">
        <v>43</v>
      </c>
      <c r="D78" s="21">
        <v>15</v>
      </c>
      <c r="E78" s="21">
        <v>15</v>
      </c>
      <c r="F78" s="21">
        <v>15</v>
      </c>
      <c r="G78" s="21">
        <v>0</v>
      </c>
      <c r="H78" s="29">
        <f t="shared" si="17"/>
        <v>45</v>
      </c>
      <c r="I78" s="21">
        <v>10</v>
      </c>
      <c r="J78" s="21">
        <v>19.5</v>
      </c>
      <c r="K78" s="21">
        <v>36</v>
      </c>
      <c r="L78" s="21">
        <v>129</v>
      </c>
      <c r="M78" s="30">
        <f t="shared" si="18"/>
        <v>174.5</v>
      </c>
      <c r="N78" s="21">
        <v>110</v>
      </c>
      <c r="O78" s="21">
        <v>109</v>
      </c>
      <c r="P78" s="31">
        <f t="shared" si="19"/>
        <v>219</v>
      </c>
      <c r="Q78" s="21">
        <v>10000</v>
      </c>
      <c r="R78" s="21">
        <v>9458</v>
      </c>
      <c r="S78" s="32">
        <f t="shared" si="20"/>
        <v>286.76666666666665</v>
      </c>
      <c r="T78" s="19" t="s">
        <v>44</v>
      </c>
      <c r="U78" s="21">
        <v>150</v>
      </c>
      <c r="V78" s="33">
        <f t="shared" si="21"/>
        <v>436.76666666666665</v>
      </c>
      <c r="W78" s="21"/>
      <c r="X78" s="21">
        <v>0</v>
      </c>
      <c r="Y78" s="26">
        <f t="shared" si="22"/>
        <v>0</v>
      </c>
      <c r="Z78" s="28"/>
      <c r="AA78" s="28"/>
      <c r="AB78" s="27">
        <f t="shared" si="23"/>
        <v>0</v>
      </c>
      <c r="AC78" s="21">
        <f t="shared" si="24"/>
        <v>875.26666666666665</v>
      </c>
      <c r="AD78" s="19">
        <v>19</v>
      </c>
      <c r="AE78" s="22">
        <v>30</v>
      </c>
      <c r="AF78" s="19">
        <v>9458</v>
      </c>
      <c r="AG78" s="19">
        <v>10000</v>
      </c>
      <c r="AH78" s="23">
        <f t="shared" si="25"/>
        <v>-542</v>
      </c>
      <c r="AI78" s="24">
        <f t="shared" si="26"/>
        <v>-5.4199999999999998E-2</v>
      </c>
      <c r="AJ78" s="41">
        <f t="shared" si="27"/>
        <v>1</v>
      </c>
      <c r="AK78" s="41">
        <f t="shared" si="28"/>
        <v>1</v>
      </c>
      <c r="AL78" s="41">
        <f t="shared" si="29"/>
        <v>1</v>
      </c>
      <c r="AM78" s="41">
        <f t="shared" si="30"/>
        <v>1</v>
      </c>
      <c r="AN78" s="41">
        <f t="shared" si="31"/>
        <v>1</v>
      </c>
      <c r="AO78" s="41">
        <f t="shared" si="32"/>
        <v>1</v>
      </c>
      <c r="AP78" s="41">
        <f t="shared" si="33"/>
        <v>-5.4199999999999998E-2</v>
      </c>
    </row>
    <row r="79" spans="1:42" ht="14" x14ac:dyDescent="0.15">
      <c r="A79" s="18">
        <v>188</v>
      </c>
      <c r="B79" s="19" t="s">
        <v>122</v>
      </c>
      <c r="C79" s="20" t="s">
        <v>43</v>
      </c>
      <c r="D79" s="21">
        <v>15</v>
      </c>
      <c r="E79" s="21">
        <v>15</v>
      </c>
      <c r="F79" s="21">
        <v>15</v>
      </c>
      <c r="G79" s="21">
        <v>15</v>
      </c>
      <c r="H79" s="29">
        <f t="shared" si="17"/>
        <v>60</v>
      </c>
      <c r="I79" s="21">
        <v>0</v>
      </c>
      <c r="J79" s="21">
        <v>9.5</v>
      </c>
      <c r="K79" s="21">
        <v>36.5</v>
      </c>
      <c r="L79" s="21">
        <v>132</v>
      </c>
      <c r="M79" s="30">
        <f t="shared" si="18"/>
        <v>178</v>
      </c>
      <c r="N79" s="21">
        <v>114</v>
      </c>
      <c r="O79" s="21">
        <v>112</v>
      </c>
      <c r="P79" s="31">
        <f t="shared" si="19"/>
        <v>226</v>
      </c>
      <c r="Q79" s="21">
        <v>10000</v>
      </c>
      <c r="R79" s="28"/>
      <c r="S79" s="32" t="str">
        <f t="shared" si="20"/>
        <v/>
      </c>
      <c r="U79" s="28"/>
      <c r="V79" s="33" t="str">
        <f t="shared" si="21"/>
        <v>0</v>
      </c>
      <c r="W79" s="21"/>
      <c r="X79" s="21">
        <v>0</v>
      </c>
      <c r="Y79" s="26">
        <f t="shared" si="22"/>
        <v>0</v>
      </c>
      <c r="Z79" s="28"/>
      <c r="AA79" s="28"/>
      <c r="AB79" s="27">
        <f t="shared" si="23"/>
        <v>0</v>
      </c>
      <c r="AC79" s="21">
        <f t="shared" si="24"/>
        <v>464</v>
      </c>
      <c r="AD79" s="19">
        <v>66</v>
      </c>
      <c r="AE79" s="22">
        <v>105</v>
      </c>
      <c r="AH79" s="23" t="str">
        <f t="shared" si="25"/>
        <v/>
      </c>
      <c r="AI79" s="24" t="str">
        <f t="shared" si="26"/>
        <v/>
      </c>
      <c r="AJ79" s="41">
        <f t="shared" si="27"/>
        <v>1</v>
      </c>
      <c r="AK79" s="41">
        <f t="shared" si="28"/>
        <v>0</v>
      </c>
      <c r="AL79" s="41">
        <f t="shared" si="29"/>
        <v>1</v>
      </c>
      <c r="AM79" s="41">
        <f t="shared" si="30"/>
        <v>1</v>
      </c>
      <c r="AN79" s="41">
        <f t="shared" si="31"/>
        <v>1</v>
      </c>
      <c r="AO79" s="41">
        <f t="shared" si="32"/>
        <v>0</v>
      </c>
      <c r="AP79" s="41" t="str">
        <f t="shared" si="33"/>
        <v/>
      </c>
    </row>
    <row r="80" spans="1:42" ht="14" x14ac:dyDescent="0.15">
      <c r="A80" s="18">
        <v>189</v>
      </c>
      <c r="B80" s="19" t="s">
        <v>123</v>
      </c>
      <c r="C80" s="20" t="s">
        <v>43</v>
      </c>
      <c r="D80" s="21">
        <v>15</v>
      </c>
      <c r="E80" s="21">
        <v>15</v>
      </c>
      <c r="F80" s="21">
        <v>15</v>
      </c>
      <c r="G80" s="21">
        <v>15</v>
      </c>
      <c r="H80" s="29">
        <f t="shared" si="17"/>
        <v>60</v>
      </c>
      <c r="I80" s="21">
        <v>25</v>
      </c>
      <c r="J80" s="21">
        <v>19.5</v>
      </c>
      <c r="K80" s="21">
        <v>33.5</v>
      </c>
      <c r="L80" s="21">
        <v>128</v>
      </c>
      <c r="M80" s="30">
        <f t="shared" si="18"/>
        <v>156</v>
      </c>
      <c r="N80" s="21">
        <v>102</v>
      </c>
      <c r="O80" s="21">
        <v>109</v>
      </c>
      <c r="P80" s="31">
        <f t="shared" si="19"/>
        <v>211</v>
      </c>
      <c r="Q80" s="21">
        <v>10000</v>
      </c>
      <c r="R80" s="21">
        <v>8871</v>
      </c>
      <c r="S80" s="32">
        <f t="shared" si="20"/>
        <v>218.28333333333333</v>
      </c>
      <c r="T80" s="19" t="s">
        <v>46</v>
      </c>
      <c r="U80" s="21">
        <v>150</v>
      </c>
      <c r="V80" s="33">
        <f t="shared" si="21"/>
        <v>368.2833333333333</v>
      </c>
      <c r="W80" s="21"/>
      <c r="X80" s="21">
        <v>50</v>
      </c>
      <c r="Y80" s="26">
        <f t="shared" si="22"/>
        <v>50</v>
      </c>
      <c r="Z80" s="28"/>
      <c r="AA80" s="28"/>
      <c r="AB80" s="27">
        <f t="shared" si="23"/>
        <v>0</v>
      </c>
      <c r="AC80" s="21">
        <f t="shared" si="24"/>
        <v>845.2833333333333</v>
      </c>
      <c r="AD80" s="19">
        <v>25</v>
      </c>
      <c r="AE80" s="22">
        <v>40</v>
      </c>
      <c r="AF80" s="19">
        <v>8871</v>
      </c>
      <c r="AG80" s="19">
        <v>10645</v>
      </c>
      <c r="AH80" s="23">
        <f t="shared" si="25"/>
        <v>-1774</v>
      </c>
      <c r="AI80" s="24">
        <f t="shared" si="26"/>
        <v>-0.16665100986378581</v>
      </c>
      <c r="AJ80" s="41">
        <f t="shared" si="27"/>
        <v>1</v>
      </c>
      <c r="AK80" s="41">
        <f t="shared" si="28"/>
        <v>1</v>
      </c>
      <c r="AL80" s="41">
        <f t="shared" si="29"/>
        <v>1</v>
      </c>
      <c r="AM80" s="41">
        <f t="shared" si="30"/>
        <v>1</v>
      </c>
      <c r="AN80" s="41">
        <f t="shared" si="31"/>
        <v>1</v>
      </c>
      <c r="AO80" s="41">
        <f t="shared" si="32"/>
        <v>1</v>
      </c>
      <c r="AP80" s="41">
        <f t="shared" si="33"/>
        <v>-0.16665100986378581</v>
      </c>
    </row>
    <row r="81" spans="1:42" ht="14" x14ac:dyDescent="0.15">
      <c r="A81" s="18">
        <v>190</v>
      </c>
      <c r="B81" s="19" t="s">
        <v>124</v>
      </c>
      <c r="C81" s="20" t="s">
        <v>43</v>
      </c>
      <c r="D81" s="21">
        <v>15</v>
      </c>
      <c r="E81" s="21">
        <v>15</v>
      </c>
      <c r="F81" s="21">
        <v>15</v>
      </c>
      <c r="G81" s="21">
        <v>15</v>
      </c>
      <c r="H81" s="29">
        <f t="shared" si="17"/>
        <v>60</v>
      </c>
      <c r="I81" s="21">
        <v>0</v>
      </c>
      <c r="J81" s="21">
        <v>20</v>
      </c>
      <c r="K81" s="21">
        <v>30</v>
      </c>
      <c r="L81" s="21">
        <v>100</v>
      </c>
      <c r="M81" s="30">
        <f t="shared" si="18"/>
        <v>150</v>
      </c>
      <c r="N81" s="21">
        <v>91</v>
      </c>
      <c r="O81" s="21">
        <v>112</v>
      </c>
      <c r="P81" s="31">
        <f t="shared" si="19"/>
        <v>203</v>
      </c>
      <c r="Q81" s="21">
        <v>10000</v>
      </c>
      <c r="R81" s="21">
        <v>9133</v>
      </c>
      <c r="S81" s="32">
        <f t="shared" si="20"/>
        <v>248.85</v>
      </c>
      <c r="T81" s="19" t="s">
        <v>44</v>
      </c>
      <c r="U81" s="21">
        <v>150</v>
      </c>
      <c r="V81" s="33">
        <f t="shared" si="21"/>
        <v>398.85</v>
      </c>
      <c r="W81" s="21">
        <v>15</v>
      </c>
      <c r="X81" s="21">
        <v>50</v>
      </c>
      <c r="Y81" s="26">
        <f t="shared" si="22"/>
        <v>65</v>
      </c>
      <c r="Z81" s="28"/>
      <c r="AA81" s="28"/>
      <c r="AB81" s="27">
        <f t="shared" si="23"/>
        <v>0</v>
      </c>
      <c r="AC81" s="21">
        <f t="shared" si="24"/>
        <v>876.85</v>
      </c>
      <c r="AD81" s="19">
        <v>18</v>
      </c>
      <c r="AE81" s="22">
        <v>29</v>
      </c>
      <c r="AF81" s="19">
        <v>9133</v>
      </c>
      <c r="AG81" s="19">
        <v>10750</v>
      </c>
      <c r="AH81" s="23">
        <f t="shared" si="25"/>
        <v>-1617</v>
      </c>
      <c r="AI81" s="24">
        <f t="shared" si="26"/>
        <v>-0.1504186046511628</v>
      </c>
      <c r="AJ81" s="41">
        <f t="shared" si="27"/>
        <v>1</v>
      </c>
      <c r="AK81" s="41">
        <f t="shared" si="28"/>
        <v>1</v>
      </c>
      <c r="AL81" s="41">
        <f t="shared" si="29"/>
        <v>0</v>
      </c>
      <c r="AM81" s="41">
        <f t="shared" si="30"/>
        <v>0</v>
      </c>
      <c r="AN81" s="41">
        <f t="shared" si="31"/>
        <v>1</v>
      </c>
      <c r="AO81" s="41">
        <f t="shared" si="32"/>
        <v>0</v>
      </c>
      <c r="AP81" s="41" t="str">
        <f t="shared" si="33"/>
        <v/>
      </c>
    </row>
    <row r="82" spans="1:42" ht="14" x14ac:dyDescent="0.15">
      <c r="A82" s="18">
        <v>191</v>
      </c>
      <c r="B82" s="19" t="s">
        <v>125</v>
      </c>
      <c r="C82" s="20" t="s">
        <v>43</v>
      </c>
      <c r="D82" s="21">
        <v>15</v>
      </c>
      <c r="E82" s="21">
        <v>15</v>
      </c>
      <c r="F82" s="21">
        <v>15</v>
      </c>
      <c r="G82" s="21">
        <v>0</v>
      </c>
      <c r="H82" s="29">
        <f t="shared" si="17"/>
        <v>45</v>
      </c>
      <c r="I82" s="21">
        <v>200</v>
      </c>
      <c r="J82" s="21">
        <v>20</v>
      </c>
      <c r="K82" s="21">
        <v>33</v>
      </c>
      <c r="L82" s="21">
        <v>122</v>
      </c>
      <c r="M82" s="30">
        <f t="shared" si="18"/>
        <v>-25</v>
      </c>
      <c r="N82" s="21">
        <v>80</v>
      </c>
      <c r="O82" s="21">
        <v>94</v>
      </c>
      <c r="P82" s="31">
        <f t="shared" si="19"/>
        <v>174</v>
      </c>
      <c r="Q82" s="21">
        <v>10000</v>
      </c>
      <c r="R82" s="21">
        <v>10980</v>
      </c>
      <c r="S82" s="32">
        <f t="shared" si="20"/>
        <v>235.66666666666669</v>
      </c>
      <c r="T82" s="19" t="s">
        <v>44</v>
      </c>
      <c r="U82" s="21">
        <v>150</v>
      </c>
      <c r="V82" s="33">
        <f t="shared" si="21"/>
        <v>385.66666666666669</v>
      </c>
      <c r="W82" s="21"/>
      <c r="X82" s="21">
        <v>50</v>
      </c>
      <c r="Y82" s="26">
        <f t="shared" si="22"/>
        <v>50</v>
      </c>
      <c r="Z82" s="28"/>
      <c r="AA82" s="28"/>
      <c r="AB82" s="27">
        <f t="shared" si="23"/>
        <v>0</v>
      </c>
      <c r="AC82" s="21">
        <f t="shared" si="24"/>
        <v>629.66666666666674</v>
      </c>
      <c r="AD82" s="19">
        <v>52</v>
      </c>
      <c r="AE82" s="22">
        <v>78</v>
      </c>
      <c r="AF82" s="19">
        <v>10980</v>
      </c>
      <c r="AG82" s="19">
        <v>11573</v>
      </c>
      <c r="AH82" s="23">
        <f t="shared" si="25"/>
        <v>-593</v>
      </c>
      <c r="AI82" s="24">
        <f t="shared" si="26"/>
        <v>-5.1239955067830294E-2</v>
      </c>
      <c r="AJ82" s="41">
        <f t="shared" si="27"/>
        <v>1</v>
      </c>
      <c r="AK82" s="41">
        <f t="shared" si="28"/>
        <v>1</v>
      </c>
      <c r="AL82" s="41">
        <f t="shared" si="29"/>
        <v>0</v>
      </c>
      <c r="AM82" s="41">
        <f t="shared" si="30"/>
        <v>0</v>
      </c>
      <c r="AN82" s="41">
        <f t="shared" si="31"/>
        <v>1</v>
      </c>
      <c r="AO82" s="41">
        <f t="shared" si="32"/>
        <v>0</v>
      </c>
      <c r="AP82" s="41" t="str">
        <f t="shared" si="33"/>
        <v/>
      </c>
    </row>
    <row r="83" spans="1:42" ht="14" x14ac:dyDescent="0.15">
      <c r="A83" s="18">
        <v>193</v>
      </c>
      <c r="B83" s="19" t="s">
        <v>126</v>
      </c>
      <c r="C83" s="20" t="s">
        <v>43</v>
      </c>
      <c r="D83" s="21">
        <v>15</v>
      </c>
      <c r="E83" s="21">
        <v>15</v>
      </c>
      <c r="F83" s="21">
        <v>15</v>
      </c>
      <c r="G83" s="21">
        <v>0</v>
      </c>
      <c r="H83" s="29">
        <f t="shared" si="17"/>
        <v>45</v>
      </c>
      <c r="I83" s="21">
        <v>65</v>
      </c>
      <c r="J83" s="21">
        <v>0</v>
      </c>
      <c r="K83" s="21">
        <v>24</v>
      </c>
      <c r="L83" s="21">
        <v>99</v>
      </c>
      <c r="M83" s="30">
        <f t="shared" si="18"/>
        <v>58</v>
      </c>
      <c r="N83" s="21">
        <v>91</v>
      </c>
      <c r="O83" s="21">
        <v>103</v>
      </c>
      <c r="P83" s="31">
        <f t="shared" si="19"/>
        <v>194</v>
      </c>
      <c r="Q83" s="21">
        <v>10000</v>
      </c>
      <c r="R83" s="21">
        <v>10533</v>
      </c>
      <c r="S83" s="32">
        <f t="shared" si="20"/>
        <v>287.81666666666666</v>
      </c>
      <c r="T83" s="19" t="s">
        <v>46</v>
      </c>
      <c r="U83" s="21">
        <v>150</v>
      </c>
      <c r="V83" s="33">
        <f t="shared" si="21"/>
        <v>437.81666666666666</v>
      </c>
      <c r="W83" s="21"/>
      <c r="X83" s="21">
        <v>50</v>
      </c>
      <c r="Y83" s="26">
        <f t="shared" si="22"/>
        <v>50</v>
      </c>
      <c r="Z83" s="28"/>
      <c r="AA83" s="28"/>
      <c r="AB83" s="27">
        <f t="shared" si="23"/>
        <v>0</v>
      </c>
      <c r="AC83" s="21">
        <f t="shared" si="24"/>
        <v>784.81666666666661</v>
      </c>
      <c r="AD83" s="19">
        <v>30</v>
      </c>
      <c r="AE83" s="22">
        <v>45</v>
      </c>
      <c r="AF83" s="19">
        <v>10533</v>
      </c>
      <c r="AG83" s="19">
        <v>10000</v>
      </c>
      <c r="AH83" s="23">
        <f t="shared" si="25"/>
        <v>533</v>
      </c>
      <c r="AI83" s="24">
        <f t="shared" si="26"/>
        <v>5.33E-2</v>
      </c>
      <c r="AJ83" s="41">
        <f t="shared" si="27"/>
        <v>1</v>
      </c>
      <c r="AK83" s="41">
        <f t="shared" si="28"/>
        <v>1</v>
      </c>
      <c r="AL83" s="41">
        <f t="shared" si="29"/>
        <v>0</v>
      </c>
      <c r="AM83" s="41">
        <f t="shared" si="30"/>
        <v>0</v>
      </c>
      <c r="AN83" s="41">
        <f t="shared" si="31"/>
        <v>1</v>
      </c>
      <c r="AO83" s="41">
        <f t="shared" si="32"/>
        <v>0</v>
      </c>
      <c r="AP83" s="41" t="str">
        <f t="shared" si="33"/>
        <v/>
      </c>
    </row>
    <row r="84" spans="1:42" ht="14" x14ac:dyDescent="0.15">
      <c r="A84" s="18">
        <v>194</v>
      </c>
      <c r="B84" s="19" t="s">
        <v>127</v>
      </c>
      <c r="C84" s="20" t="s">
        <v>43</v>
      </c>
      <c r="D84" s="21">
        <v>15</v>
      </c>
      <c r="E84" s="21">
        <v>15</v>
      </c>
      <c r="F84" s="21">
        <v>15</v>
      </c>
      <c r="G84" s="21">
        <v>15</v>
      </c>
      <c r="H84" s="29">
        <f t="shared" si="17"/>
        <v>60</v>
      </c>
      <c r="I84" s="21">
        <v>5</v>
      </c>
      <c r="J84" s="21">
        <v>20</v>
      </c>
      <c r="K84" s="21">
        <v>35</v>
      </c>
      <c r="L84" s="21">
        <v>130</v>
      </c>
      <c r="M84" s="30">
        <f t="shared" si="18"/>
        <v>180</v>
      </c>
      <c r="N84" s="21">
        <v>80</v>
      </c>
      <c r="O84" s="21">
        <v>103</v>
      </c>
      <c r="P84" s="31">
        <f t="shared" si="19"/>
        <v>183</v>
      </c>
      <c r="Q84" s="21">
        <v>10000</v>
      </c>
      <c r="R84" s="21">
        <v>6283</v>
      </c>
      <c r="S84" s="32">
        <f t="shared" si="20"/>
        <v>0</v>
      </c>
      <c r="T84" s="19" t="s">
        <v>48</v>
      </c>
      <c r="U84" s="21"/>
      <c r="V84" s="33">
        <f t="shared" si="21"/>
        <v>0</v>
      </c>
      <c r="W84" s="21">
        <v>60</v>
      </c>
      <c r="X84" s="21">
        <v>50</v>
      </c>
      <c r="Y84" s="26">
        <f t="shared" si="22"/>
        <v>110</v>
      </c>
      <c r="Z84" s="28"/>
      <c r="AA84" s="28"/>
      <c r="AB84" s="27">
        <f t="shared" si="23"/>
        <v>0</v>
      </c>
      <c r="AC84" s="21">
        <f t="shared" si="24"/>
        <v>533</v>
      </c>
      <c r="AD84" s="19">
        <v>61</v>
      </c>
      <c r="AE84" s="22">
        <v>92</v>
      </c>
      <c r="AF84" s="19">
        <v>6283</v>
      </c>
      <c r="AG84" s="19">
        <v>10326</v>
      </c>
      <c r="AH84" s="23">
        <f t="shared" si="25"/>
        <v>-4043</v>
      </c>
      <c r="AI84" s="24">
        <f t="shared" si="26"/>
        <v>-0.39153592872361032</v>
      </c>
      <c r="AJ84" s="41">
        <f t="shared" si="27"/>
        <v>0</v>
      </c>
      <c r="AK84" s="41">
        <f t="shared" si="28"/>
        <v>1</v>
      </c>
      <c r="AL84" s="41">
        <f t="shared" si="29"/>
        <v>1</v>
      </c>
      <c r="AM84" s="41">
        <f t="shared" si="30"/>
        <v>0</v>
      </c>
      <c r="AN84" s="41">
        <f t="shared" si="31"/>
        <v>1</v>
      </c>
      <c r="AO84" s="41">
        <f t="shared" si="32"/>
        <v>0</v>
      </c>
      <c r="AP84" s="41" t="str">
        <f t="shared" si="33"/>
        <v/>
      </c>
    </row>
    <row r="85" spans="1:42" ht="14" x14ac:dyDescent="0.15">
      <c r="A85" s="18">
        <v>200</v>
      </c>
      <c r="B85" s="19" t="s">
        <v>128</v>
      </c>
      <c r="C85" s="20" t="s">
        <v>129</v>
      </c>
      <c r="D85" s="21">
        <v>15</v>
      </c>
      <c r="E85" s="21">
        <v>15</v>
      </c>
      <c r="F85" s="21">
        <v>15</v>
      </c>
      <c r="G85" s="21">
        <v>15</v>
      </c>
      <c r="H85" s="29">
        <f t="shared" si="17"/>
        <v>60</v>
      </c>
      <c r="I85" s="21">
        <v>0</v>
      </c>
      <c r="J85" s="21">
        <v>20</v>
      </c>
      <c r="K85" s="21">
        <v>32</v>
      </c>
      <c r="L85" s="21">
        <v>110</v>
      </c>
      <c r="M85" s="30">
        <f t="shared" si="18"/>
        <v>162</v>
      </c>
      <c r="N85" s="21">
        <v>96</v>
      </c>
      <c r="O85" s="21">
        <v>103</v>
      </c>
      <c r="P85" s="31">
        <f t="shared" si="19"/>
        <v>199</v>
      </c>
      <c r="Q85" s="21">
        <v>30000</v>
      </c>
      <c r="R85" s="21">
        <v>1437</v>
      </c>
      <c r="S85" s="32">
        <f t="shared" si="20"/>
        <v>0</v>
      </c>
      <c r="T85" s="19" t="s">
        <v>48</v>
      </c>
      <c r="U85" s="21"/>
      <c r="V85" s="33">
        <f t="shared" si="21"/>
        <v>0</v>
      </c>
      <c r="W85" s="21"/>
      <c r="X85" s="21">
        <v>0</v>
      </c>
      <c r="Y85" s="26">
        <f t="shared" si="22"/>
        <v>0</v>
      </c>
      <c r="Z85" s="28"/>
      <c r="AA85" s="28"/>
      <c r="AB85" s="27">
        <f t="shared" si="23"/>
        <v>0</v>
      </c>
      <c r="AC85" s="21">
        <f t="shared" si="24"/>
        <v>421</v>
      </c>
      <c r="AD85" s="19">
        <v>17</v>
      </c>
      <c r="AE85" s="22">
        <v>121</v>
      </c>
      <c r="AF85" s="19">
        <v>1437</v>
      </c>
      <c r="AG85" s="19">
        <v>29944</v>
      </c>
      <c r="AH85" s="23">
        <f t="shared" si="25"/>
        <v>-28507</v>
      </c>
      <c r="AI85" s="24">
        <f t="shared" si="26"/>
        <v>-0.95201041944963938</v>
      </c>
      <c r="AJ85" s="41">
        <f t="shared" si="27"/>
        <v>0</v>
      </c>
      <c r="AK85" s="41">
        <f t="shared" si="28"/>
        <v>1</v>
      </c>
      <c r="AL85" s="41">
        <f t="shared" si="29"/>
        <v>1</v>
      </c>
      <c r="AM85" s="41">
        <f t="shared" si="30"/>
        <v>0</v>
      </c>
      <c r="AN85" s="41">
        <f t="shared" si="31"/>
        <v>1</v>
      </c>
      <c r="AO85" s="41">
        <f t="shared" si="32"/>
        <v>0</v>
      </c>
      <c r="AP85" s="41" t="str">
        <f t="shared" si="33"/>
        <v/>
      </c>
    </row>
    <row r="86" spans="1:42" ht="14" x14ac:dyDescent="0.15">
      <c r="A86" s="18">
        <v>201</v>
      </c>
      <c r="B86" s="19" t="s">
        <v>130</v>
      </c>
      <c r="C86" s="20" t="s">
        <v>129</v>
      </c>
      <c r="D86" s="21">
        <v>15</v>
      </c>
      <c r="E86" s="21">
        <v>15</v>
      </c>
      <c r="F86" s="21">
        <v>15</v>
      </c>
      <c r="G86" s="21">
        <v>15</v>
      </c>
      <c r="H86" s="29">
        <f t="shared" si="17"/>
        <v>60</v>
      </c>
      <c r="I86" s="21">
        <v>200</v>
      </c>
      <c r="J86" s="21">
        <v>20</v>
      </c>
      <c r="K86" s="21">
        <v>36</v>
      </c>
      <c r="L86" s="21">
        <v>132.66666670000001</v>
      </c>
      <c r="M86" s="30">
        <f t="shared" si="18"/>
        <v>-11.333333299999993</v>
      </c>
      <c r="N86" s="21">
        <v>120</v>
      </c>
      <c r="O86" s="21">
        <v>118</v>
      </c>
      <c r="P86" s="31">
        <f t="shared" si="19"/>
        <v>238</v>
      </c>
      <c r="Q86" s="21">
        <v>30000</v>
      </c>
      <c r="R86" s="21">
        <v>17041</v>
      </c>
      <c r="S86" s="32">
        <f t="shared" si="20"/>
        <v>0</v>
      </c>
      <c r="T86" s="19" t="s">
        <v>48</v>
      </c>
      <c r="U86" s="21"/>
      <c r="V86" s="33">
        <f t="shared" si="21"/>
        <v>0</v>
      </c>
      <c r="W86" s="21"/>
      <c r="X86" s="21">
        <v>50</v>
      </c>
      <c r="Y86" s="26">
        <f t="shared" si="22"/>
        <v>50</v>
      </c>
      <c r="Z86" s="28"/>
      <c r="AA86" s="28"/>
      <c r="AB86" s="27">
        <f t="shared" si="23"/>
        <v>0</v>
      </c>
      <c r="AC86" s="21">
        <f t="shared" si="24"/>
        <v>336.66666670000001</v>
      </c>
      <c r="AD86" s="19">
        <v>19</v>
      </c>
      <c r="AE86" s="22">
        <v>128</v>
      </c>
      <c r="AF86" s="19">
        <v>17041</v>
      </c>
      <c r="AG86" s="19">
        <v>30000</v>
      </c>
      <c r="AH86" s="23">
        <f t="shared" si="25"/>
        <v>-12959</v>
      </c>
      <c r="AI86" s="24">
        <f t="shared" si="26"/>
        <v>-0.43196666666666667</v>
      </c>
      <c r="AJ86" s="41">
        <f t="shared" si="27"/>
        <v>0</v>
      </c>
      <c r="AK86" s="41">
        <f t="shared" si="28"/>
        <v>1</v>
      </c>
      <c r="AL86" s="41">
        <f t="shared" si="29"/>
        <v>0</v>
      </c>
      <c r="AM86" s="41">
        <f t="shared" si="30"/>
        <v>1</v>
      </c>
      <c r="AN86" s="41">
        <f t="shared" si="31"/>
        <v>1</v>
      </c>
      <c r="AO86" s="41">
        <f t="shared" si="32"/>
        <v>0</v>
      </c>
      <c r="AP86" s="41" t="str">
        <f t="shared" si="33"/>
        <v/>
      </c>
    </row>
    <row r="87" spans="1:42" ht="14" x14ac:dyDescent="0.15">
      <c r="A87" s="18">
        <v>203</v>
      </c>
      <c r="B87" s="19" t="s">
        <v>131</v>
      </c>
      <c r="C87" s="20" t="s">
        <v>129</v>
      </c>
      <c r="D87" s="21">
        <v>15</v>
      </c>
      <c r="E87" s="21">
        <v>15</v>
      </c>
      <c r="F87" s="21">
        <v>15</v>
      </c>
      <c r="G87" s="21">
        <v>15</v>
      </c>
      <c r="H87" s="29">
        <f t="shared" si="17"/>
        <v>60</v>
      </c>
      <c r="I87" s="21">
        <v>5</v>
      </c>
      <c r="J87" s="21">
        <v>19.666666670000001</v>
      </c>
      <c r="K87" s="21">
        <v>35.666666669999998</v>
      </c>
      <c r="L87" s="21">
        <v>131.33333329999999</v>
      </c>
      <c r="M87" s="30">
        <f t="shared" si="18"/>
        <v>181.66666663999999</v>
      </c>
      <c r="N87" s="21">
        <v>120</v>
      </c>
      <c r="O87" s="21">
        <v>114</v>
      </c>
      <c r="P87" s="31">
        <f t="shared" si="19"/>
        <v>234</v>
      </c>
      <c r="Q87" s="21">
        <v>30000</v>
      </c>
      <c r="R87" s="21">
        <v>14995</v>
      </c>
      <c r="S87" s="32">
        <f t="shared" si="20"/>
        <v>0</v>
      </c>
      <c r="T87" s="19" t="s">
        <v>48</v>
      </c>
      <c r="U87" s="21"/>
      <c r="V87" s="33">
        <f t="shared" si="21"/>
        <v>0</v>
      </c>
      <c r="W87" s="21">
        <v>15</v>
      </c>
      <c r="X87" s="21">
        <v>50</v>
      </c>
      <c r="Y87" s="26">
        <f t="shared" si="22"/>
        <v>65</v>
      </c>
      <c r="Z87" s="28"/>
      <c r="AA87" s="28"/>
      <c r="AB87" s="27">
        <f t="shared" si="23"/>
        <v>0</v>
      </c>
      <c r="AC87" s="21">
        <f t="shared" si="24"/>
        <v>540.66666664000002</v>
      </c>
      <c r="AD87" s="19">
        <v>8</v>
      </c>
      <c r="AE87" s="22">
        <v>89</v>
      </c>
      <c r="AF87" s="19">
        <v>14995</v>
      </c>
      <c r="AG87" s="19">
        <v>32176</v>
      </c>
      <c r="AH87" s="23">
        <f t="shared" si="25"/>
        <v>-17181</v>
      </c>
      <c r="AI87" s="24">
        <f t="shared" si="26"/>
        <v>-0.53396941819990051</v>
      </c>
      <c r="AJ87" s="41">
        <f t="shared" si="27"/>
        <v>0</v>
      </c>
      <c r="AK87" s="41">
        <f t="shared" si="28"/>
        <v>1</v>
      </c>
      <c r="AL87" s="41">
        <f t="shared" si="29"/>
        <v>1</v>
      </c>
      <c r="AM87" s="41">
        <f t="shared" si="30"/>
        <v>1</v>
      </c>
      <c r="AN87" s="41">
        <f t="shared" si="31"/>
        <v>1</v>
      </c>
      <c r="AO87" s="41">
        <f t="shared" si="32"/>
        <v>0</v>
      </c>
      <c r="AP87" s="41" t="str">
        <f t="shared" si="33"/>
        <v/>
      </c>
    </row>
    <row r="88" spans="1:42" ht="14" x14ac:dyDescent="0.15">
      <c r="A88" s="18">
        <v>204</v>
      </c>
      <c r="B88" s="19" t="s">
        <v>132</v>
      </c>
      <c r="C88" s="20" t="s">
        <v>129</v>
      </c>
      <c r="D88" s="21">
        <v>15</v>
      </c>
      <c r="E88" s="21">
        <v>15</v>
      </c>
      <c r="F88" s="21">
        <v>15</v>
      </c>
      <c r="G88" s="21">
        <v>15</v>
      </c>
      <c r="H88" s="29">
        <f t="shared" si="17"/>
        <v>60</v>
      </c>
      <c r="I88" s="21">
        <v>0</v>
      </c>
      <c r="J88" s="21">
        <v>19.666666670000001</v>
      </c>
      <c r="K88" s="21">
        <v>37.333333330000002</v>
      </c>
      <c r="L88" s="21">
        <v>134.66666670000001</v>
      </c>
      <c r="M88" s="30">
        <f t="shared" si="18"/>
        <v>191.66666670000001</v>
      </c>
      <c r="N88" s="21">
        <v>120</v>
      </c>
      <c r="O88" s="21">
        <v>117</v>
      </c>
      <c r="P88" s="31">
        <f t="shared" si="19"/>
        <v>237</v>
      </c>
      <c r="Q88" s="21">
        <v>30000</v>
      </c>
      <c r="R88" s="21">
        <v>27541</v>
      </c>
      <c r="S88" s="32">
        <f t="shared" si="20"/>
        <v>254.37222222222221</v>
      </c>
      <c r="T88" s="19" t="s">
        <v>44</v>
      </c>
      <c r="U88" s="21">
        <v>150</v>
      </c>
      <c r="V88" s="33">
        <f t="shared" si="21"/>
        <v>404.37222222222221</v>
      </c>
      <c r="W88" s="21">
        <v>15</v>
      </c>
      <c r="X88" s="21">
        <v>0</v>
      </c>
      <c r="Y88" s="26">
        <f t="shared" si="22"/>
        <v>15</v>
      </c>
      <c r="Z88" s="28"/>
      <c r="AA88" s="28"/>
      <c r="AB88" s="27">
        <f t="shared" si="23"/>
        <v>0</v>
      </c>
      <c r="AC88" s="21">
        <f t="shared" si="24"/>
        <v>908.03888892222221</v>
      </c>
      <c r="AD88" s="19">
        <v>3</v>
      </c>
      <c r="AE88" s="22">
        <v>19</v>
      </c>
      <c r="AF88" s="19">
        <v>27541</v>
      </c>
      <c r="AG88" s="19">
        <v>29469</v>
      </c>
      <c r="AH88" s="23">
        <f t="shared" si="25"/>
        <v>-1928</v>
      </c>
      <c r="AI88" s="24">
        <f t="shared" si="26"/>
        <v>-6.5424683565780989E-2</v>
      </c>
      <c r="AJ88" s="41">
        <f t="shared" si="27"/>
        <v>1</v>
      </c>
      <c r="AK88" s="41">
        <f t="shared" si="28"/>
        <v>1</v>
      </c>
      <c r="AL88" s="41">
        <f t="shared" si="29"/>
        <v>1</v>
      </c>
      <c r="AM88" s="41">
        <f t="shared" si="30"/>
        <v>1</v>
      </c>
      <c r="AN88" s="41">
        <f t="shared" si="31"/>
        <v>1</v>
      </c>
      <c r="AO88" s="41">
        <f t="shared" si="32"/>
        <v>1</v>
      </c>
      <c r="AP88" s="41">
        <f t="shared" si="33"/>
        <v>-6.5424683565780989E-2</v>
      </c>
    </row>
    <row r="89" spans="1:42" ht="14" x14ac:dyDescent="0.15">
      <c r="A89" s="18">
        <v>206</v>
      </c>
      <c r="B89" s="19" t="s">
        <v>133</v>
      </c>
      <c r="C89" s="20" t="s">
        <v>129</v>
      </c>
      <c r="D89" s="21">
        <v>15</v>
      </c>
      <c r="E89" s="21">
        <v>15</v>
      </c>
      <c r="F89" s="21">
        <v>15</v>
      </c>
      <c r="G89" s="21">
        <v>0</v>
      </c>
      <c r="H89" s="29">
        <f t="shared" si="17"/>
        <v>45</v>
      </c>
      <c r="I89" s="28"/>
      <c r="J89" s="21">
        <v>19.333333329999999</v>
      </c>
      <c r="K89" s="21">
        <v>30.666666670000001</v>
      </c>
      <c r="L89" s="21">
        <v>94.333333330000002</v>
      </c>
      <c r="M89" s="30">
        <f t="shared" si="18"/>
        <v>144.33333333000002</v>
      </c>
      <c r="N89" s="21">
        <v>95</v>
      </c>
      <c r="O89" s="21">
        <v>105</v>
      </c>
      <c r="P89" s="31">
        <f t="shared" si="19"/>
        <v>200</v>
      </c>
      <c r="Q89" s="21">
        <v>30000</v>
      </c>
      <c r="R89" s="28"/>
      <c r="S89" s="32" t="str">
        <f t="shared" si="20"/>
        <v/>
      </c>
      <c r="U89" s="28"/>
      <c r="V89" s="33" t="str">
        <f t="shared" si="21"/>
        <v>0</v>
      </c>
      <c r="W89" s="21">
        <v>45</v>
      </c>
      <c r="X89" s="21">
        <v>0</v>
      </c>
      <c r="Y89" s="26">
        <f t="shared" si="22"/>
        <v>45</v>
      </c>
      <c r="Z89" s="28"/>
      <c r="AA89" s="28"/>
      <c r="AB89" s="27">
        <f t="shared" si="23"/>
        <v>0</v>
      </c>
      <c r="AC89" s="21">
        <f t="shared" si="24"/>
        <v>434.33333333000002</v>
      </c>
      <c r="AD89" s="19">
        <v>14</v>
      </c>
      <c r="AE89" s="22">
        <v>116</v>
      </c>
      <c r="AH89" s="23" t="str">
        <f t="shared" si="25"/>
        <v/>
      </c>
      <c r="AI89" s="24" t="str">
        <f t="shared" si="26"/>
        <v/>
      </c>
      <c r="AJ89" s="41">
        <f t="shared" si="27"/>
        <v>1</v>
      </c>
      <c r="AK89" s="41">
        <f t="shared" si="28"/>
        <v>0</v>
      </c>
      <c r="AL89" s="41">
        <f t="shared" si="29"/>
        <v>0</v>
      </c>
      <c r="AM89" s="41">
        <f t="shared" si="30"/>
        <v>0</v>
      </c>
      <c r="AN89" s="41">
        <f t="shared" si="31"/>
        <v>1</v>
      </c>
      <c r="AO89" s="41">
        <f t="shared" si="32"/>
        <v>0</v>
      </c>
      <c r="AP89" s="41" t="str">
        <f t="shared" si="33"/>
        <v/>
      </c>
    </row>
    <row r="90" spans="1:42" ht="14" x14ac:dyDescent="0.15">
      <c r="A90" s="18">
        <v>207</v>
      </c>
      <c r="B90" s="19" t="s">
        <v>134</v>
      </c>
      <c r="C90" s="20" t="s">
        <v>129</v>
      </c>
      <c r="D90" s="21">
        <v>15</v>
      </c>
      <c r="E90" s="21">
        <v>15</v>
      </c>
      <c r="F90" s="21">
        <v>15</v>
      </c>
      <c r="G90" s="21">
        <v>15</v>
      </c>
      <c r="H90" s="29">
        <f t="shared" si="17"/>
        <v>60</v>
      </c>
      <c r="I90" s="21">
        <v>20</v>
      </c>
      <c r="J90" s="21">
        <v>19.666666670000001</v>
      </c>
      <c r="K90" s="21">
        <v>35.333333330000002</v>
      </c>
      <c r="L90" s="21">
        <v>129.33333329999999</v>
      </c>
      <c r="M90" s="30">
        <f t="shared" si="18"/>
        <v>164.33333329999999</v>
      </c>
      <c r="N90" s="21">
        <v>98</v>
      </c>
      <c r="O90" s="21">
        <v>104</v>
      </c>
      <c r="P90" s="31">
        <f t="shared" si="19"/>
        <v>202</v>
      </c>
      <c r="Q90" s="21">
        <v>30000</v>
      </c>
      <c r="R90" s="21">
        <v>29432</v>
      </c>
      <c r="S90" s="32">
        <f t="shared" si="20"/>
        <v>327.9111111111111</v>
      </c>
      <c r="T90" s="19" t="s">
        <v>44</v>
      </c>
      <c r="U90" s="21">
        <v>150</v>
      </c>
      <c r="V90" s="33">
        <f t="shared" si="21"/>
        <v>477.9111111111111</v>
      </c>
      <c r="W90" s="21">
        <v>15</v>
      </c>
      <c r="X90" s="21">
        <v>0</v>
      </c>
      <c r="Y90" s="26">
        <f t="shared" si="22"/>
        <v>15</v>
      </c>
      <c r="Z90" s="21"/>
      <c r="AA90" s="21">
        <v>20</v>
      </c>
      <c r="AB90" s="27">
        <f t="shared" si="23"/>
        <v>20</v>
      </c>
      <c r="AC90" s="21">
        <f t="shared" si="24"/>
        <v>899.24444441111109</v>
      </c>
      <c r="AD90" s="19">
        <v>4</v>
      </c>
      <c r="AE90" s="22">
        <v>23</v>
      </c>
      <c r="AF90" s="19">
        <v>29432</v>
      </c>
      <c r="AG90" s="19">
        <v>30198</v>
      </c>
      <c r="AH90" s="23">
        <f t="shared" si="25"/>
        <v>-766</v>
      </c>
      <c r="AI90" s="24">
        <f t="shared" si="26"/>
        <v>-2.5365918272733292E-2</v>
      </c>
      <c r="AJ90" s="41">
        <f t="shared" si="27"/>
        <v>1</v>
      </c>
      <c r="AK90" s="41">
        <f t="shared" si="28"/>
        <v>1</v>
      </c>
      <c r="AL90" s="41">
        <f t="shared" si="29"/>
        <v>1</v>
      </c>
      <c r="AM90" s="41">
        <f t="shared" si="30"/>
        <v>0</v>
      </c>
      <c r="AN90" s="41">
        <f t="shared" si="31"/>
        <v>1</v>
      </c>
      <c r="AO90" s="41">
        <f t="shared" si="32"/>
        <v>0</v>
      </c>
      <c r="AP90" s="41" t="str">
        <f t="shared" si="33"/>
        <v/>
      </c>
    </row>
    <row r="91" spans="1:42" ht="14" x14ac:dyDescent="0.15">
      <c r="A91" s="18">
        <v>208</v>
      </c>
      <c r="B91" s="19" t="s">
        <v>135</v>
      </c>
      <c r="C91" s="20" t="s">
        <v>129</v>
      </c>
      <c r="D91" s="21">
        <v>15</v>
      </c>
      <c r="E91" s="21">
        <v>15</v>
      </c>
      <c r="F91" s="21">
        <v>15</v>
      </c>
      <c r="G91" s="21">
        <v>15</v>
      </c>
      <c r="H91" s="29">
        <f t="shared" si="17"/>
        <v>60</v>
      </c>
      <c r="I91" s="21">
        <v>5</v>
      </c>
      <c r="J91" s="21">
        <v>13</v>
      </c>
      <c r="K91" s="21">
        <v>34.333333330000002</v>
      </c>
      <c r="L91" s="21">
        <v>124.33333330000001</v>
      </c>
      <c r="M91" s="30">
        <f t="shared" si="18"/>
        <v>166.66666663000001</v>
      </c>
      <c r="N91" s="21">
        <v>120</v>
      </c>
      <c r="O91" s="21">
        <v>120</v>
      </c>
      <c r="P91" s="31">
        <f t="shared" si="19"/>
        <v>240</v>
      </c>
      <c r="Q91" s="21">
        <v>30000</v>
      </c>
      <c r="R91" s="21">
        <v>28639</v>
      </c>
      <c r="S91" s="32">
        <f t="shared" si="20"/>
        <v>297.07222222222219</v>
      </c>
      <c r="T91" s="19" t="s">
        <v>46</v>
      </c>
      <c r="U91" s="21">
        <v>150</v>
      </c>
      <c r="V91" s="33">
        <f t="shared" si="21"/>
        <v>447.07222222222219</v>
      </c>
      <c r="W91" s="21">
        <v>30</v>
      </c>
      <c r="X91" s="21">
        <v>50</v>
      </c>
      <c r="Y91" s="26">
        <f t="shared" si="22"/>
        <v>80</v>
      </c>
      <c r="Z91" s="28"/>
      <c r="AA91" s="28"/>
      <c r="AB91" s="27">
        <f t="shared" si="23"/>
        <v>0</v>
      </c>
      <c r="AC91" s="21">
        <f t="shared" si="24"/>
        <v>993.7388888522222</v>
      </c>
      <c r="AD91" s="19">
        <v>1</v>
      </c>
      <c r="AE91" s="22">
        <v>6</v>
      </c>
      <c r="AF91" s="19">
        <v>28639</v>
      </c>
      <c r="AG91" s="19">
        <v>30083.9</v>
      </c>
      <c r="AH91" s="23">
        <f t="shared" si="25"/>
        <v>-1444.9000000000015</v>
      </c>
      <c r="AI91" s="24">
        <f t="shared" si="26"/>
        <v>-4.8029012195892201E-2</v>
      </c>
      <c r="AJ91" s="41">
        <f t="shared" si="27"/>
        <v>1</v>
      </c>
      <c r="AK91" s="41">
        <f t="shared" si="28"/>
        <v>1</v>
      </c>
      <c r="AL91" s="41">
        <f t="shared" si="29"/>
        <v>1</v>
      </c>
      <c r="AM91" s="41">
        <f t="shared" si="30"/>
        <v>1</v>
      </c>
      <c r="AN91" s="41">
        <f t="shared" si="31"/>
        <v>1</v>
      </c>
      <c r="AO91" s="41">
        <f t="shared" si="32"/>
        <v>1</v>
      </c>
      <c r="AP91" s="41">
        <f t="shared" si="33"/>
        <v>-4.8029012195892201E-2</v>
      </c>
    </row>
    <row r="92" spans="1:42" ht="14" x14ac:dyDescent="0.15">
      <c r="A92" s="18">
        <v>209</v>
      </c>
      <c r="B92" s="19" t="s">
        <v>136</v>
      </c>
      <c r="C92" s="20" t="s">
        <v>129</v>
      </c>
      <c r="D92" s="21">
        <v>15</v>
      </c>
      <c r="E92" s="21">
        <v>15</v>
      </c>
      <c r="F92" s="21">
        <v>15</v>
      </c>
      <c r="G92" s="21">
        <v>10</v>
      </c>
      <c r="H92" s="29">
        <f t="shared" si="17"/>
        <v>55</v>
      </c>
      <c r="I92" s="21">
        <v>30</v>
      </c>
      <c r="J92" s="21">
        <v>19</v>
      </c>
      <c r="K92" s="21">
        <v>33.5</v>
      </c>
      <c r="L92" s="21">
        <v>136</v>
      </c>
      <c r="M92" s="30">
        <f t="shared" si="18"/>
        <v>158.5</v>
      </c>
      <c r="N92" s="21">
        <v>115</v>
      </c>
      <c r="O92" s="21">
        <v>120</v>
      </c>
      <c r="P92" s="31">
        <f t="shared" si="19"/>
        <v>235</v>
      </c>
      <c r="Q92" s="21">
        <v>30000</v>
      </c>
      <c r="R92" s="28"/>
      <c r="S92" s="32" t="str">
        <f t="shared" si="20"/>
        <v/>
      </c>
      <c r="U92" s="28"/>
      <c r="V92" s="33" t="str">
        <f t="shared" si="21"/>
        <v>0</v>
      </c>
      <c r="W92" s="21">
        <v>15</v>
      </c>
      <c r="X92" s="21">
        <v>0</v>
      </c>
      <c r="Y92" s="26">
        <f t="shared" si="22"/>
        <v>15</v>
      </c>
      <c r="Z92" s="28"/>
      <c r="AA92" s="28"/>
      <c r="AB92" s="27">
        <f t="shared" si="23"/>
        <v>0</v>
      </c>
      <c r="AC92" s="21">
        <f t="shared" si="24"/>
        <v>463.5</v>
      </c>
      <c r="AD92" s="19">
        <v>13</v>
      </c>
      <c r="AE92" s="22">
        <v>106</v>
      </c>
      <c r="AH92" s="23" t="str">
        <f t="shared" si="25"/>
        <v/>
      </c>
      <c r="AI92" s="24" t="str">
        <f t="shared" si="26"/>
        <v/>
      </c>
      <c r="AJ92" s="41">
        <f t="shared" si="27"/>
        <v>1</v>
      </c>
      <c r="AK92" s="41">
        <f t="shared" si="28"/>
        <v>0</v>
      </c>
      <c r="AL92" s="41">
        <f t="shared" si="29"/>
        <v>1</v>
      </c>
      <c r="AM92" s="41">
        <f t="shared" si="30"/>
        <v>1</v>
      </c>
      <c r="AN92" s="41">
        <f t="shared" si="31"/>
        <v>1</v>
      </c>
      <c r="AO92" s="41">
        <f t="shared" si="32"/>
        <v>0</v>
      </c>
      <c r="AP92" s="41" t="str">
        <f t="shared" si="33"/>
        <v/>
      </c>
    </row>
    <row r="93" spans="1:42" ht="14" x14ac:dyDescent="0.15">
      <c r="A93" s="18">
        <v>210</v>
      </c>
      <c r="B93" s="19" t="s">
        <v>137</v>
      </c>
      <c r="C93" s="20" t="s">
        <v>129</v>
      </c>
      <c r="D93" s="21">
        <v>15</v>
      </c>
      <c r="E93" s="21">
        <v>15</v>
      </c>
      <c r="F93" s="21">
        <v>15</v>
      </c>
      <c r="G93" s="21">
        <v>15</v>
      </c>
      <c r="H93" s="29">
        <f t="shared" si="17"/>
        <v>60</v>
      </c>
      <c r="I93" s="21">
        <v>265</v>
      </c>
      <c r="J93" s="21">
        <v>10</v>
      </c>
      <c r="K93" s="21">
        <v>38</v>
      </c>
      <c r="L93" s="21">
        <v>130.5</v>
      </c>
      <c r="M93" s="30">
        <f t="shared" si="18"/>
        <v>-86.5</v>
      </c>
      <c r="N93" s="21">
        <v>87</v>
      </c>
      <c r="O93" s="21">
        <v>80</v>
      </c>
      <c r="P93" s="31">
        <f t="shared" si="19"/>
        <v>167</v>
      </c>
      <c r="Q93" s="21">
        <v>30000</v>
      </c>
      <c r="R93" s="28"/>
      <c r="S93" s="32" t="str">
        <f t="shared" si="20"/>
        <v/>
      </c>
      <c r="U93" s="28"/>
      <c r="V93" s="33" t="str">
        <f t="shared" si="21"/>
        <v>0</v>
      </c>
      <c r="W93" s="21">
        <v>15</v>
      </c>
      <c r="X93" s="21">
        <v>0</v>
      </c>
      <c r="Y93" s="26">
        <f t="shared" si="22"/>
        <v>15</v>
      </c>
      <c r="Z93" s="28"/>
      <c r="AA93" s="28"/>
      <c r="AB93" s="27">
        <f t="shared" si="23"/>
        <v>0</v>
      </c>
      <c r="AC93" s="21">
        <f t="shared" si="24"/>
        <v>155.5</v>
      </c>
      <c r="AD93" s="19">
        <v>21</v>
      </c>
      <c r="AE93" s="22">
        <v>143</v>
      </c>
      <c r="AH93" s="23" t="str">
        <f t="shared" si="25"/>
        <v/>
      </c>
      <c r="AI93" s="24" t="str">
        <f t="shared" si="26"/>
        <v/>
      </c>
      <c r="AJ93" s="41">
        <f t="shared" si="27"/>
        <v>1</v>
      </c>
      <c r="AK93" s="41">
        <f t="shared" si="28"/>
        <v>0</v>
      </c>
      <c r="AL93" s="41">
        <f t="shared" si="29"/>
        <v>0</v>
      </c>
      <c r="AM93" s="41">
        <f t="shared" si="30"/>
        <v>0</v>
      </c>
      <c r="AN93" s="41">
        <f t="shared" si="31"/>
        <v>1</v>
      </c>
      <c r="AO93" s="41">
        <f t="shared" si="32"/>
        <v>0</v>
      </c>
      <c r="AP93" s="41" t="str">
        <f t="shared" si="33"/>
        <v/>
      </c>
    </row>
    <row r="94" spans="1:42" ht="14" x14ac:dyDescent="0.15">
      <c r="A94" s="18">
        <v>211</v>
      </c>
      <c r="B94" s="19" t="s">
        <v>138</v>
      </c>
      <c r="C94" s="20" t="s">
        <v>139</v>
      </c>
      <c r="D94" s="21">
        <v>15</v>
      </c>
      <c r="E94" s="21">
        <v>0</v>
      </c>
      <c r="F94" s="21">
        <v>15</v>
      </c>
      <c r="G94" s="21">
        <v>0</v>
      </c>
      <c r="H94" s="29">
        <f t="shared" si="17"/>
        <v>30</v>
      </c>
      <c r="I94" s="21">
        <v>60</v>
      </c>
      <c r="J94" s="21">
        <v>17.5</v>
      </c>
      <c r="K94" s="21">
        <v>15</v>
      </c>
      <c r="L94" s="21">
        <v>126.5</v>
      </c>
      <c r="M94" s="30">
        <f t="shared" si="18"/>
        <v>99</v>
      </c>
      <c r="N94" s="21">
        <v>74</v>
      </c>
      <c r="O94" s="21">
        <v>73</v>
      </c>
      <c r="P94" s="31">
        <f t="shared" si="19"/>
        <v>147</v>
      </c>
      <c r="Q94" s="21">
        <v>30000</v>
      </c>
      <c r="R94" s="28"/>
      <c r="S94" s="32" t="str">
        <f t="shared" si="20"/>
        <v/>
      </c>
      <c r="U94" s="28"/>
      <c r="V94" s="33" t="str">
        <f t="shared" si="21"/>
        <v>0</v>
      </c>
      <c r="W94" s="21">
        <v>75</v>
      </c>
      <c r="X94" s="21">
        <v>0</v>
      </c>
      <c r="Y94" s="26">
        <f t="shared" si="22"/>
        <v>75</v>
      </c>
      <c r="Z94" s="21">
        <v>100</v>
      </c>
      <c r="AA94" s="21"/>
      <c r="AB94" s="27">
        <f t="shared" si="23"/>
        <v>100</v>
      </c>
      <c r="AC94" s="21">
        <f t="shared" si="24"/>
        <v>251</v>
      </c>
      <c r="AD94" s="19">
        <v>4</v>
      </c>
      <c r="AE94" s="22">
        <v>127</v>
      </c>
      <c r="AH94" s="23" t="str">
        <f t="shared" si="25"/>
        <v/>
      </c>
      <c r="AI94" s="24" t="str">
        <f t="shared" si="26"/>
        <v/>
      </c>
      <c r="AJ94" s="41">
        <f t="shared" si="27"/>
        <v>1</v>
      </c>
      <c r="AK94" s="41">
        <f t="shared" si="28"/>
        <v>0</v>
      </c>
      <c r="AL94" s="41">
        <f t="shared" si="29"/>
        <v>0</v>
      </c>
      <c r="AM94" s="41">
        <f t="shared" si="30"/>
        <v>0</v>
      </c>
      <c r="AN94" s="41">
        <f t="shared" si="31"/>
        <v>0</v>
      </c>
      <c r="AO94" s="41">
        <f t="shared" si="32"/>
        <v>0</v>
      </c>
      <c r="AP94" s="41" t="str">
        <f t="shared" si="33"/>
        <v/>
      </c>
    </row>
    <row r="95" spans="1:42" ht="14" x14ac:dyDescent="0.15">
      <c r="A95" s="18">
        <v>212</v>
      </c>
      <c r="B95" s="19" t="s">
        <v>140</v>
      </c>
      <c r="C95" s="20" t="s">
        <v>129</v>
      </c>
      <c r="D95" s="21">
        <v>15</v>
      </c>
      <c r="E95" s="21">
        <v>15</v>
      </c>
      <c r="F95" s="21">
        <v>15</v>
      </c>
      <c r="G95" s="21">
        <v>15</v>
      </c>
      <c r="H95" s="29">
        <f t="shared" si="17"/>
        <v>60</v>
      </c>
      <c r="I95" s="21">
        <v>5</v>
      </c>
      <c r="J95" s="21">
        <v>20</v>
      </c>
      <c r="K95" s="21">
        <v>36</v>
      </c>
      <c r="L95" s="21">
        <v>132</v>
      </c>
      <c r="M95" s="30">
        <f t="shared" si="18"/>
        <v>183</v>
      </c>
      <c r="N95" s="21">
        <v>120</v>
      </c>
      <c r="O95" s="21">
        <v>120</v>
      </c>
      <c r="P95" s="31">
        <f t="shared" si="19"/>
        <v>240</v>
      </c>
      <c r="Q95" s="21">
        <v>30000</v>
      </c>
      <c r="R95" s="21">
        <v>1</v>
      </c>
      <c r="S95" s="32">
        <f t="shared" si="20"/>
        <v>0</v>
      </c>
      <c r="T95" s="19" t="s">
        <v>48</v>
      </c>
      <c r="U95" s="21"/>
      <c r="V95" s="33">
        <f t="shared" si="21"/>
        <v>0</v>
      </c>
      <c r="W95" s="21">
        <v>15</v>
      </c>
      <c r="X95" s="21">
        <v>0</v>
      </c>
      <c r="Y95" s="26">
        <f t="shared" si="22"/>
        <v>15</v>
      </c>
      <c r="Z95" s="28"/>
      <c r="AA95" s="28"/>
      <c r="AB95" s="27">
        <f t="shared" si="23"/>
        <v>0</v>
      </c>
      <c r="AC95" s="21">
        <f t="shared" si="24"/>
        <v>498</v>
      </c>
      <c r="AD95" s="19">
        <v>9</v>
      </c>
      <c r="AE95" s="22">
        <v>97</v>
      </c>
      <c r="AF95" s="19">
        <v>1</v>
      </c>
      <c r="AG95" s="19">
        <v>28920</v>
      </c>
      <c r="AH95" s="23">
        <f t="shared" si="25"/>
        <v>-28919</v>
      </c>
      <c r="AI95" s="24">
        <f t="shared" si="26"/>
        <v>-0.99996542185338866</v>
      </c>
      <c r="AJ95" s="41">
        <f t="shared" si="27"/>
        <v>0</v>
      </c>
      <c r="AK95" s="41">
        <f t="shared" si="28"/>
        <v>0</v>
      </c>
      <c r="AL95" s="41">
        <f t="shared" si="29"/>
        <v>1</v>
      </c>
      <c r="AM95" s="41">
        <f t="shared" si="30"/>
        <v>1</v>
      </c>
      <c r="AN95" s="41">
        <f t="shared" si="31"/>
        <v>1</v>
      </c>
      <c r="AO95" s="41">
        <f t="shared" si="32"/>
        <v>0</v>
      </c>
      <c r="AP95" s="41" t="str">
        <f t="shared" si="33"/>
        <v/>
      </c>
    </row>
    <row r="96" spans="1:42" ht="14" x14ac:dyDescent="0.15">
      <c r="A96" s="18">
        <v>213</v>
      </c>
      <c r="B96" s="19" t="s">
        <v>141</v>
      </c>
      <c r="C96" s="20" t="s">
        <v>129</v>
      </c>
      <c r="D96" s="21">
        <v>15</v>
      </c>
      <c r="E96" s="21">
        <v>15</v>
      </c>
      <c r="F96" s="21">
        <v>15</v>
      </c>
      <c r="G96" s="21">
        <v>15</v>
      </c>
      <c r="H96" s="29">
        <f t="shared" si="17"/>
        <v>60</v>
      </c>
      <c r="I96" s="21">
        <v>0</v>
      </c>
      <c r="J96" s="21">
        <v>20</v>
      </c>
      <c r="K96" s="21">
        <v>37.5</v>
      </c>
      <c r="L96" s="21">
        <v>119</v>
      </c>
      <c r="M96" s="30">
        <f t="shared" si="18"/>
        <v>176.5</v>
      </c>
      <c r="N96" s="21">
        <v>84.5</v>
      </c>
      <c r="O96" s="21">
        <v>95.5</v>
      </c>
      <c r="P96" s="31">
        <f t="shared" si="19"/>
        <v>180</v>
      </c>
      <c r="Q96" s="21">
        <v>30000</v>
      </c>
      <c r="R96" s="21">
        <v>1</v>
      </c>
      <c r="S96" s="32">
        <f t="shared" si="20"/>
        <v>0</v>
      </c>
      <c r="T96" s="19" t="s">
        <v>48</v>
      </c>
      <c r="U96" s="21"/>
      <c r="V96" s="33">
        <f t="shared" si="21"/>
        <v>0</v>
      </c>
      <c r="W96" s="21"/>
      <c r="X96" s="21">
        <v>50</v>
      </c>
      <c r="Y96" s="26">
        <f t="shared" si="22"/>
        <v>50</v>
      </c>
      <c r="Z96" s="28"/>
      <c r="AA96" s="28"/>
      <c r="AB96" s="27">
        <f t="shared" si="23"/>
        <v>0</v>
      </c>
      <c r="AC96" s="21">
        <f t="shared" si="24"/>
        <v>466.5</v>
      </c>
      <c r="AD96" s="19">
        <v>11</v>
      </c>
      <c r="AE96" s="22">
        <v>103</v>
      </c>
      <c r="AF96" s="19">
        <v>1</v>
      </c>
      <c r="AG96" s="19">
        <v>28802</v>
      </c>
      <c r="AH96" s="23">
        <f t="shared" si="25"/>
        <v>-28801</v>
      </c>
      <c r="AI96" s="24">
        <f t="shared" si="26"/>
        <v>-0.99996528018887576</v>
      </c>
      <c r="AJ96" s="41">
        <f t="shared" si="27"/>
        <v>0</v>
      </c>
      <c r="AK96" s="41">
        <f t="shared" si="28"/>
        <v>0</v>
      </c>
      <c r="AL96" s="41">
        <f t="shared" si="29"/>
        <v>1</v>
      </c>
      <c r="AM96" s="41">
        <f t="shared" si="30"/>
        <v>0</v>
      </c>
      <c r="AN96" s="41">
        <f t="shared" si="31"/>
        <v>1</v>
      </c>
      <c r="AO96" s="41">
        <f t="shared" si="32"/>
        <v>0</v>
      </c>
      <c r="AP96" s="41" t="str">
        <f t="shared" si="33"/>
        <v/>
      </c>
    </row>
    <row r="97" spans="1:42" ht="14" x14ac:dyDescent="0.15">
      <c r="A97" s="18">
        <v>214</v>
      </c>
      <c r="B97" s="19" t="s">
        <v>93</v>
      </c>
      <c r="C97" s="20" t="s">
        <v>129</v>
      </c>
      <c r="D97" s="21">
        <v>15</v>
      </c>
      <c r="E97" s="21">
        <v>15</v>
      </c>
      <c r="F97" s="21">
        <v>15</v>
      </c>
      <c r="G97" s="21">
        <v>15</v>
      </c>
      <c r="H97" s="29">
        <f t="shared" si="17"/>
        <v>60</v>
      </c>
      <c r="I97" s="21">
        <v>25</v>
      </c>
      <c r="J97" s="21">
        <v>20</v>
      </c>
      <c r="K97" s="21">
        <v>18</v>
      </c>
      <c r="L97" s="21">
        <v>117</v>
      </c>
      <c r="M97" s="30">
        <f t="shared" si="18"/>
        <v>130</v>
      </c>
      <c r="N97" s="21">
        <v>100</v>
      </c>
      <c r="O97" s="21">
        <v>105</v>
      </c>
      <c r="P97" s="31">
        <f t="shared" si="19"/>
        <v>205</v>
      </c>
      <c r="Q97" s="21">
        <v>30000</v>
      </c>
      <c r="R97" s="21">
        <v>1524</v>
      </c>
      <c r="S97" s="32">
        <f t="shared" si="20"/>
        <v>0</v>
      </c>
      <c r="T97" s="19" t="s">
        <v>48</v>
      </c>
      <c r="U97" s="21"/>
      <c r="V97" s="33">
        <f t="shared" si="21"/>
        <v>0</v>
      </c>
      <c r="W97" s="21">
        <v>45</v>
      </c>
      <c r="X97" s="21">
        <v>50</v>
      </c>
      <c r="Y97" s="26">
        <f t="shared" si="22"/>
        <v>95</v>
      </c>
      <c r="Z97" s="28"/>
      <c r="AA97" s="28"/>
      <c r="AB97" s="27">
        <f t="shared" si="23"/>
        <v>0</v>
      </c>
      <c r="AC97" s="21">
        <f t="shared" si="24"/>
        <v>490</v>
      </c>
      <c r="AD97" s="19">
        <v>10</v>
      </c>
      <c r="AE97" s="22">
        <v>100</v>
      </c>
      <c r="AF97" s="19">
        <v>1524</v>
      </c>
      <c r="AG97" s="19">
        <v>30200</v>
      </c>
      <c r="AH97" s="23">
        <f t="shared" si="25"/>
        <v>-28676</v>
      </c>
      <c r="AI97" s="24">
        <f t="shared" si="26"/>
        <v>-0.94953642384105963</v>
      </c>
      <c r="AJ97" s="41">
        <f t="shared" si="27"/>
        <v>0</v>
      </c>
      <c r="AK97" s="41">
        <f t="shared" si="28"/>
        <v>1</v>
      </c>
      <c r="AL97" s="41">
        <f t="shared" si="29"/>
        <v>0</v>
      </c>
      <c r="AM97" s="41">
        <f t="shared" si="30"/>
        <v>0</v>
      </c>
      <c r="AN97" s="41">
        <f t="shared" si="31"/>
        <v>1</v>
      </c>
      <c r="AO97" s="41">
        <f t="shared" si="32"/>
        <v>0</v>
      </c>
      <c r="AP97" s="41" t="str">
        <f t="shared" si="33"/>
        <v/>
      </c>
    </row>
    <row r="98" spans="1:42" ht="14" x14ac:dyDescent="0.15">
      <c r="A98" s="18">
        <v>216</v>
      </c>
      <c r="B98" s="19" t="s">
        <v>142</v>
      </c>
      <c r="C98" s="20" t="s">
        <v>129</v>
      </c>
      <c r="D98" s="21">
        <v>15</v>
      </c>
      <c r="E98" s="21">
        <v>15</v>
      </c>
      <c r="F98" s="21">
        <v>15</v>
      </c>
      <c r="G98" s="21">
        <v>10</v>
      </c>
      <c r="H98" s="29">
        <f t="shared" si="17"/>
        <v>55</v>
      </c>
      <c r="I98" s="21">
        <v>5</v>
      </c>
      <c r="J98" s="21">
        <v>20</v>
      </c>
      <c r="K98" s="21">
        <v>36.666666669999998</v>
      </c>
      <c r="L98" s="21">
        <v>131</v>
      </c>
      <c r="M98" s="30">
        <f t="shared" si="18"/>
        <v>182.66666666999998</v>
      </c>
      <c r="N98" s="21">
        <v>118</v>
      </c>
      <c r="O98" s="21">
        <v>113</v>
      </c>
      <c r="P98" s="31">
        <f t="shared" si="19"/>
        <v>231</v>
      </c>
      <c r="Q98" s="21">
        <v>30000</v>
      </c>
      <c r="R98" s="21">
        <v>28460</v>
      </c>
      <c r="S98" s="32">
        <f t="shared" si="20"/>
        <v>290.11111111111109</v>
      </c>
      <c r="T98" s="19" t="s">
        <v>48</v>
      </c>
      <c r="U98" s="21"/>
      <c r="V98" s="33">
        <f t="shared" si="21"/>
        <v>290.11111111111109</v>
      </c>
      <c r="W98" s="21">
        <v>45</v>
      </c>
      <c r="X98" s="21">
        <v>50</v>
      </c>
      <c r="Y98" s="26">
        <f t="shared" si="22"/>
        <v>95</v>
      </c>
      <c r="Z98" s="28"/>
      <c r="AA98" s="28"/>
      <c r="AB98" s="27">
        <f t="shared" si="23"/>
        <v>0</v>
      </c>
      <c r="AC98" s="21">
        <f t="shared" si="24"/>
        <v>853.77777778111113</v>
      </c>
      <c r="AD98" s="19">
        <v>5</v>
      </c>
      <c r="AE98" s="22">
        <v>38</v>
      </c>
      <c r="AF98" s="19">
        <v>28460</v>
      </c>
      <c r="AG98" s="19">
        <v>30000</v>
      </c>
      <c r="AH98" s="23">
        <f t="shared" si="25"/>
        <v>-1540</v>
      </c>
      <c r="AI98" s="24">
        <f t="shared" si="26"/>
        <v>-5.1333333333333335E-2</v>
      </c>
      <c r="AJ98" s="41">
        <f t="shared" si="27"/>
        <v>0</v>
      </c>
      <c r="AK98" s="41">
        <f t="shared" si="28"/>
        <v>1</v>
      </c>
      <c r="AL98" s="41">
        <f t="shared" si="29"/>
        <v>1</v>
      </c>
      <c r="AM98" s="41">
        <f t="shared" si="30"/>
        <v>1</v>
      </c>
      <c r="AN98" s="41">
        <f t="shared" si="31"/>
        <v>1</v>
      </c>
      <c r="AO98" s="41">
        <f t="shared" si="32"/>
        <v>0</v>
      </c>
      <c r="AP98" s="41" t="str">
        <f t="shared" si="33"/>
        <v/>
      </c>
    </row>
    <row r="99" spans="1:42" ht="14" x14ac:dyDescent="0.15">
      <c r="A99" s="18">
        <v>217</v>
      </c>
      <c r="B99" s="19" t="s">
        <v>143</v>
      </c>
      <c r="C99" s="20" t="s">
        <v>129</v>
      </c>
      <c r="D99" s="21">
        <v>15</v>
      </c>
      <c r="E99" s="21">
        <v>15</v>
      </c>
      <c r="F99" s="21">
        <v>15</v>
      </c>
      <c r="G99" s="21">
        <v>15</v>
      </c>
      <c r="H99" s="29">
        <f t="shared" si="17"/>
        <v>60</v>
      </c>
      <c r="I99" s="21">
        <v>240</v>
      </c>
      <c r="J99" s="21">
        <v>20</v>
      </c>
      <c r="K99" s="21">
        <v>38</v>
      </c>
      <c r="L99" s="21">
        <v>126</v>
      </c>
      <c r="M99" s="30">
        <f t="shared" si="18"/>
        <v>-56</v>
      </c>
      <c r="N99" s="21">
        <v>88</v>
      </c>
      <c r="O99" s="21">
        <v>96</v>
      </c>
      <c r="P99" s="31">
        <f t="shared" si="19"/>
        <v>184</v>
      </c>
      <c r="Q99" s="21">
        <v>30000</v>
      </c>
      <c r="R99" s="21">
        <v>1</v>
      </c>
      <c r="S99" s="32">
        <f t="shared" si="20"/>
        <v>0</v>
      </c>
      <c r="T99" s="19" t="s">
        <v>48</v>
      </c>
      <c r="U99" s="21"/>
      <c r="V99" s="33">
        <f t="shared" si="21"/>
        <v>0</v>
      </c>
      <c r="W99" s="21"/>
      <c r="X99" s="21">
        <v>0</v>
      </c>
      <c r="Y99" s="26">
        <f t="shared" si="22"/>
        <v>0</v>
      </c>
      <c r="Z99" s="28"/>
      <c r="AA99" s="28"/>
      <c r="AB99" s="27">
        <f t="shared" si="23"/>
        <v>0</v>
      </c>
      <c r="AC99" s="21">
        <f t="shared" si="24"/>
        <v>188</v>
      </c>
      <c r="AD99" s="19">
        <v>20</v>
      </c>
      <c r="AE99" s="22">
        <v>139</v>
      </c>
      <c r="AF99" s="19">
        <v>1</v>
      </c>
      <c r="AG99" s="19">
        <v>29900</v>
      </c>
      <c r="AH99" s="23">
        <f t="shared" si="25"/>
        <v>-29899</v>
      </c>
      <c r="AI99" s="24">
        <f t="shared" si="26"/>
        <v>-0.9999665551839465</v>
      </c>
      <c r="AJ99" s="41">
        <f t="shared" si="27"/>
        <v>0</v>
      </c>
      <c r="AK99" s="41">
        <f t="shared" si="28"/>
        <v>0</v>
      </c>
      <c r="AL99" s="41">
        <f t="shared" si="29"/>
        <v>0</v>
      </c>
      <c r="AM99" s="41">
        <f t="shared" si="30"/>
        <v>0</v>
      </c>
      <c r="AN99" s="41">
        <f t="shared" si="31"/>
        <v>1</v>
      </c>
      <c r="AO99" s="41">
        <f t="shared" si="32"/>
        <v>0</v>
      </c>
      <c r="AP99" s="41" t="str">
        <f t="shared" si="33"/>
        <v/>
      </c>
    </row>
    <row r="100" spans="1:42" ht="14" x14ac:dyDescent="0.15">
      <c r="A100" s="18">
        <v>218</v>
      </c>
      <c r="B100" s="19" t="s">
        <v>144</v>
      </c>
      <c r="C100" s="20" t="s">
        <v>129</v>
      </c>
      <c r="D100" s="21">
        <v>15</v>
      </c>
      <c r="E100" s="21">
        <v>15</v>
      </c>
      <c r="F100" s="21">
        <v>15</v>
      </c>
      <c r="G100" s="21">
        <v>15</v>
      </c>
      <c r="H100" s="29">
        <f t="shared" si="17"/>
        <v>60</v>
      </c>
      <c r="I100" s="21">
        <v>5</v>
      </c>
      <c r="J100" s="21">
        <v>13.33333333</v>
      </c>
      <c r="K100" s="21">
        <v>33</v>
      </c>
      <c r="L100" s="21">
        <v>117</v>
      </c>
      <c r="M100" s="30">
        <f t="shared" si="18"/>
        <v>158.33333333000002</v>
      </c>
      <c r="N100" s="21">
        <v>101</v>
      </c>
      <c r="O100" s="21">
        <v>105</v>
      </c>
      <c r="P100" s="31">
        <f t="shared" si="19"/>
        <v>206</v>
      </c>
      <c r="Q100" s="21">
        <v>30000</v>
      </c>
      <c r="R100" s="21">
        <v>29541</v>
      </c>
      <c r="S100" s="32">
        <f t="shared" si="20"/>
        <v>332.15</v>
      </c>
      <c r="T100" s="19" t="s">
        <v>44</v>
      </c>
      <c r="U100" s="21">
        <v>150</v>
      </c>
      <c r="V100" s="33">
        <f t="shared" si="21"/>
        <v>482.15</v>
      </c>
      <c r="W100" s="21">
        <v>30</v>
      </c>
      <c r="X100" s="21">
        <v>50</v>
      </c>
      <c r="Y100" s="26">
        <f t="shared" si="22"/>
        <v>80</v>
      </c>
      <c r="Z100" s="28"/>
      <c r="AA100" s="28"/>
      <c r="AB100" s="27">
        <f t="shared" si="23"/>
        <v>0</v>
      </c>
      <c r="AC100" s="21">
        <f t="shared" si="24"/>
        <v>986.48333333000005</v>
      </c>
      <c r="AD100" s="19">
        <v>2</v>
      </c>
      <c r="AE100" s="22">
        <v>7</v>
      </c>
      <c r="AF100" s="19">
        <v>29541</v>
      </c>
      <c r="AG100" s="19">
        <v>27817</v>
      </c>
      <c r="AH100" s="23">
        <f t="shared" si="25"/>
        <v>1724</v>
      </c>
      <c r="AI100" s="24">
        <f t="shared" si="26"/>
        <v>6.197648919725348E-2</v>
      </c>
      <c r="AJ100" s="41">
        <f t="shared" si="27"/>
        <v>1</v>
      </c>
      <c r="AK100" s="41">
        <f t="shared" si="28"/>
        <v>1</v>
      </c>
      <c r="AL100" s="41">
        <f t="shared" si="29"/>
        <v>1</v>
      </c>
      <c r="AM100" s="41">
        <f t="shared" si="30"/>
        <v>1</v>
      </c>
      <c r="AN100" s="41">
        <f t="shared" si="31"/>
        <v>1</v>
      </c>
      <c r="AO100" s="41">
        <f t="shared" si="32"/>
        <v>1</v>
      </c>
      <c r="AP100" s="41">
        <f t="shared" si="33"/>
        <v>6.197648919725348E-2</v>
      </c>
    </row>
    <row r="101" spans="1:42" ht="14" x14ac:dyDescent="0.15">
      <c r="A101" s="18">
        <v>219</v>
      </c>
      <c r="B101" s="19" t="s">
        <v>145</v>
      </c>
      <c r="C101" s="20" t="s">
        <v>129</v>
      </c>
      <c r="D101" s="21">
        <v>15</v>
      </c>
      <c r="E101" s="21">
        <v>15</v>
      </c>
      <c r="F101" s="21">
        <v>15</v>
      </c>
      <c r="G101" s="21">
        <v>15</v>
      </c>
      <c r="H101" s="29">
        <f t="shared" si="17"/>
        <v>60</v>
      </c>
      <c r="I101" s="21">
        <v>20</v>
      </c>
      <c r="J101" s="21">
        <v>13.33333333</v>
      </c>
      <c r="K101" s="21">
        <v>37</v>
      </c>
      <c r="L101" s="21">
        <v>121.33333330000001</v>
      </c>
      <c r="M101" s="30">
        <f t="shared" si="18"/>
        <v>151.66666663000001</v>
      </c>
      <c r="N101" s="21">
        <v>107</v>
      </c>
      <c r="O101" s="21">
        <v>109</v>
      </c>
      <c r="P101" s="31">
        <f t="shared" si="19"/>
        <v>216</v>
      </c>
      <c r="Q101" s="21">
        <v>30000</v>
      </c>
      <c r="R101" s="21">
        <v>1</v>
      </c>
      <c r="S101" s="32">
        <f t="shared" si="20"/>
        <v>0</v>
      </c>
      <c r="T101" s="19" t="s">
        <v>48</v>
      </c>
      <c r="U101" s="21"/>
      <c r="V101" s="33">
        <f t="shared" si="21"/>
        <v>0</v>
      </c>
      <c r="W101" s="21"/>
      <c r="X101" s="21">
        <v>0</v>
      </c>
      <c r="Y101" s="26">
        <f t="shared" si="22"/>
        <v>0</v>
      </c>
      <c r="Z101" s="28"/>
      <c r="AA101" s="28"/>
      <c r="AB101" s="27">
        <f t="shared" si="23"/>
        <v>0</v>
      </c>
      <c r="AC101" s="21">
        <f t="shared" si="24"/>
        <v>427.66666663000001</v>
      </c>
      <c r="AD101" s="19">
        <v>16</v>
      </c>
      <c r="AE101" s="22">
        <v>120</v>
      </c>
      <c r="AF101" s="19">
        <v>1</v>
      </c>
      <c r="AG101" s="19">
        <v>29100</v>
      </c>
      <c r="AH101" s="23">
        <f t="shared" si="25"/>
        <v>-29099</v>
      </c>
      <c r="AI101" s="24">
        <f t="shared" si="26"/>
        <v>-0.99996563573883157</v>
      </c>
      <c r="AJ101" s="41">
        <f t="shared" si="27"/>
        <v>0</v>
      </c>
      <c r="AK101" s="41">
        <f t="shared" si="28"/>
        <v>0</v>
      </c>
      <c r="AL101" s="41">
        <f t="shared" si="29"/>
        <v>0</v>
      </c>
      <c r="AM101" s="41">
        <f t="shared" si="30"/>
        <v>1</v>
      </c>
      <c r="AN101" s="41">
        <f t="shared" si="31"/>
        <v>1</v>
      </c>
      <c r="AO101" s="41">
        <f t="shared" si="32"/>
        <v>0</v>
      </c>
      <c r="AP101" s="41" t="str">
        <f t="shared" si="33"/>
        <v/>
      </c>
    </row>
    <row r="102" spans="1:42" ht="14" x14ac:dyDescent="0.15">
      <c r="A102" s="18">
        <v>220</v>
      </c>
      <c r="B102" s="19" t="s">
        <v>146</v>
      </c>
      <c r="C102" s="20" t="s">
        <v>129</v>
      </c>
      <c r="D102" s="21">
        <v>15</v>
      </c>
      <c r="E102" s="21">
        <v>15</v>
      </c>
      <c r="F102" s="21">
        <v>15</v>
      </c>
      <c r="G102" s="21">
        <v>15</v>
      </c>
      <c r="H102" s="29">
        <f t="shared" si="17"/>
        <v>60</v>
      </c>
      <c r="I102" s="21">
        <v>5</v>
      </c>
      <c r="J102" s="21">
        <v>13.33333333</v>
      </c>
      <c r="K102" s="21">
        <v>35.333333330000002</v>
      </c>
      <c r="L102" s="21">
        <v>118.33333330000001</v>
      </c>
      <c r="M102" s="30">
        <f t="shared" si="18"/>
        <v>161.99999996000003</v>
      </c>
      <c r="N102" s="21">
        <v>98</v>
      </c>
      <c r="O102" s="21">
        <v>99</v>
      </c>
      <c r="P102" s="31">
        <f t="shared" si="19"/>
        <v>197</v>
      </c>
      <c r="Q102" s="21">
        <v>30000</v>
      </c>
      <c r="R102" s="21">
        <v>18886</v>
      </c>
      <c r="S102" s="32">
        <f t="shared" si="20"/>
        <v>0</v>
      </c>
      <c r="T102" s="19" t="s">
        <v>46</v>
      </c>
      <c r="U102" s="21">
        <v>150</v>
      </c>
      <c r="V102" s="33">
        <f t="shared" si="21"/>
        <v>150</v>
      </c>
      <c r="W102" s="21"/>
      <c r="X102" s="21">
        <v>50</v>
      </c>
      <c r="Y102" s="26">
        <f t="shared" si="22"/>
        <v>50</v>
      </c>
      <c r="Z102" s="28"/>
      <c r="AA102" s="28"/>
      <c r="AB102" s="27">
        <f t="shared" si="23"/>
        <v>0</v>
      </c>
      <c r="AC102" s="21">
        <f t="shared" si="24"/>
        <v>618.99999995999997</v>
      </c>
      <c r="AD102" s="19">
        <v>7</v>
      </c>
      <c r="AE102" s="22">
        <v>82</v>
      </c>
      <c r="AF102" s="19">
        <v>18886</v>
      </c>
      <c r="AG102" s="19">
        <v>25884</v>
      </c>
      <c r="AH102" s="23">
        <f t="shared" si="25"/>
        <v>-6998</v>
      </c>
      <c r="AI102" s="24">
        <f t="shared" si="26"/>
        <v>-0.27036006799567303</v>
      </c>
      <c r="AJ102" s="41">
        <f t="shared" si="27"/>
        <v>1</v>
      </c>
      <c r="AK102" s="41">
        <f t="shared" si="28"/>
        <v>1</v>
      </c>
      <c r="AL102" s="41">
        <f t="shared" si="29"/>
        <v>1</v>
      </c>
      <c r="AM102" s="41">
        <f t="shared" si="30"/>
        <v>0</v>
      </c>
      <c r="AN102" s="41">
        <f t="shared" si="31"/>
        <v>1</v>
      </c>
      <c r="AO102" s="41">
        <f t="shared" si="32"/>
        <v>0</v>
      </c>
      <c r="AP102" s="41" t="str">
        <f t="shared" si="33"/>
        <v/>
      </c>
    </row>
    <row r="103" spans="1:42" ht="14" x14ac:dyDescent="0.15">
      <c r="A103" s="18">
        <v>221</v>
      </c>
      <c r="B103" s="19" t="s">
        <v>147</v>
      </c>
      <c r="C103" s="20" t="s">
        <v>43</v>
      </c>
      <c r="D103" s="21">
        <v>15</v>
      </c>
      <c r="E103" s="21">
        <v>15</v>
      </c>
      <c r="F103" s="21">
        <v>15</v>
      </c>
      <c r="G103" s="21">
        <v>15</v>
      </c>
      <c r="H103" s="29">
        <f t="shared" si="17"/>
        <v>60</v>
      </c>
      <c r="I103" s="21">
        <v>0</v>
      </c>
      <c r="J103" s="21">
        <v>19.666666670000001</v>
      </c>
      <c r="K103" s="21">
        <v>34</v>
      </c>
      <c r="L103" s="21">
        <v>117.66666669999999</v>
      </c>
      <c r="M103" s="30">
        <f t="shared" si="18"/>
        <v>171.33333336999999</v>
      </c>
      <c r="N103" s="21">
        <v>93</v>
      </c>
      <c r="O103" s="21">
        <v>94</v>
      </c>
      <c r="P103" s="31">
        <f t="shared" si="19"/>
        <v>187</v>
      </c>
      <c r="Q103" s="21">
        <v>10000</v>
      </c>
      <c r="R103" s="21">
        <v>8599</v>
      </c>
      <c r="S103" s="32">
        <f t="shared" si="20"/>
        <v>186.55</v>
      </c>
      <c r="T103" s="19" t="s">
        <v>48</v>
      </c>
      <c r="U103" s="21"/>
      <c r="V103" s="33">
        <f t="shared" si="21"/>
        <v>186.55</v>
      </c>
      <c r="W103" s="21">
        <v>15</v>
      </c>
      <c r="X103" s="21">
        <v>0</v>
      </c>
      <c r="Y103" s="26">
        <f t="shared" si="22"/>
        <v>15</v>
      </c>
      <c r="Z103" s="28"/>
      <c r="AA103" s="28"/>
      <c r="AB103" s="27">
        <f t="shared" si="23"/>
        <v>0</v>
      </c>
      <c r="AC103" s="21">
        <f t="shared" si="24"/>
        <v>619.88333336999995</v>
      </c>
      <c r="AD103" s="19">
        <v>53</v>
      </c>
      <c r="AE103" s="22">
        <v>81</v>
      </c>
      <c r="AF103" s="19">
        <v>8599</v>
      </c>
      <c r="AG103" s="19">
        <v>9652</v>
      </c>
      <c r="AH103" s="23">
        <f t="shared" si="25"/>
        <v>-1053</v>
      </c>
      <c r="AI103" s="24">
        <f t="shared" si="26"/>
        <v>-0.10909656029838376</v>
      </c>
      <c r="AJ103" s="41">
        <f t="shared" si="27"/>
        <v>0</v>
      </c>
      <c r="AK103" s="41">
        <f t="shared" si="28"/>
        <v>1</v>
      </c>
      <c r="AL103" s="41">
        <f t="shared" si="29"/>
        <v>1</v>
      </c>
      <c r="AM103" s="41">
        <f t="shared" si="30"/>
        <v>0</v>
      </c>
      <c r="AN103" s="41">
        <f t="shared" si="31"/>
        <v>1</v>
      </c>
      <c r="AO103" s="41">
        <f t="shared" si="32"/>
        <v>0</v>
      </c>
      <c r="AP103" s="41" t="str">
        <f t="shared" si="33"/>
        <v/>
      </c>
    </row>
    <row r="104" spans="1:42" ht="14" x14ac:dyDescent="0.15">
      <c r="A104" s="18">
        <v>222</v>
      </c>
      <c r="B104" s="19" t="s">
        <v>148</v>
      </c>
      <c r="C104" s="20" t="s">
        <v>129</v>
      </c>
      <c r="D104" s="21">
        <v>15</v>
      </c>
      <c r="E104" s="21">
        <v>15</v>
      </c>
      <c r="F104" s="21">
        <v>15</v>
      </c>
      <c r="G104" s="21">
        <v>15</v>
      </c>
      <c r="H104" s="29">
        <f t="shared" si="17"/>
        <v>60</v>
      </c>
      <c r="I104" s="21">
        <v>5</v>
      </c>
      <c r="J104" s="21">
        <v>19.666666670000001</v>
      </c>
      <c r="K104" s="21">
        <v>35.666666669999998</v>
      </c>
      <c r="L104" s="21">
        <v>125</v>
      </c>
      <c r="M104" s="30">
        <f t="shared" si="18"/>
        <v>175.33333334</v>
      </c>
      <c r="N104" s="21">
        <v>70</v>
      </c>
      <c r="O104" s="21">
        <v>103</v>
      </c>
      <c r="P104" s="31">
        <f t="shared" si="19"/>
        <v>173</v>
      </c>
      <c r="Q104" s="21">
        <v>30000</v>
      </c>
      <c r="R104" s="21">
        <v>21377</v>
      </c>
      <c r="S104" s="32">
        <f t="shared" si="20"/>
        <v>14.661111111111097</v>
      </c>
      <c r="T104" s="19" t="s">
        <v>44</v>
      </c>
      <c r="U104" s="21">
        <v>150</v>
      </c>
      <c r="V104" s="33">
        <f t="shared" si="21"/>
        <v>164.6611111111111</v>
      </c>
      <c r="W104" s="21"/>
      <c r="X104" s="21">
        <v>50</v>
      </c>
      <c r="Y104" s="26">
        <f t="shared" si="22"/>
        <v>50</v>
      </c>
      <c r="Z104" s="28"/>
      <c r="AA104" s="28"/>
      <c r="AB104" s="27">
        <f t="shared" si="23"/>
        <v>0</v>
      </c>
      <c r="AC104" s="21">
        <f t="shared" si="24"/>
        <v>622.99444445111112</v>
      </c>
      <c r="AD104" s="19">
        <v>6</v>
      </c>
      <c r="AE104" s="22">
        <v>80</v>
      </c>
      <c r="AF104" s="19">
        <v>21377</v>
      </c>
      <c r="AG104" s="19">
        <v>24676</v>
      </c>
      <c r="AH104" s="23">
        <f t="shared" si="25"/>
        <v>-3299</v>
      </c>
      <c r="AI104" s="24">
        <f t="shared" si="26"/>
        <v>-0.13369265683254986</v>
      </c>
      <c r="AJ104" s="41">
        <f t="shared" si="27"/>
        <v>1</v>
      </c>
      <c r="AK104" s="41">
        <f t="shared" si="28"/>
        <v>1</v>
      </c>
      <c r="AL104" s="41">
        <f t="shared" si="29"/>
        <v>1</v>
      </c>
      <c r="AM104" s="41">
        <f t="shared" si="30"/>
        <v>0</v>
      </c>
      <c r="AN104" s="41">
        <f t="shared" si="31"/>
        <v>1</v>
      </c>
      <c r="AO104" s="41">
        <f t="shared" si="32"/>
        <v>0</v>
      </c>
      <c r="AP104" s="41" t="str">
        <f t="shared" si="33"/>
        <v/>
      </c>
    </row>
    <row r="105" spans="1:42" ht="14" x14ac:dyDescent="0.15">
      <c r="A105" s="18">
        <v>223</v>
      </c>
      <c r="B105" s="19" t="s">
        <v>149</v>
      </c>
      <c r="C105" s="20" t="s">
        <v>129</v>
      </c>
      <c r="D105" s="21">
        <v>15</v>
      </c>
      <c r="E105" s="21">
        <v>15</v>
      </c>
      <c r="F105" s="21">
        <v>15</v>
      </c>
      <c r="G105" s="21">
        <v>15</v>
      </c>
      <c r="H105" s="29">
        <f t="shared" si="17"/>
        <v>60</v>
      </c>
      <c r="I105" s="21">
        <v>0</v>
      </c>
      <c r="J105" s="21">
        <v>19.666666670000001</v>
      </c>
      <c r="K105" s="21">
        <v>37</v>
      </c>
      <c r="L105" s="21">
        <v>134.33333329999999</v>
      </c>
      <c r="M105" s="30">
        <f t="shared" si="18"/>
        <v>190.99999996999998</v>
      </c>
      <c r="N105" s="21">
        <v>107</v>
      </c>
      <c r="O105" s="21">
        <v>107</v>
      </c>
      <c r="P105" s="31">
        <f t="shared" si="19"/>
        <v>214</v>
      </c>
      <c r="Q105" s="21">
        <v>30000</v>
      </c>
      <c r="R105" s="28"/>
      <c r="S105" s="32" t="str">
        <f t="shared" si="20"/>
        <v/>
      </c>
      <c r="U105" s="28"/>
      <c r="V105" s="33" t="str">
        <f t="shared" si="21"/>
        <v>0</v>
      </c>
      <c r="W105" s="21"/>
      <c r="X105" s="21">
        <v>0</v>
      </c>
      <c r="Y105" s="26">
        <f t="shared" si="22"/>
        <v>0</v>
      </c>
      <c r="Z105" s="28"/>
      <c r="AA105" s="28"/>
      <c r="AB105" s="27">
        <f t="shared" si="23"/>
        <v>0</v>
      </c>
      <c r="AC105" s="21">
        <f t="shared" si="24"/>
        <v>464.99999996999998</v>
      </c>
      <c r="AD105" s="19">
        <v>12</v>
      </c>
      <c r="AE105" s="22">
        <v>104</v>
      </c>
      <c r="AH105" s="23" t="str">
        <f t="shared" si="25"/>
        <v/>
      </c>
      <c r="AI105" s="24" t="str">
        <f t="shared" si="26"/>
        <v/>
      </c>
      <c r="AJ105" s="41">
        <f t="shared" si="27"/>
        <v>1</v>
      </c>
      <c r="AK105" s="41">
        <f t="shared" si="28"/>
        <v>0</v>
      </c>
      <c r="AL105" s="41">
        <f t="shared" si="29"/>
        <v>1</v>
      </c>
      <c r="AM105" s="41">
        <f t="shared" si="30"/>
        <v>1</v>
      </c>
      <c r="AN105" s="41">
        <f t="shared" si="31"/>
        <v>1</v>
      </c>
      <c r="AO105" s="41">
        <f t="shared" si="32"/>
        <v>0</v>
      </c>
      <c r="AP105" s="41" t="str">
        <f t="shared" si="33"/>
        <v/>
      </c>
    </row>
    <row r="106" spans="1:42" ht="14" x14ac:dyDescent="0.15">
      <c r="A106" s="18">
        <v>224</v>
      </c>
      <c r="B106" s="19" t="s">
        <v>150</v>
      </c>
      <c r="C106" s="20" t="s">
        <v>129</v>
      </c>
      <c r="D106" s="21">
        <v>15</v>
      </c>
      <c r="E106" s="21">
        <v>15</v>
      </c>
      <c r="F106" s="21">
        <v>15</v>
      </c>
      <c r="G106" s="21">
        <v>0</v>
      </c>
      <c r="H106" s="29">
        <f t="shared" si="17"/>
        <v>45</v>
      </c>
      <c r="I106" s="21">
        <v>20</v>
      </c>
      <c r="J106" s="21">
        <v>20</v>
      </c>
      <c r="K106" s="21">
        <v>33.333333330000002</v>
      </c>
      <c r="L106" s="21">
        <v>104.66666669999999</v>
      </c>
      <c r="M106" s="30">
        <f t="shared" si="18"/>
        <v>138.00000003</v>
      </c>
      <c r="N106" s="21">
        <v>78</v>
      </c>
      <c r="O106" s="21">
        <v>98</v>
      </c>
      <c r="P106" s="31">
        <f t="shared" si="19"/>
        <v>176</v>
      </c>
      <c r="Q106" s="21">
        <v>30000</v>
      </c>
      <c r="R106" s="21">
        <v>4000</v>
      </c>
      <c r="S106" s="32">
        <f t="shared" si="20"/>
        <v>0</v>
      </c>
      <c r="T106" s="19" t="s">
        <v>48</v>
      </c>
      <c r="U106" s="21"/>
      <c r="V106" s="33">
        <f t="shared" si="21"/>
        <v>0</v>
      </c>
      <c r="W106" s="21"/>
      <c r="X106" s="21">
        <v>0</v>
      </c>
      <c r="Y106" s="26">
        <f t="shared" si="22"/>
        <v>0</v>
      </c>
      <c r="Z106" s="28"/>
      <c r="AA106" s="28"/>
      <c r="AB106" s="27">
        <f t="shared" si="23"/>
        <v>0</v>
      </c>
      <c r="AC106" s="21">
        <f t="shared" si="24"/>
        <v>359.00000003000002</v>
      </c>
      <c r="AD106" s="19">
        <v>18</v>
      </c>
      <c r="AE106" s="22">
        <v>125</v>
      </c>
      <c r="AF106" s="19">
        <v>4000</v>
      </c>
      <c r="AG106" s="19">
        <v>29774</v>
      </c>
      <c r="AH106" s="23">
        <f t="shared" si="25"/>
        <v>-25774</v>
      </c>
      <c r="AI106" s="24">
        <f t="shared" si="26"/>
        <v>-0.86565459797138444</v>
      </c>
      <c r="AJ106" s="41">
        <f t="shared" si="27"/>
        <v>0</v>
      </c>
      <c r="AK106" s="41">
        <f t="shared" si="28"/>
        <v>1</v>
      </c>
      <c r="AL106" s="41">
        <f t="shared" si="29"/>
        <v>0</v>
      </c>
      <c r="AM106" s="41">
        <f t="shared" si="30"/>
        <v>0</v>
      </c>
      <c r="AN106" s="41">
        <f t="shared" si="31"/>
        <v>1</v>
      </c>
      <c r="AO106" s="41">
        <f t="shared" si="32"/>
        <v>0</v>
      </c>
      <c r="AP106" s="41" t="str">
        <f t="shared" si="33"/>
        <v/>
      </c>
    </row>
    <row r="107" spans="1:42" ht="14" x14ac:dyDescent="0.15">
      <c r="A107" s="18">
        <v>225</v>
      </c>
      <c r="B107" s="19" t="s">
        <v>151</v>
      </c>
      <c r="C107" s="20" t="s">
        <v>129</v>
      </c>
      <c r="D107" s="21">
        <v>15</v>
      </c>
      <c r="E107" s="21">
        <v>15</v>
      </c>
      <c r="F107" s="21">
        <v>15</v>
      </c>
      <c r="G107" s="21">
        <v>15</v>
      </c>
      <c r="H107" s="29">
        <f t="shared" si="17"/>
        <v>60</v>
      </c>
      <c r="I107" s="21">
        <v>5</v>
      </c>
      <c r="J107" s="21">
        <v>19.333333329999999</v>
      </c>
      <c r="K107" s="21">
        <v>37</v>
      </c>
      <c r="L107" s="21">
        <v>131.66666670000001</v>
      </c>
      <c r="M107" s="30">
        <f t="shared" si="18"/>
        <v>183.00000003000002</v>
      </c>
      <c r="N107" s="21">
        <v>87</v>
      </c>
      <c r="O107" s="21">
        <v>98</v>
      </c>
      <c r="P107" s="31">
        <f t="shared" si="19"/>
        <v>185</v>
      </c>
      <c r="Q107" s="21">
        <v>30000</v>
      </c>
      <c r="R107" s="28"/>
      <c r="S107" s="32" t="str">
        <f t="shared" si="20"/>
        <v/>
      </c>
      <c r="U107" s="28"/>
      <c r="V107" s="33" t="str">
        <f t="shared" si="21"/>
        <v>0</v>
      </c>
      <c r="W107" s="21"/>
      <c r="X107" s="21">
        <v>0</v>
      </c>
      <c r="Y107" s="26">
        <f t="shared" si="22"/>
        <v>0</v>
      </c>
      <c r="Z107" s="28"/>
      <c r="AA107" s="28"/>
      <c r="AB107" s="27">
        <f t="shared" si="23"/>
        <v>0</v>
      </c>
      <c r="AC107" s="21">
        <f t="shared" si="24"/>
        <v>428.00000003000002</v>
      </c>
      <c r="AD107" s="19">
        <v>15</v>
      </c>
      <c r="AE107" s="22">
        <v>119</v>
      </c>
      <c r="AH107" s="23" t="str">
        <f t="shared" si="25"/>
        <v/>
      </c>
      <c r="AI107" s="24" t="str">
        <f t="shared" si="26"/>
        <v/>
      </c>
      <c r="AJ107" s="41">
        <f t="shared" si="27"/>
        <v>1</v>
      </c>
      <c r="AK107" s="41">
        <f t="shared" si="28"/>
        <v>0</v>
      </c>
      <c r="AL107" s="41">
        <f t="shared" si="29"/>
        <v>1</v>
      </c>
      <c r="AM107" s="41">
        <f t="shared" si="30"/>
        <v>0</v>
      </c>
      <c r="AN107" s="41">
        <f t="shared" si="31"/>
        <v>1</v>
      </c>
      <c r="AO107" s="41">
        <f t="shared" si="32"/>
        <v>0</v>
      </c>
      <c r="AP107" s="41" t="str">
        <f t="shared" si="33"/>
        <v/>
      </c>
    </row>
    <row r="108" spans="1:42" ht="14" x14ac:dyDescent="0.15">
      <c r="A108" s="18">
        <v>301</v>
      </c>
      <c r="B108" s="19" t="s">
        <v>152</v>
      </c>
      <c r="C108" s="20" t="s">
        <v>43</v>
      </c>
      <c r="D108" s="21">
        <v>15</v>
      </c>
      <c r="E108" s="21">
        <v>15</v>
      </c>
      <c r="F108" s="21">
        <v>15</v>
      </c>
      <c r="G108" s="21">
        <v>15</v>
      </c>
      <c r="H108" s="29">
        <f t="shared" si="17"/>
        <v>60</v>
      </c>
      <c r="I108" s="21">
        <v>200</v>
      </c>
      <c r="J108" s="21">
        <v>20</v>
      </c>
      <c r="K108" s="21">
        <v>30</v>
      </c>
      <c r="L108" s="21">
        <v>103.33333330000001</v>
      </c>
      <c r="M108" s="30">
        <f t="shared" si="18"/>
        <v>-46.666666700000007</v>
      </c>
      <c r="N108" s="21">
        <v>89</v>
      </c>
      <c r="O108" s="21">
        <v>105</v>
      </c>
      <c r="P108" s="31">
        <f t="shared" si="19"/>
        <v>194</v>
      </c>
      <c r="Q108" s="21">
        <v>10000</v>
      </c>
      <c r="R108" s="21">
        <v>9756</v>
      </c>
      <c r="S108" s="32">
        <f t="shared" si="20"/>
        <v>321.5333333333333</v>
      </c>
      <c r="T108" s="19" t="s">
        <v>46</v>
      </c>
      <c r="U108" s="21">
        <v>150</v>
      </c>
      <c r="V108" s="33">
        <f t="shared" si="21"/>
        <v>471.5333333333333</v>
      </c>
      <c r="W108" s="21"/>
      <c r="X108" s="21">
        <v>0</v>
      </c>
      <c r="Y108" s="26">
        <f t="shared" si="22"/>
        <v>0</v>
      </c>
      <c r="Z108" s="21">
        <v>100</v>
      </c>
      <c r="AA108" s="21"/>
      <c r="AB108" s="27">
        <f t="shared" si="23"/>
        <v>100</v>
      </c>
      <c r="AC108" s="21">
        <f t="shared" si="24"/>
        <v>578.86666663333335</v>
      </c>
      <c r="AD108" s="19">
        <v>58</v>
      </c>
      <c r="AE108" s="22">
        <v>70</v>
      </c>
      <c r="AF108" s="19">
        <v>9756</v>
      </c>
      <c r="AG108" s="19">
        <v>9800</v>
      </c>
      <c r="AH108" s="23">
        <f t="shared" si="25"/>
        <v>-44</v>
      </c>
      <c r="AI108" s="24">
        <f t="shared" si="26"/>
        <v>-4.489795918367347E-3</v>
      </c>
      <c r="AJ108" s="41">
        <f t="shared" si="27"/>
        <v>1</v>
      </c>
      <c r="AK108" s="41">
        <f t="shared" si="28"/>
        <v>1</v>
      </c>
      <c r="AL108" s="41">
        <f t="shared" si="29"/>
        <v>0</v>
      </c>
      <c r="AM108" s="41">
        <f t="shared" si="30"/>
        <v>0</v>
      </c>
      <c r="AN108" s="41">
        <f t="shared" si="31"/>
        <v>1</v>
      </c>
      <c r="AO108" s="41">
        <f t="shared" si="32"/>
        <v>0</v>
      </c>
      <c r="AP108" s="41" t="str">
        <f t="shared" si="33"/>
        <v/>
      </c>
    </row>
    <row r="109" spans="1:42" ht="14" x14ac:dyDescent="0.15">
      <c r="A109" s="18">
        <v>302</v>
      </c>
      <c r="B109" s="19" t="s">
        <v>153</v>
      </c>
      <c r="C109" s="20" t="s">
        <v>154</v>
      </c>
      <c r="D109" s="21">
        <v>15</v>
      </c>
      <c r="E109" s="21">
        <v>15</v>
      </c>
      <c r="F109" s="21">
        <v>15</v>
      </c>
      <c r="G109" s="21">
        <v>15</v>
      </c>
      <c r="H109" s="29">
        <f t="shared" si="17"/>
        <v>60</v>
      </c>
      <c r="I109" s="21">
        <v>0</v>
      </c>
      <c r="J109" s="21">
        <v>20</v>
      </c>
      <c r="K109" s="21">
        <v>37</v>
      </c>
      <c r="L109" s="21">
        <v>133</v>
      </c>
      <c r="M109" s="30">
        <f t="shared" si="18"/>
        <v>190</v>
      </c>
      <c r="N109" s="21">
        <v>92</v>
      </c>
      <c r="O109" s="21">
        <v>82</v>
      </c>
      <c r="P109" s="31">
        <f t="shared" si="19"/>
        <v>174</v>
      </c>
      <c r="Q109" s="21">
        <v>10000</v>
      </c>
      <c r="R109" s="21">
        <v>10680</v>
      </c>
      <c r="S109" s="32">
        <f t="shared" si="20"/>
        <v>270.66666666666669</v>
      </c>
      <c r="T109" s="19" t="s">
        <v>44</v>
      </c>
      <c r="U109" s="21">
        <v>150</v>
      </c>
      <c r="V109" s="33">
        <f t="shared" si="21"/>
        <v>420.66666666666669</v>
      </c>
      <c r="W109" s="21"/>
      <c r="X109" s="21">
        <v>50</v>
      </c>
      <c r="Y109" s="26">
        <f t="shared" si="22"/>
        <v>50</v>
      </c>
      <c r="Z109" s="28"/>
      <c r="AA109" s="28"/>
      <c r="AB109" s="27">
        <f t="shared" si="23"/>
        <v>0</v>
      </c>
      <c r="AC109" s="21">
        <f t="shared" si="24"/>
        <v>894.66666666666674</v>
      </c>
      <c r="AD109" s="19">
        <v>1</v>
      </c>
      <c r="AE109" s="22">
        <v>28</v>
      </c>
      <c r="AF109" s="19">
        <v>10680</v>
      </c>
      <c r="AG109" s="19">
        <v>10751</v>
      </c>
      <c r="AH109" s="23">
        <f t="shared" si="25"/>
        <v>-71</v>
      </c>
      <c r="AI109" s="24">
        <f t="shared" si="26"/>
        <v>-6.6040368337829036E-3</v>
      </c>
      <c r="AJ109" s="41">
        <f t="shared" si="27"/>
        <v>1</v>
      </c>
      <c r="AK109" s="41">
        <f t="shared" si="28"/>
        <v>1</v>
      </c>
      <c r="AL109" s="41">
        <f t="shared" si="29"/>
        <v>1</v>
      </c>
      <c r="AM109" s="41">
        <f t="shared" si="30"/>
        <v>0</v>
      </c>
      <c r="AN109" s="41">
        <f t="shared" si="31"/>
        <v>0</v>
      </c>
      <c r="AO109" s="41">
        <f t="shared" si="32"/>
        <v>0</v>
      </c>
      <c r="AP109" s="41" t="str">
        <f t="shared" si="33"/>
        <v/>
      </c>
    </row>
    <row r="110" spans="1:42" ht="14" x14ac:dyDescent="0.15">
      <c r="A110" s="18">
        <v>304</v>
      </c>
      <c r="B110" s="19" t="s">
        <v>155</v>
      </c>
      <c r="C110" s="20" t="s">
        <v>154</v>
      </c>
      <c r="D110" s="21">
        <v>15</v>
      </c>
      <c r="E110" s="21">
        <v>15</v>
      </c>
      <c r="F110" s="21">
        <v>15</v>
      </c>
      <c r="G110" s="21">
        <v>0</v>
      </c>
      <c r="H110" s="29">
        <f t="shared" si="17"/>
        <v>45</v>
      </c>
      <c r="I110" s="21">
        <v>210</v>
      </c>
      <c r="J110" s="21">
        <v>20</v>
      </c>
      <c r="K110" s="21">
        <v>34.5</v>
      </c>
      <c r="L110" s="21">
        <v>130.5</v>
      </c>
      <c r="M110" s="30">
        <f t="shared" si="18"/>
        <v>-25</v>
      </c>
      <c r="N110" s="21">
        <v>80</v>
      </c>
      <c r="O110" s="21">
        <v>100</v>
      </c>
      <c r="P110" s="31">
        <f t="shared" si="19"/>
        <v>180</v>
      </c>
      <c r="Q110" s="21">
        <v>10000</v>
      </c>
      <c r="R110" s="21">
        <v>44</v>
      </c>
      <c r="S110" s="32">
        <f t="shared" si="20"/>
        <v>0</v>
      </c>
      <c r="T110" s="19" t="s">
        <v>48</v>
      </c>
      <c r="U110" s="21"/>
      <c r="V110" s="33">
        <f t="shared" si="21"/>
        <v>0</v>
      </c>
      <c r="W110" s="21"/>
      <c r="X110" s="21">
        <v>50</v>
      </c>
      <c r="Y110" s="26">
        <f t="shared" si="22"/>
        <v>50</v>
      </c>
      <c r="Z110" s="28"/>
      <c r="AA110" s="28"/>
      <c r="AB110" s="27">
        <f t="shared" si="23"/>
        <v>0</v>
      </c>
      <c r="AC110" s="21">
        <f t="shared" si="24"/>
        <v>250</v>
      </c>
      <c r="AD110" s="19">
        <v>13</v>
      </c>
      <c r="AE110" s="22">
        <v>134</v>
      </c>
      <c r="AF110" s="19">
        <v>44</v>
      </c>
      <c r="AG110" s="19">
        <v>14225.72</v>
      </c>
      <c r="AH110" s="23">
        <f t="shared" si="25"/>
        <v>-14181.72</v>
      </c>
      <c r="AI110" s="24">
        <f t="shared" si="26"/>
        <v>-0.99690701068206033</v>
      </c>
      <c r="AJ110" s="41">
        <f t="shared" si="27"/>
        <v>0</v>
      </c>
      <c r="AK110" s="41">
        <f t="shared" si="28"/>
        <v>0</v>
      </c>
      <c r="AL110" s="41">
        <f t="shared" si="29"/>
        <v>0</v>
      </c>
      <c r="AM110" s="41">
        <f t="shared" si="30"/>
        <v>0</v>
      </c>
      <c r="AN110" s="41">
        <f t="shared" si="31"/>
        <v>0</v>
      </c>
      <c r="AO110" s="41">
        <f t="shared" si="32"/>
        <v>0</v>
      </c>
      <c r="AP110" s="41" t="str">
        <f t="shared" si="33"/>
        <v/>
      </c>
    </row>
    <row r="111" spans="1:42" ht="14" x14ac:dyDescent="0.15">
      <c r="A111" s="18">
        <v>305</v>
      </c>
      <c r="B111" s="19" t="s">
        <v>156</v>
      </c>
      <c r="C111" s="20" t="s">
        <v>43</v>
      </c>
      <c r="D111" s="21">
        <v>15</v>
      </c>
      <c r="E111" s="21">
        <v>15</v>
      </c>
      <c r="F111" s="21">
        <v>15</v>
      </c>
      <c r="G111" s="21">
        <v>15</v>
      </c>
      <c r="H111" s="29">
        <f t="shared" si="17"/>
        <v>60</v>
      </c>
      <c r="I111" s="21">
        <v>220</v>
      </c>
      <c r="J111" s="21">
        <v>20</v>
      </c>
      <c r="K111" s="21">
        <v>37</v>
      </c>
      <c r="L111" s="21">
        <v>120</v>
      </c>
      <c r="M111" s="30">
        <f t="shared" si="18"/>
        <v>-43</v>
      </c>
      <c r="N111" s="21">
        <v>104</v>
      </c>
      <c r="O111" s="21">
        <v>100</v>
      </c>
      <c r="P111" s="31">
        <f t="shared" si="19"/>
        <v>204</v>
      </c>
      <c r="Q111" s="21">
        <v>10000</v>
      </c>
      <c r="R111" s="28"/>
      <c r="S111" s="32" t="str">
        <f t="shared" si="20"/>
        <v/>
      </c>
      <c r="U111" s="28"/>
      <c r="V111" s="33" t="str">
        <f t="shared" si="21"/>
        <v>0</v>
      </c>
      <c r="W111" s="21"/>
      <c r="X111" s="21">
        <v>50</v>
      </c>
      <c r="Y111" s="26">
        <f t="shared" si="22"/>
        <v>50</v>
      </c>
      <c r="Z111" s="28"/>
      <c r="AA111" s="28"/>
      <c r="AB111" s="27">
        <f t="shared" si="23"/>
        <v>0</v>
      </c>
      <c r="AC111" s="21">
        <f t="shared" si="24"/>
        <v>271</v>
      </c>
      <c r="AD111" s="19">
        <v>77</v>
      </c>
      <c r="AE111" s="22">
        <v>132</v>
      </c>
      <c r="AH111" s="23" t="str">
        <f t="shared" si="25"/>
        <v/>
      </c>
      <c r="AI111" s="24" t="str">
        <f t="shared" si="26"/>
        <v/>
      </c>
      <c r="AJ111" s="41">
        <f t="shared" si="27"/>
        <v>1</v>
      </c>
      <c r="AK111" s="41">
        <f t="shared" si="28"/>
        <v>0</v>
      </c>
      <c r="AL111" s="41">
        <f t="shared" si="29"/>
        <v>0</v>
      </c>
      <c r="AM111" s="41">
        <f t="shared" si="30"/>
        <v>0</v>
      </c>
      <c r="AN111" s="41">
        <f t="shared" si="31"/>
        <v>1</v>
      </c>
      <c r="AO111" s="41">
        <f t="shared" si="32"/>
        <v>0</v>
      </c>
      <c r="AP111" s="41" t="str">
        <f t="shared" si="33"/>
        <v/>
      </c>
    </row>
    <row r="112" spans="1:42" ht="14" x14ac:dyDescent="0.15">
      <c r="A112" s="18">
        <v>306</v>
      </c>
      <c r="B112" s="19" t="s">
        <v>157</v>
      </c>
      <c r="C112" s="20" t="s">
        <v>154</v>
      </c>
      <c r="D112" s="21">
        <v>15</v>
      </c>
      <c r="E112" s="21">
        <v>0</v>
      </c>
      <c r="F112" s="21">
        <v>15</v>
      </c>
      <c r="G112" s="21">
        <v>15</v>
      </c>
      <c r="H112" s="29">
        <f t="shared" si="17"/>
        <v>45</v>
      </c>
      <c r="I112" s="21">
        <v>10</v>
      </c>
      <c r="J112" s="21">
        <v>20</v>
      </c>
      <c r="K112" s="21">
        <v>35</v>
      </c>
      <c r="L112" s="21">
        <v>119.5</v>
      </c>
      <c r="M112" s="30">
        <f t="shared" si="18"/>
        <v>164.5</v>
      </c>
      <c r="N112" s="21">
        <v>104</v>
      </c>
      <c r="O112" s="21">
        <v>108</v>
      </c>
      <c r="P112" s="31">
        <f t="shared" si="19"/>
        <v>212</v>
      </c>
      <c r="Q112" s="21">
        <v>10000</v>
      </c>
      <c r="R112" s="21">
        <v>11341</v>
      </c>
      <c r="S112" s="32">
        <f t="shared" si="20"/>
        <v>193.55</v>
      </c>
      <c r="T112" s="19" t="s">
        <v>44</v>
      </c>
      <c r="U112" s="21">
        <v>150</v>
      </c>
      <c r="V112" s="33">
        <f t="shared" si="21"/>
        <v>343.55</v>
      </c>
      <c r="W112" s="21"/>
      <c r="X112" s="21">
        <v>0</v>
      </c>
      <c r="Y112" s="26">
        <f t="shared" si="22"/>
        <v>0</v>
      </c>
      <c r="Z112" s="28"/>
      <c r="AA112" s="28"/>
      <c r="AB112" s="27">
        <f t="shared" si="23"/>
        <v>0</v>
      </c>
      <c r="AC112" s="21">
        <f t="shared" si="24"/>
        <v>765.05</v>
      </c>
      <c r="AD112" s="19">
        <v>5</v>
      </c>
      <c r="AE112" s="22">
        <v>50</v>
      </c>
      <c r="AF112" s="19">
        <v>11341</v>
      </c>
      <c r="AG112" s="19">
        <v>11125</v>
      </c>
      <c r="AH112" s="23">
        <f t="shared" si="25"/>
        <v>216</v>
      </c>
      <c r="AI112" s="24">
        <f t="shared" si="26"/>
        <v>1.9415730337078652E-2</v>
      </c>
      <c r="AJ112" s="41">
        <f t="shared" si="27"/>
        <v>1</v>
      </c>
      <c r="AK112" s="41">
        <f t="shared" si="28"/>
        <v>1</v>
      </c>
      <c r="AL112" s="41">
        <f t="shared" si="29"/>
        <v>1</v>
      </c>
      <c r="AM112" s="41">
        <f t="shared" si="30"/>
        <v>1</v>
      </c>
      <c r="AN112" s="41">
        <f t="shared" si="31"/>
        <v>0</v>
      </c>
      <c r="AO112" s="41">
        <f t="shared" si="32"/>
        <v>0</v>
      </c>
      <c r="AP112" s="41" t="str">
        <f t="shared" si="33"/>
        <v/>
      </c>
    </row>
    <row r="113" spans="1:42" ht="14" x14ac:dyDescent="0.15">
      <c r="A113" s="18">
        <v>309</v>
      </c>
      <c r="B113" s="19" t="s">
        <v>158</v>
      </c>
      <c r="C113" s="20" t="s">
        <v>154</v>
      </c>
      <c r="D113" s="21">
        <v>15</v>
      </c>
      <c r="E113" s="21">
        <v>15</v>
      </c>
      <c r="F113" s="21">
        <v>15</v>
      </c>
      <c r="G113" s="21">
        <v>15</v>
      </c>
      <c r="H113" s="29">
        <f t="shared" si="17"/>
        <v>60</v>
      </c>
      <c r="I113" s="21">
        <v>0</v>
      </c>
      <c r="J113" s="21">
        <v>20</v>
      </c>
      <c r="K113" s="21">
        <v>36.5</v>
      </c>
      <c r="L113" s="21">
        <v>124</v>
      </c>
      <c r="M113" s="30">
        <f t="shared" si="18"/>
        <v>180.5</v>
      </c>
      <c r="N113" s="21">
        <v>111</v>
      </c>
      <c r="O113" s="21">
        <v>106</v>
      </c>
      <c r="P113" s="31">
        <f t="shared" si="19"/>
        <v>217</v>
      </c>
      <c r="Q113" s="21">
        <v>10000</v>
      </c>
      <c r="R113" s="21">
        <v>11182</v>
      </c>
      <c r="S113" s="32">
        <f t="shared" si="20"/>
        <v>212.1</v>
      </c>
      <c r="T113" s="19" t="s">
        <v>44</v>
      </c>
      <c r="U113" s="21">
        <v>150</v>
      </c>
      <c r="V113" s="33">
        <f t="shared" si="21"/>
        <v>362.1</v>
      </c>
      <c r="W113" s="21"/>
      <c r="X113" s="21">
        <v>50</v>
      </c>
      <c r="Y113" s="26">
        <f t="shared" si="22"/>
        <v>50</v>
      </c>
      <c r="Z113" s="28"/>
      <c r="AA113" s="28"/>
      <c r="AB113" s="27">
        <f t="shared" si="23"/>
        <v>0</v>
      </c>
      <c r="AC113" s="21">
        <f t="shared" si="24"/>
        <v>869.6</v>
      </c>
      <c r="AD113" s="19">
        <v>3</v>
      </c>
      <c r="AE113" s="22">
        <v>32</v>
      </c>
      <c r="AF113" s="19">
        <v>11182</v>
      </c>
      <c r="AG113" s="19">
        <v>10180</v>
      </c>
      <c r="AH113" s="23">
        <f t="shared" si="25"/>
        <v>1002</v>
      </c>
      <c r="AI113" s="24">
        <f t="shared" si="26"/>
        <v>9.8428290766208251E-2</v>
      </c>
      <c r="AJ113" s="41">
        <f t="shared" si="27"/>
        <v>1</v>
      </c>
      <c r="AK113" s="41">
        <f t="shared" si="28"/>
        <v>1</v>
      </c>
      <c r="AL113" s="41">
        <f t="shared" si="29"/>
        <v>1</v>
      </c>
      <c r="AM113" s="41">
        <f t="shared" si="30"/>
        <v>1</v>
      </c>
      <c r="AN113" s="41">
        <f t="shared" si="31"/>
        <v>0</v>
      </c>
      <c r="AO113" s="41">
        <f t="shared" si="32"/>
        <v>0</v>
      </c>
      <c r="AP113" s="41" t="str">
        <f t="shared" si="33"/>
        <v/>
      </c>
    </row>
    <row r="114" spans="1:42" ht="14" x14ac:dyDescent="0.15">
      <c r="A114" s="18">
        <v>310</v>
      </c>
      <c r="B114" s="19" t="s">
        <v>159</v>
      </c>
      <c r="C114" s="20" t="s">
        <v>154</v>
      </c>
      <c r="D114" s="21">
        <v>15</v>
      </c>
      <c r="E114" s="21">
        <v>15</v>
      </c>
      <c r="F114" s="21">
        <v>15</v>
      </c>
      <c r="G114" s="21">
        <v>10</v>
      </c>
      <c r="H114" s="29">
        <f t="shared" si="17"/>
        <v>55</v>
      </c>
      <c r="I114" s="21">
        <v>25</v>
      </c>
      <c r="J114" s="21">
        <v>20</v>
      </c>
      <c r="K114" s="21">
        <v>28.5</v>
      </c>
      <c r="L114" s="21">
        <v>105.5</v>
      </c>
      <c r="M114" s="30">
        <f t="shared" si="18"/>
        <v>129</v>
      </c>
      <c r="N114" s="21">
        <v>111</v>
      </c>
      <c r="O114" s="21">
        <v>106</v>
      </c>
      <c r="P114" s="31">
        <f t="shared" si="19"/>
        <v>217</v>
      </c>
      <c r="Q114" s="21">
        <v>10000</v>
      </c>
      <c r="R114" s="21">
        <v>7773</v>
      </c>
      <c r="S114" s="32">
        <f t="shared" si="20"/>
        <v>90.183333333333337</v>
      </c>
      <c r="T114" s="19" t="s">
        <v>44</v>
      </c>
      <c r="U114" s="21">
        <v>150</v>
      </c>
      <c r="V114" s="33">
        <f t="shared" si="21"/>
        <v>240.18333333333334</v>
      </c>
      <c r="W114" s="21"/>
      <c r="X114" s="21">
        <v>50</v>
      </c>
      <c r="Y114" s="26">
        <f t="shared" si="22"/>
        <v>50</v>
      </c>
      <c r="Z114" s="28"/>
      <c r="AA114" s="28"/>
      <c r="AB114" s="27">
        <f t="shared" si="23"/>
        <v>0</v>
      </c>
      <c r="AC114" s="21">
        <f t="shared" si="24"/>
        <v>691.18333333333339</v>
      </c>
      <c r="AD114" s="19">
        <v>7</v>
      </c>
      <c r="AE114" s="22">
        <v>64</v>
      </c>
      <c r="AF114" s="19">
        <v>7773</v>
      </c>
      <c r="AG114" s="19">
        <v>10380</v>
      </c>
      <c r="AH114" s="23">
        <f t="shared" si="25"/>
        <v>-2607</v>
      </c>
      <c r="AI114" s="24">
        <f t="shared" si="26"/>
        <v>-0.25115606936416185</v>
      </c>
      <c r="AJ114" s="41">
        <f t="shared" si="27"/>
        <v>1</v>
      </c>
      <c r="AK114" s="41">
        <f t="shared" si="28"/>
        <v>1</v>
      </c>
      <c r="AL114" s="41">
        <f t="shared" si="29"/>
        <v>0</v>
      </c>
      <c r="AM114" s="41">
        <f t="shared" si="30"/>
        <v>1</v>
      </c>
      <c r="AN114" s="41">
        <f t="shared" si="31"/>
        <v>0</v>
      </c>
      <c r="AO114" s="41">
        <f t="shared" si="32"/>
        <v>0</v>
      </c>
      <c r="AP114" s="41" t="str">
        <f t="shared" si="33"/>
        <v/>
      </c>
    </row>
    <row r="115" spans="1:42" ht="14" x14ac:dyDescent="0.15">
      <c r="A115" s="18">
        <v>311</v>
      </c>
      <c r="B115" s="19" t="s">
        <v>160</v>
      </c>
      <c r="C115" s="20" t="s">
        <v>154</v>
      </c>
      <c r="D115" s="21">
        <v>15</v>
      </c>
      <c r="E115" s="21">
        <v>15</v>
      </c>
      <c r="F115" s="21">
        <v>15</v>
      </c>
      <c r="G115" s="21">
        <v>15</v>
      </c>
      <c r="H115" s="29">
        <f t="shared" si="17"/>
        <v>60</v>
      </c>
      <c r="I115" s="21">
        <v>30</v>
      </c>
      <c r="J115" s="21">
        <v>10</v>
      </c>
      <c r="K115" s="21">
        <v>31</v>
      </c>
      <c r="L115" s="21">
        <v>121</v>
      </c>
      <c r="M115" s="30">
        <f t="shared" si="18"/>
        <v>132</v>
      </c>
      <c r="N115" s="21">
        <v>104</v>
      </c>
      <c r="O115" s="21">
        <v>108</v>
      </c>
      <c r="P115" s="31">
        <f t="shared" si="19"/>
        <v>212</v>
      </c>
      <c r="Q115" s="21">
        <v>10000</v>
      </c>
      <c r="R115" s="21">
        <v>9597</v>
      </c>
      <c r="S115" s="32">
        <f t="shared" si="20"/>
        <v>302.98333333333335</v>
      </c>
      <c r="T115" s="19" t="s">
        <v>44</v>
      </c>
      <c r="U115" s="21">
        <v>150</v>
      </c>
      <c r="V115" s="33">
        <f t="shared" si="21"/>
        <v>452.98333333333335</v>
      </c>
      <c r="W115" s="21"/>
      <c r="X115" s="21">
        <v>0</v>
      </c>
      <c r="Y115" s="26">
        <f t="shared" si="22"/>
        <v>0</v>
      </c>
      <c r="Z115" s="28"/>
      <c r="AA115" s="28"/>
      <c r="AB115" s="27">
        <f t="shared" si="23"/>
        <v>0</v>
      </c>
      <c r="AC115" s="21">
        <f t="shared" si="24"/>
        <v>856.98333333333335</v>
      </c>
      <c r="AD115" s="19">
        <v>4</v>
      </c>
      <c r="AE115" s="22">
        <v>36</v>
      </c>
      <c r="AF115" s="19">
        <v>9597</v>
      </c>
      <c r="AG115" s="19">
        <v>9941</v>
      </c>
      <c r="AH115" s="23">
        <f t="shared" si="25"/>
        <v>-344</v>
      </c>
      <c r="AI115" s="24">
        <f t="shared" si="26"/>
        <v>-3.4604164570968717E-2</v>
      </c>
      <c r="AJ115" s="41">
        <f t="shared" si="27"/>
        <v>1</v>
      </c>
      <c r="AK115" s="41">
        <f t="shared" si="28"/>
        <v>1</v>
      </c>
      <c r="AL115" s="41">
        <f t="shared" si="29"/>
        <v>0</v>
      </c>
      <c r="AM115" s="41">
        <f t="shared" si="30"/>
        <v>1</v>
      </c>
      <c r="AN115" s="41">
        <f t="shared" si="31"/>
        <v>0</v>
      </c>
      <c r="AO115" s="41">
        <f t="shared" si="32"/>
        <v>0</v>
      </c>
      <c r="AP115" s="41" t="str">
        <f t="shared" si="33"/>
        <v/>
      </c>
    </row>
    <row r="116" spans="1:42" ht="14" x14ac:dyDescent="0.15">
      <c r="A116" s="18">
        <v>312</v>
      </c>
      <c r="B116" s="19" t="s">
        <v>161</v>
      </c>
      <c r="C116" s="20" t="s">
        <v>154</v>
      </c>
      <c r="D116" s="21">
        <v>15</v>
      </c>
      <c r="E116" s="21">
        <v>15</v>
      </c>
      <c r="F116" s="21">
        <v>15</v>
      </c>
      <c r="G116" s="21">
        <v>15</v>
      </c>
      <c r="H116" s="29">
        <f t="shared" si="17"/>
        <v>60</v>
      </c>
      <c r="I116" s="21">
        <v>200</v>
      </c>
      <c r="J116" s="21">
        <v>20</v>
      </c>
      <c r="K116" s="21">
        <v>35</v>
      </c>
      <c r="L116" s="21">
        <v>127.5</v>
      </c>
      <c r="M116" s="30">
        <f t="shared" si="18"/>
        <v>-17.5</v>
      </c>
      <c r="N116" s="21">
        <v>101</v>
      </c>
      <c r="O116" s="21">
        <v>106</v>
      </c>
      <c r="P116" s="31">
        <f t="shared" si="19"/>
        <v>207</v>
      </c>
      <c r="Q116" s="21">
        <v>10000</v>
      </c>
      <c r="R116" s="21">
        <v>10313</v>
      </c>
      <c r="S116" s="32">
        <f t="shared" si="20"/>
        <v>313.48333333333335</v>
      </c>
      <c r="T116" s="19" t="s">
        <v>44</v>
      </c>
      <c r="U116" s="21">
        <v>150</v>
      </c>
      <c r="V116" s="33">
        <f t="shared" si="21"/>
        <v>463.48333333333335</v>
      </c>
      <c r="W116" s="21">
        <v>30</v>
      </c>
      <c r="X116" s="21">
        <v>0</v>
      </c>
      <c r="Y116" s="26">
        <f t="shared" si="22"/>
        <v>30</v>
      </c>
      <c r="Z116" s="28"/>
      <c r="AA116" s="28"/>
      <c r="AB116" s="27">
        <f t="shared" si="23"/>
        <v>0</v>
      </c>
      <c r="AC116" s="21">
        <f t="shared" si="24"/>
        <v>742.98333333333335</v>
      </c>
      <c r="AD116" s="19">
        <v>6</v>
      </c>
      <c r="AE116" s="22">
        <v>56</v>
      </c>
      <c r="AF116" s="19">
        <v>10313</v>
      </c>
      <c r="AG116" s="19">
        <v>10510</v>
      </c>
      <c r="AH116" s="23">
        <f t="shared" si="25"/>
        <v>-197</v>
      </c>
      <c r="AI116" s="24">
        <f t="shared" si="26"/>
        <v>-1.8744053282588012E-2</v>
      </c>
      <c r="AJ116" s="41">
        <f t="shared" si="27"/>
        <v>1</v>
      </c>
      <c r="AK116" s="41">
        <f t="shared" si="28"/>
        <v>1</v>
      </c>
      <c r="AL116" s="41">
        <f t="shared" si="29"/>
        <v>0</v>
      </c>
      <c r="AM116" s="41">
        <f t="shared" si="30"/>
        <v>1</v>
      </c>
      <c r="AN116" s="41">
        <f t="shared" si="31"/>
        <v>0</v>
      </c>
      <c r="AO116" s="41">
        <f t="shared" si="32"/>
        <v>0</v>
      </c>
      <c r="AP116" s="41" t="str">
        <f t="shared" si="33"/>
        <v/>
      </c>
    </row>
    <row r="117" spans="1:42" ht="14" x14ac:dyDescent="0.15">
      <c r="A117" s="18">
        <v>313</v>
      </c>
      <c r="B117" s="19" t="s">
        <v>162</v>
      </c>
      <c r="C117" s="20" t="s">
        <v>154</v>
      </c>
      <c r="D117" s="21">
        <v>15</v>
      </c>
      <c r="E117" s="21">
        <v>15</v>
      </c>
      <c r="F117" s="21">
        <v>0</v>
      </c>
      <c r="G117" s="21">
        <v>15</v>
      </c>
      <c r="H117" s="29">
        <f t="shared" si="17"/>
        <v>45</v>
      </c>
      <c r="I117" s="21">
        <v>0</v>
      </c>
      <c r="J117" s="21">
        <v>20</v>
      </c>
      <c r="K117" s="21">
        <v>35</v>
      </c>
      <c r="L117" s="21">
        <v>136.66666670000001</v>
      </c>
      <c r="M117" s="30">
        <f t="shared" si="18"/>
        <v>191.66666670000001</v>
      </c>
      <c r="N117" s="21">
        <v>104</v>
      </c>
      <c r="O117" s="21">
        <v>92</v>
      </c>
      <c r="P117" s="31">
        <f t="shared" si="19"/>
        <v>196</v>
      </c>
      <c r="Q117" s="21">
        <v>10000</v>
      </c>
      <c r="R117" s="28"/>
      <c r="S117" s="32" t="str">
        <f t="shared" si="20"/>
        <v/>
      </c>
      <c r="U117" s="28"/>
      <c r="V117" s="33" t="str">
        <f t="shared" si="21"/>
        <v>0</v>
      </c>
      <c r="W117" s="21">
        <v>30</v>
      </c>
      <c r="X117" s="21">
        <v>0</v>
      </c>
      <c r="Y117" s="26">
        <f t="shared" si="22"/>
        <v>30</v>
      </c>
      <c r="Z117" s="28"/>
      <c r="AA117" s="28"/>
      <c r="AB117" s="27">
        <f t="shared" si="23"/>
        <v>0</v>
      </c>
      <c r="AC117" s="21">
        <f t="shared" si="24"/>
        <v>462.66666670000001</v>
      </c>
      <c r="AD117" s="19">
        <v>11</v>
      </c>
      <c r="AE117" s="22">
        <v>107</v>
      </c>
      <c r="AH117" s="23" t="str">
        <f t="shared" si="25"/>
        <v/>
      </c>
      <c r="AI117" s="24" t="str">
        <f t="shared" si="26"/>
        <v/>
      </c>
      <c r="AJ117" s="41">
        <f t="shared" si="27"/>
        <v>1</v>
      </c>
      <c r="AK117" s="41">
        <f t="shared" si="28"/>
        <v>0</v>
      </c>
      <c r="AL117" s="41">
        <f t="shared" si="29"/>
        <v>1</v>
      </c>
      <c r="AM117" s="41">
        <f t="shared" si="30"/>
        <v>0</v>
      </c>
      <c r="AN117" s="41">
        <f t="shared" si="31"/>
        <v>0</v>
      </c>
      <c r="AO117" s="41">
        <f t="shared" si="32"/>
        <v>0</v>
      </c>
      <c r="AP117" s="41" t="str">
        <f t="shared" si="33"/>
        <v/>
      </c>
    </row>
    <row r="118" spans="1:42" ht="14" x14ac:dyDescent="0.15">
      <c r="A118" s="18">
        <v>314</v>
      </c>
      <c r="B118" s="19" t="s">
        <v>163</v>
      </c>
      <c r="C118" s="20" t="s">
        <v>154</v>
      </c>
      <c r="D118" s="21">
        <v>15</v>
      </c>
      <c r="E118" s="21">
        <v>15</v>
      </c>
      <c r="F118" s="21">
        <v>15</v>
      </c>
      <c r="G118" s="21">
        <v>15</v>
      </c>
      <c r="H118" s="29">
        <f t="shared" si="17"/>
        <v>60</v>
      </c>
      <c r="I118" s="21">
        <v>10</v>
      </c>
      <c r="J118" s="21">
        <v>20</v>
      </c>
      <c r="K118" s="21">
        <v>31</v>
      </c>
      <c r="L118" s="21">
        <v>115.66666669999999</v>
      </c>
      <c r="M118" s="30">
        <f t="shared" si="18"/>
        <v>156.66666670000001</v>
      </c>
      <c r="N118" s="21">
        <v>110</v>
      </c>
      <c r="O118" s="21">
        <v>102</v>
      </c>
      <c r="P118" s="31">
        <f t="shared" si="19"/>
        <v>212</v>
      </c>
      <c r="Q118" s="21">
        <v>10000</v>
      </c>
      <c r="R118" s="21">
        <v>9215</v>
      </c>
      <c r="S118" s="32">
        <f t="shared" si="20"/>
        <v>258.41666666666669</v>
      </c>
      <c r="T118" s="19" t="s">
        <v>44</v>
      </c>
      <c r="U118" s="21">
        <v>150</v>
      </c>
      <c r="V118" s="33">
        <f t="shared" si="21"/>
        <v>408.41666666666669</v>
      </c>
      <c r="W118" s="21"/>
      <c r="X118" s="21">
        <v>50</v>
      </c>
      <c r="Y118" s="26">
        <f t="shared" si="22"/>
        <v>50</v>
      </c>
      <c r="Z118" s="28"/>
      <c r="AA118" s="28"/>
      <c r="AB118" s="27">
        <f t="shared" si="23"/>
        <v>0</v>
      </c>
      <c r="AC118" s="21">
        <f t="shared" si="24"/>
        <v>887.08333336666669</v>
      </c>
      <c r="AD118" s="19">
        <v>2</v>
      </c>
      <c r="AE118" s="22">
        <v>26</v>
      </c>
      <c r="AF118" s="19">
        <v>9215</v>
      </c>
      <c r="AG118" s="19">
        <v>10500</v>
      </c>
      <c r="AH118" s="23">
        <f t="shared" si="25"/>
        <v>-1285</v>
      </c>
      <c r="AI118" s="24">
        <f t="shared" si="26"/>
        <v>-0.12238095238095238</v>
      </c>
      <c r="AJ118" s="41">
        <f t="shared" si="27"/>
        <v>1</v>
      </c>
      <c r="AK118" s="41">
        <f t="shared" si="28"/>
        <v>1</v>
      </c>
      <c r="AL118" s="41">
        <f t="shared" si="29"/>
        <v>1</v>
      </c>
      <c r="AM118" s="41">
        <f t="shared" si="30"/>
        <v>1</v>
      </c>
      <c r="AN118" s="41">
        <f t="shared" si="31"/>
        <v>0</v>
      </c>
      <c r="AO118" s="41">
        <f t="shared" si="32"/>
        <v>0</v>
      </c>
      <c r="AP118" s="41" t="str">
        <f t="shared" si="33"/>
        <v/>
      </c>
    </row>
    <row r="119" spans="1:42" ht="14" x14ac:dyDescent="0.15">
      <c r="A119" s="18">
        <v>315</v>
      </c>
      <c r="B119" s="19" t="s">
        <v>164</v>
      </c>
      <c r="C119" s="20" t="s">
        <v>154</v>
      </c>
      <c r="D119" s="21">
        <v>15</v>
      </c>
      <c r="E119" s="21">
        <v>15</v>
      </c>
      <c r="F119" s="21">
        <v>15</v>
      </c>
      <c r="G119" s="21">
        <v>15</v>
      </c>
      <c r="H119" s="29">
        <f t="shared" si="17"/>
        <v>60</v>
      </c>
      <c r="I119" s="21">
        <v>5</v>
      </c>
      <c r="J119" s="21">
        <v>20</v>
      </c>
      <c r="K119" s="21">
        <v>37.333333330000002</v>
      </c>
      <c r="L119" s="21">
        <v>133.33333329999999</v>
      </c>
      <c r="M119" s="30">
        <f t="shared" si="18"/>
        <v>185.66666663000001</v>
      </c>
      <c r="N119" s="21">
        <v>81</v>
      </c>
      <c r="O119" s="21">
        <v>105</v>
      </c>
      <c r="P119" s="31">
        <f t="shared" si="19"/>
        <v>186</v>
      </c>
      <c r="Q119" s="21">
        <v>10000</v>
      </c>
      <c r="R119" s="21">
        <v>5387</v>
      </c>
      <c r="S119" s="32">
        <f t="shared" si="20"/>
        <v>0</v>
      </c>
      <c r="T119" s="19" t="s">
        <v>46</v>
      </c>
      <c r="U119" s="21">
        <v>150</v>
      </c>
      <c r="V119" s="33">
        <f t="shared" si="21"/>
        <v>150</v>
      </c>
      <c r="W119" s="21">
        <v>15</v>
      </c>
      <c r="X119" s="21">
        <v>50</v>
      </c>
      <c r="Y119" s="26">
        <f t="shared" si="22"/>
        <v>65</v>
      </c>
      <c r="Z119" s="28"/>
      <c r="AA119" s="28"/>
      <c r="AB119" s="27">
        <f t="shared" si="23"/>
        <v>0</v>
      </c>
      <c r="AC119" s="21">
        <f t="shared" si="24"/>
        <v>646.66666663000001</v>
      </c>
      <c r="AD119" s="19">
        <v>9</v>
      </c>
      <c r="AE119" s="22">
        <v>73</v>
      </c>
      <c r="AF119" s="19">
        <v>5387</v>
      </c>
      <c r="AG119" s="19">
        <v>9872</v>
      </c>
      <c r="AH119" s="23">
        <f t="shared" si="25"/>
        <v>-4485</v>
      </c>
      <c r="AI119" s="24">
        <f t="shared" si="26"/>
        <v>-0.45431523500810372</v>
      </c>
      <c r="AJ119" s="41">
        <f t="shared" si="27"/>
        <v>1</v>
      </c>
      <c r="AK119" s="41">
        <f t="shared" si="28"/>
        <v>1</v>
      </c>
      <c r="AL119" s="41">
        <f t="shared" si="29"/>
        <v>1</v>
      </c>
      <c r="AM119" s="41">
        <f t="shared" si="30"/>
        <v>0</v>
      </c>
      <c r="AN119" s="41">
        <f t="shared" si="31"/>
        <v>0</v>
      </c>
      <c r="AO119" s="41">
        <f t="shared" si="32"/>
        <v>0</v>
      </c>
      <c r="AP119" s="41" t="str">
        <f t="shared" si="33"/>
        <v/>
      </c>
    </row>
    <row r="120" spans="1:42" ht="14" x14ac:dyDescent="0.15">
      <c r="A120" s="18">
        <v>316</v>
      </c>
      <c r="B120" s="19" t="s">
        <v>165</v>
      </c>
      <c r="C120" s="20" t="s">
        <v>154</v>
      </c>
      <c r="D120" s="21">
        <v>15</v>
      </c>
      <c r="E120" s="21">
        <v>15</v>
      </c>
      <c r="F120" s="21">
        <v>15</v>
      </c>
      <c r="G120" s="21">
        <v>15</v>
      </c>
      <c r="H120" s="29">
        <f t="shared" si="17"/>
        <v>60</v>
      </c>
      <c r="I120" s="21">
        <v>10</v>
      </c>
      <c r="J120" s="21">
        <v>20</v>
      </c>
      <c r="K120" s="21">
        <v>38</v>
      </c>
      <c r="L120" s="21">
        <v>132.66666670000001</v>
      </c>
      <c r="M120" s="30">
        <f t="shared" si="18"/>
        <v>180.66666670000001</v>
      </c>
      <c r="N120" s="21">
        <v>104</v>
      </c>
      <c r="O120" s="21">
        <v>101</v>
      </c>
      <c r="P120" s="31">
        <f t="shared" si="19"/>
        <v>205</v>
      </c>
      <c r="Q120" s="21">
        <v>10000</v>
      </c>
      <c r="R120" s="21">
        <v>1</v>
      </c>
      <c r="S120" s="32">
        <f t="shared" si="20"/>
        <v>0</v>
      </c>
      <c r="T120" s="19" t="s">
        <v>48</v>
      </c>
      <c r="U120" s="21">
        <v>0</v>
      </c>
      <c r="V120" s="33">
        <f t="shared" si="21"/>
        <v>0</v>
      </c>
      <c r="W120" s="21">
        <v>30</v>
      </c>
      <c r="X120" s="21">
        <v>50</v>
      </c>
      <c r="Y120" s="26">
        <f t="shared" si="22"/>
        <v>80</v>
      </c>
      <c r="Z120" s="28"/>
      <c r="AA120" s="28"/>
      <c r="AB120" s="27">
        <f t="shared" si="23"/>
        <v>0</v>
      </c>
      <c r="AC120" s="21">
        <f t="shared" si="24"/>
        <v>525.66666669999995</v>
      </c>
      <c r="AD120" s="19">
        <v>10</v>
      </c>
      <c r="AE120" s="22">
        <v>94</v>
      </c>
      <c r="AF120" s="19">
        <v>1</v>
      </c>
      <c r="AG120" s="19">
        <v>10077</v>
      </c>
      <c r="AH120" s="23">
        <f t="shared" si="25"/>
        <v>-10076</v>
      </c>
      <c r="AI120" s="24">
        <f t="shared" si="26"/>
        <v>-0.99990076411630446</v>
      </c>
      <c r="AJ120" s="41">
        <f t="shared" si="27"/>
        <v>0</v>
      </c>
      <c r="AK120" s="41">
        <f t="shared" si="28"/>
        <v>0</v>
      </c>
      <c r="AL120" s="41">
        <f t="shared" si="29"/>
        <v>1</v>
      </c>
      <c r="AM120" s="41">
        <f t="shared" si="30"/>
        <v>0</v>
      </c>
      <c r="AN120" s="41">
        <f t="shared" si="31"/>
        <v>0</v>
      </c>
      <c r="AO120" s="41">
        <f t="shared" si="32"/>
        <v>0</v>
      </c>
      <c r="AP120" s="41" t="str">
        <f t="shared" si="33"/>
        <v/>
      </c>
    </row>
    <row r="121" spans="1:42" ht="14" x14ac:dyDescent="0.15">
      <c r="A121" s="18">
        <v>317</v>
      </c>
      <c r="B121" s="19" t="s">
        <v>166</v>
      </c>
      <c r="C121" s="20" t="s">
        <v>154</v>
      </c>
      <c r="D121" s="21">
        <v>15</v>
      </c>
      <c r="E121" s="21">
        <v>15</v>
      </c>
      <c r="F121" s="21">
        <v>15</v>
      </c>
      <c r="G121" s="21">
        <v>15</v>
      </c>
      <c r="H121" s="29">
        <f t="shared" si="17"/>
        <v>60</v>
      </c>
      <c r="I121" s="21">
        <v>5</v>
      </c>
      <c r="J121" s="21">
        <v>13.33333333</v>
      </c>
      <c r="K121" s="21">
        <v>31.666666670000001</v>
      </c>
      <c r="L121" s="21">
        <v>104.66666669999999</v>
      </c>
      <c r="M121" s="30">
        <f t="shared" si="18"/>
        <v>144.66666670000001</v>
      </c>
      <c r="N121" s="21">
        <v>82</v>
      </c>
      <c r="O121" s="21">
        <v>99</v>
      </c>
      <c r="P121" s="31">
        <f t="shared" si="19"/>
        <v>181</v>
      </c>
      <c r="Q121" s="21">
        <v>10000</v>
      </c>
      <c r="R121" s="21">
        <v>1</v>
      </c>
      <c r="S121" s="32">
        <f t="shared" si="20"/>
        <v>0</v>
      </c>
      <c r="T121" s="19" t="s">
        <v>48</v>
      </c>
      <c r="U121" s="21"/>
      <c r="V121" s="33">
        <f t="shared" si="21"/>
        <v>0</v>
      </c>
      <c r="W121" s="21"/>
      <c r="X121" s="21">
        <v>50</v>
      </c>
      <c r="Y121" s="26">
        <f t="shared" si="22"/>
        <v>50</v>
      </c>
      <c r="Z121" s="28"/>
      <c r="AA121" s="28"/>
      <c r="AB121" s="27">
        <f t="shared" si="23"/>
        <v>0</v>
      </c>
      <c r="AC121" s="21">
        <f t="shared" si="24"/>
        <v>435.66666670000001</v>
      </c>
      <c r="AD121" s="19">
        <v>12</v>
      </c>
      <c r="AE121" s="22">
        <v>115</v>
      </c>
      <c r="AF121" s="19">
        <v>1</v>
      </c>
      <c r="AG121" s="19">
        <v>10457</v>
      </c>
      <c r="AH121" s="23">
        <f t="shared" si="25"/>
        <v>-10456</v>
      </c>
      <c r="AI121" s="24">
        <f t="shared" si="26"/>
        <v>-0.99990437027828249</v>
      </c>
      <c r="AJ121" s="41">
        <f t="shared" si="27"/>
        <v>0</v>
      </c>
      <c r="AK121" s="41">
        <f t="shared" si="28"/>
        <v>0</v>
      </c>
      <c r="AL121" s="41">
        <f t="shared" si="29"/>
        <v>0</v>
      </c>
      <c r="AM121" s="41">
        <f t="shared" si="30"/>
        <v>0</v>
      </c>
      <c r="AN121" s="41">
        <f t="shared" si="31"/>
        <v>0</v>
      </c>
      <c r="AO121" s="41">
        <f t="shared" si="32"/>
        <v>0</v>
      </c>
      <c r="AP121" s="41" t="str">
        <f t="shared" si="33"/>
        <v/>
      </c>
    </row>
    <row r="122" spans="1:42" ht="14" x14ac:dyDescent="0.15">
      <c r="A122" s="18">
        <v>318</v>
      </c>
      <c r="B122" s="19" t="s">
        <v>167</v>
      </c>
      <c r="C122" s="20" t="s">
        <v>154</v>
      </c>
      <c r="D122" s="21">
        <v>15</v>
      </c>
      <c r="E122" s="21">
        <v>15</v>
      </c>
      <c r="F122" s="21">
        <v>15</v>
      </c>
      <c r="G122" s="21">
        <v>15</v>
      </c>
      <c r="H122" s="29">
        <f t="shared" si="17"/>
        <v>60</v>
      </c>
      <c r="I122" s="21">
        <v>10</v>
      </c>
      <c r="J122" s="21">
        <v>13.33333333</v>
      </c>
      <c r="K122" s="21">
        <v>31</v>
      </c>
      <c r="L122" s="21">
        <v>120.66666669999999</v>
      </c>
      <c r="M122" s="30">
        <f t="shared" si="18"/>
        <v>155.00000003</v>
      </c>
      <c r="N122" s="21">
        <v>84</v>
      </c>
      <c r="O122" s="21">
        <v>85</v>
      </c>
      <c r="P122" s="31">
        <f t="shared" si="19"/>
        <v>169</v>
      </c>
      <c r="Q122" s="21">
        <v>10000</v>
      </c>
      <c r="R122" s="21">
        <v>9524</v>
      </c>
      <c r="S122" s="32">
        <f t="shared" si="20"/>
        <v>294.4666666666667</v>
      </c>
      <c r="T122" s="19" t="s">
        <v>48</v>
      </c>
      <c r="U122" s="21"/>
      <c r="V122" s="33">
        <f t="shared" si="21"/>
        <v>294.4666666666667</v>
      </c>
      <c r="W122" s="21"/>
      <c r="X122" s="21">
        <v>0</v>
      </c>
      <c r="Y122" s="26">
        <f t="shared" si="22"/>
        <v>0</v>
      </c>
      <c r="Z122" s="28"/>
      <c r="AA122" s="28"/>
      <c r="AB122" s="27">
        <f t="shared" si="23"/>
        <v>0</v>
      </c>
      <c r="AC122" s="21">
        <f t="shared" si="24"/>
        <v>678.46666669666672</v>
      </c>
      <c r="AD122" s="19">
        <v>8</v>
      </c>
      <c r="AE122" s="22">
        <v>67</v>
      </c>
      <c r="AF122" s="19">
        <v>9524</v>
      </c>
      <c r="AG122" s="19">
        <v>10800</v>
      </c>
      <c r="AH122" s="23">
        <f t="shared" si="25"/>
        <v>-1276</v>
      </c>
      <c r="AI122" s="24">
        <f t="shared" si="26"/>
        <v>-0.11814814814814815</v>
      </c>
      <c r="AJ122" s="41">
        <f t="shared" si="27"/>
        <v>0</v>
      </c>
      <c r="AK122" s="41">
        <f t="shared" si="28"/>
        <v>1</v>
      </c>
      <c r="AL122" s="41">
        <f t="shared" si="29"/>
        <v>1</v>
      </c>
      <c r="AM122" s="41">
        <f t="shared" si="30"/>
        <v>0</v>
      </c>
      <c r="AN122" s="41">
        <f t="shared" si="31"/>
        <v>0</v>
      </c>
      <c r="AO122" s="41">
        <f t="shared" si="32"/>
        <v>0</v>
      </c>
      <c r="AP122" s="41" t="str">
        <f t="shared" si="33"/>
        <v/>
      </c>
    </row>
    <row r="123" spans="1:42" ht="14" x14ac:dyDescent="0.15">
      <c r="A123" s="18">
        <v>400</v>
      </c>
      <c r="B123" s="19" t="s">
        <v>168</v>
      </c>
      <c r="C123" s="20" t="s">
        <v>169</v>
      </c>
      <c r="D123" s="21">
        <v>15</v>
      </c>
      <c r="E123" s="21">
        <v>15</v>
      </c>
      <c r="F123" s="21">
        <v>15</v>
      </c>
      <c r="G123" s="21">
        <v>15</v>
      </c>
      <c r="H123" s="29">
        <f t="shared" si="17"/>
        <v>60</v>
      </c>
      <c r="I123" s="21">
        <v>5</v>
      </c>
      <c r="J123" s="21">
        <v>13.33333333</v>
      </c>
      <c r="K123" s="21">
        <v>32</v>
      </c>
      <c r="L123" s="21">
        <v>117</v>
      </c>
      <c r="M123" s="30">
        <f t="shared" si="18"/>
        <v>157.33333333000002</v>
      </c>
      <c r="N123" s="21">
        <v>120</v>
      </c>
      <c r="O123" s="21">
        <v>120</v>
      </c>
      <c r="P123" s="31">
        <f t="shared" si="19"/>
        <v>240</v>
      </c>
      <c r="Q123" s="21">
        <v>30000</v>
      </c>
      <c r="R123" s="21">
        <v>7490</v>
      </c>
      <c r="S123" s="32">
        <f t="shared" si="20"/>
        <v>0</v>
      </c>
      <c r="T123" s="19" t="s">
        <v>48</v>
      </c>
      <c r="U123" s="21"/>
      <c r="V123" s="33">
        <f t="shared" si="21"/>
        <v>0</v>
      </c>
      <c r="W123" s="21">
        <v>15</v>
      </c>
      <c r="X123" s="21">
        <v>0</v>
      </c>
      <c r="Y123" s="26">
        <f t="shared" si="22"/>
        <v>15</v>
      </c>
      <c r="Z123" s="28"/>
      <c r="AA123" s="28"/>
      <c r="AB123" s="27">
        <f t="shared" si="23"/>
        <v>0</v>
      </c>
      <c r="AC123" s="21">
        <f t="shared" si="24"/>
        <v>472.33333333000002</v>
      </c>
      <c r="AD123" s="19">
        <v>6</v>
      </c>
      <c r="AE123" s="22">
        <v>108</v>
      </c>
      <c r="AF123" s="19">
        <v>7490</v>
      </c>
      <c r="AG123" s="19">
        <v>30000</v>
      </c>
      <c r="AH123" s="23">
        <f t="shared" si="25"/>
        <v>-22510</v>
      </c>
      <c r="AI123" s="24">
        <f t="shared" si="26"/>
        <v>-0.7503333333333333</v>
      </c>
      <c r="AJ123" s="41">
        <f t="shared" si="27"/>
        <v>0</v>
      </c>
      <c r="AK123" s="41">
        <f t="shared" si="28"/>
        <v>1</v>
      </c>
      <c r="AL123" s="41">
        <f t="shared" si="29"/>
        <v>1</v>
      </c>
      <c r="AM123" s="41">
        <f t="shared" si="30"/>
        <v>1</v>
      </c>
      <c r="AN123" s="41">
        <f t="shared" si="31"/>
        <v>0</v>
      </c>
      <c r="AO123" s="41">
        <f t="shared" si="32"/>
        <v>0</v>
      </c>
      <c r="AP123" s="41" t="str">
        <f t="shared" si="33"/>
        <v/>
      </c>
    </row>
    <row r="124" spans="1:42" ht="14" x14ac:dyDescent="0.15">
      <c r="A124" s="18">
        <v>401</v>
      </c>
      <c r="B124" s="19" t="s">
        <v>170</v>
      </c>
      <c r="C124" s="20" t="s">
        <v>169</v>
      </c>
      <c r="D124" s="21">
        <v>15</v>
      </c>
      <c r="E124" s="21">
        <v>15</v>
      </c>
      <c r="F124" s="21">
        <v>15</v>
      </c>
      <c r="G124" s="21">
        <v>15</v>
      </c>
      <c r="H124" s="29">
        <f t="shared" si="17"/>
        <v>60</v>
      </c>
      <c r="I124" s="21">
        <v>0</v>
      </c>
      <c r="J124" s="21">
        <v>20</v>
      </c>
      <c r="K124" s="21">
        <v>38.333333330000002</v>
      </c>
      <c r="L124" s="21">
        <v>133</v>
      </c>
      <c r="M124" s="30">
        <f t="shared" si="18"/>
        <v>191.33333333000002</v>
      </c>
      <c r="N124" s="21">
        <v>120</v>
      </c>
      <c r="O124" s="21">
        <v>108</v>
      </c>
      <c r="P124" s="31">
        <f t="shared" si="19"/>
        <v>228</v>
      </c>
      <c r="Q124" s="21">
        <v>30000</v>
      </c>
      <c r="R124" s="21">
        <v>24191</v>
      </c>
      <c r="S124" s="32">
        <f t="shared" si="20"/>
        <v>124.09444444444443</v>
      </c>
      <c r="T124" s="19" t="s">
        <v>44</v>
      </c>
      <c r="U124" s="21">
        <v>150</v>
      </c>
      <c r="V124" s="33">
        <f t="shared" si="21"/>
        <v>274.09444444444443</v>
      </c>
      <c r="W124" s="21">
        <v>120</v>
      </c>
      <c r="X124" s="21">
        <v>50</v>
      </c>
      <c r="Y124" s="26">
        <f t="shared" si="22"/>
        <v>170</v>
      </c>
      <c r="Z124" s="21"/>
      <c r="AA124" s="21">
        <v>5</v>
      </c>
      <c r="AB124" s="27">
        <f t="shared" si="23"/>
        <v>5</v>
      </c>
      <c r="AC124" s="21">
        <f t="shared" si="24"/>
        <v>918.42777777444439</v>
      </c>
      <c r="AD124" s="19">
        <v>2</v>
      </c>
      <c r="AE124" s="22">
        <v>16</v>
      </c>
      <c r="AF124" s="19">
        <v>24191</v>
      </c>
      <c r="AG124" s="19">
        <v>29401</v>
      </c>
      <c r="AH124" s="23">
        <f t="shared" si="25"/>
        <v>-5210</v>
      </c>
      <c r="AI124" s="24">
        <f t="shared" si="26"/>
        <v>-0.17720485697765381</v>
      </c>
      <c r="AJ124" s="41">
        <f t="shared" si="27"/>
        <v>1</v>
      </c>
      <c r="AK124" s="41">
        <f t="shared" si="28"/>
        <v>1</v>
      </c>
      <c r="AL124" s="41">
        <f t="shared" si="29"/>
        <v>1</v>
      </c>
      <c r="AM124" s="41">
        <f t="shared" si="30"/>
        <v>1</v>
      </c>
      <c r="AN124" s="41">
        <f t="shared" si="31"/>
        <v>0</v>
      </c>
      <c r="AO124" s="41">
        <f t="shared" si="32"/>
        <v>0</v>
      </c>
      <c r="AP124" s="41" t="str">
        <f t="shared" si="33"/>
        <v/>
      </c>
    </row>
    <row r="125" spans="1:42" ht="14" x14ac:dyDescent="0.15">
      <c r="A125" s="18">
        <v>405</v>
      </c>
      <c r="B125" s="19" t="s">
        <v>171</v>
      </c>
      <c r="C125" s="20" t="s">
        <v>169</v>
      </c>
      <c r="D125" s="21">
        <v>15</v>
      </c>
      <c r="E125" s="21">
        <v>15</v>
      </c>
      <c r="F125" s="21">
        <v>15</v>
      </c>
      <c r="G125" s="21">
        <v>15</v>
      </c>
      <c r="H125" s="29">
        <f t="shared" si="17"/>
        <v>60</v>
      </c>
      <c r="I125" s="21">
        <v>5</v>
      </c>
      <c r="J125" s="21">
        <v>20</v>
      </c>
      <c r="K125" s="21">
        <v>35.666666669999998</v>
      </c>
      <c r="L125" s="21">
        <v>129</v>
      </c>
      <c r="M125" s="30">
        <f t="shared" si="18"/>
        <v>179.66666666999998</v>
      </c>
      <c r="N125" s="21">
        <v>95</v>
      </c>
      <c r="O125" s="21">
        <v>97</v>
      </c>
      <c r="P125" s="31">
        <f t="shared" si="19"/>
        <v>192</v>
      </c>
      <c r="Q125" s="21">
        <v>30000</v>
      </c>
      <c r="R125" s="28"/>
      <c r="S125" s="32" t="str">
        <f t="shared" si="20"/>
        <v/>
      </c>
      <c r="U125" s="28"/>
      <c r="V125" s="33" t="str">
        <f t="shared" si="21"/>
        <v>0</v>
      </c>
      <c r="W125" s="21">
        <v>15</v>
      </c>
      <c r="X125" s="21">
        <v>50</v>
      </c>
      <c r="Y125" s="26">
        <f t="shared" si="22"/>
        <v>65</v>
      </c>
      <c r="Z125" s="28"/>
      <c r="AA125" s="28"/>
      <c r="AB125" s="27">
        <f t="shared" si="23"/>
        <v>0</v>
      </c>
      <c r="AC125" s="21">
        <f t="shared" si="24"/>
        <v>496.66666666999998</v>
      </c>
      <c r="AD125" s="19">
        <v>5</v>
      </c>
      <c r="AE125" s="22">
        <v>98</v>
      </c>
      <c r="AH125" s="23" t="str">
        <f t="shared" si="25"/>
        <v/>
      </c>
      <c r="AI125" s="24" t="str">
        <f t="shared" si="26"/>
        <v/>
      </c>
      <c r="AJ125" s="41">
        <f t="shared" si="27"/>
        <v>1</v>
      </c>
      <c r="AK125" s="41">
        <f t="shared" si="28"/>
        <v>0</v>
      </c>
      <c r="AL125" s="41">
        <f t="shared" si="29"/>
        <v>1</v>
      </c>
      <c r="AM125" s="41">
        <f t="shared" si="30"/>
        <v>0</v>
      </c>
      <c r="AN125" s="41">
        <f t="shared" si="31"/>
        <v>0</v>
      </c>
      <c r="AO125" s="41">
        <f t="shared" si="32"/>
        <v>0</v>
      </c>
      <c r="AP125" s="41" t="str">
        <f t="shared" si="33"/>
        <v/>
      </c>
    </row>
    <row r="126" spans="1:42" ht="14" x14ac:dyDescent="0.15">
      <c r="A126" s="18">
        <v>406</v>
      </c>
      <c r="B126" s="19" t="s">
        <v>172</v>
      </c>
      <c r="C126" s="20" t="s">
        <v>169</v>
      </c>
      <c r="D126" s="21">
        <v>15</v>
      </c>
      <c r="E126" s="21">
        <v>15</v>
      </c>
      <c r="F126" s="21">
        <v>15</v>
      </c>
      <c r="G126" s="21">
        <v>15</v>
      </c>
      <c r="H126" s="29">
        <f t="shared" si="17"/>
        <v>60</v>
      </c>
      <c r="I126" s="21">
        <v>40</v>
      </c>
      <c r="J126" s="21">
        <v>20</v>
      </c>
      <c r="K126" s="21">
        <v>36.666666669999998</v>
      </c>
      <c r="L126" s="21">
        <v>124</v>
      </c>
      <c r="M126" s="30">
        <f t="shared" si="18"/>
        <v>140.66666666999998</v>
      </c>
      <c r="N126" s="21">
        <v>110</v>
      </c>
      <c r="O126" s="21">
        <v>109</v>
      </c>
      <c r="P126" s="31">
        <f t="shared" si="19"/>
        <v>219</v>
      </c>
      <c r="Q126" s="21">
        <v>30000</v>
      </c>
      <c r="R126" s="21">
        <v>26580</v>
      </c>
      <c r="S126" s="32">
        <f t="shared" si="20"/>
        <v>217</v>
      </c>
      <c r="T126" s="19" t="s">
        <v>44</v>
      </c>
      <c r="U126" s="21">
        <v>150</v>
      </c>
      <c r="V126" s="33">
        <f t="shared" si="21"/>
        <v>367</v>
      </c>
      <c r="W126" s="21">
        <v>30</v>
      </c>
      <c r="X126" s="21">
        <v>50</v>
      </c>
      <c r="Y126" s="26">
        <f t="shared" si="22"/>
        <v>80</v>
      </c>
      <c r="Z126" s="28"/>
      <c r="AA126" s="28"/>
      <c r="AB126" s="27">
        <f t="shared" si="23"/>
        <v>0</v>
      </c>
      <c r="AC126" s="21">
        <f t="shared" si="24"/>
        <v>866.66666667000004</v>
      </c>
      <c r="AD126" s="19">
        <v>4</v>
      </c>
      <c r="AE126" s="22">
        <v>33</v>
      </c>
      <c r="AF126" s="19">
        <v>26580</v>
      </c>
      <c r="AG126" s="19">
        <v>30826</v>
      </c>
      <c r="AH126" s="23">
        <f t="shared" si="25"/>
        <v>-4246</v>
      </c>
      <c r="AI126" s="24">
        <f t="shared" si="26"/>
        <v>-0.13774086809835853</v>
      </c>
      <c r="AJ126" s="41">
        <f t="shared" si="27"/>
        <v>1</v>
      </c>
      <c r="AK126" s="41">
        <f t="shared" si="28"/>
        <v>1</v>
      </c>
      <c r="AL126" s="41">
        <f t="shared" si="29"/>
        <v>0</v>
      </c>
      <c r="AM126" s="41">
        <f t="shared" si="30"/>
        <v>1</v>
      </c>
      <c r="AN126" s="41">
        <f t="shared" si="31"/>
        <v>0</v>
      </c>
      <c r="AO126" s="41">
        <f t="shared" si="32"/>
        <v>0</v>
      </c>
      <c r="AP126" s="41" t="str">
        <f t="shared" si="33"/>
        <v/>
      </c>
    </row>
    <row r="127" spans="1:42" ht="14" x14ac:dyDescent="0.15">
      <c r="A127" s="18">
        <v>407</v>
      </c>
      <c r="B127" s="19" t="s">
        <v>173</v>
      </c>
      <c r="C127" s="20" t="s">
        <v>169</v>
      </c>
      <c r="D127" s="21">
        <v>15</v>
      </c>
      <c r="E127" s="21">
        <v>15</v>
      </c>
      <c r="F127" s="21">
        <v>15</v>
      </c>
      <c r="G127" s="21">
        <v>15</v>
      </c>
      <c r="H127" s="29">
        <f t="shared" si="17"/>
        <v>60</v>
      </c>
      <c r="I127" s="21">
        <v>5</v>
      </c>
      <c r="J127" s="21">
        <v>20</v>
      </c>
      <c r="K127" s="21">
        <v>24.333333329999999</v>
      </c>
      <c r="L127" s="21">
        <v>115.66666669999999</v>
      </c>
      <c r="M127" s="30">
        <f t="shared" si="18"/>
        <v>155.00000003</v>
      </c>
      <c r="N127" s="21">
        <v>82</v>
      </c>
      <c r="O127" s="21">
        <v>100</v>
      </c>
      <c r="P127" s="31">
        <f t="shared" si="19"/>
        <v>182</v>
      </c>
      <c r="Q127" s="21">
        <v>30000</v>
      </c>
      <c r="R127" s="21">
        <v>31190</v>
      </c>
      <c r="S127" s="32">
        <f t="shared" si="20"/>
        <v>303.72222222222223</v>
      </c>
      <c r="T127" s="19" t="s">
        <v>44</v>
      </c>
      <c r="U127" s="21">
        <v>150</v>
      </c>
      <c r="V127" s="33">
        <f t="shared" si="21"/>
        <v>453.72222222222223</v>
      </c>
      <c r="W127" s="21"/>
      <c r="X127" s="21">
        <v>50</v>
      </c>
      <c r="Y127" s="26">
        <f t="shared" si="22"/>
        <v>50</v>
      </c>
      <c r="Z127" s="28"/>
      <c r="AA127" s="28"/>
      <c r="AB127" s="27">
        <f t="shared" si="23"/>
        <v>0</v>
      </c>
      <c r="AC127" s="21">
        <f t="shared" si="24"/>
        <v>900.72222225222231</v>
      </c>
      <c r="AD127" s="19">
        <v>3</v>
      </c>
      <c r="AE127" s="22">
        <v>22</v>
      </c>
      <c r="AF127" s="19">
        <v>31190</v>
      </c>
      <c r="AG127" s="19">
        <v>31500</v>
      </c>
      <c r="AH127" s="23">
        <f t="shared" si="25"/>
        <v>-310</v>
      </c>
      <c r="AI127" s="24">
        <f t="shared" si="26"/>
        <v>-9.8412698412698417E-3</v>
      </c>
      <c r="AJ127" s="41">
        <f t="shared" si="27"/>
        <v>1</v>
      </c>
      <c r="AK127" s="41">
        <f t="shared" si="28"/>
        <v>1</v>
      </c>
      <c r="AL127" s="41">
        <f t="shared" si="29"/>
        <v>1</v>
      </c>
      <c r="AM127" s="41">
        <f t="shared" si="30"/>
        <v>0</v>
      </c>
      <c r="AN127" s="41">
        <f t="shared" si="31"/>
        <v>0</v>
      </c>
      <c r="AO127" s="41">
        <f t="shared" si="32"/>
        <v>0</v>
      </c>
      <c r="AP127" s="41" t="str">
        <f t="shared" si="33"/>
        <v/>
      </c>
    </row>
    <row r="128" spans="1:42" ht="14" x14ac:dyDescent="0.15">
      <c r="A128" s="18">
        <v>408</v>
      </c>
      <c r="B128" s="19" t="s">
        <v>174</v>
      </c>
      <c r="C128" s="20" t="s">
        <v>169</v>
      </c>
      <c r="D128" s="21">
        <v>15</v>
      </c>
      <c r="E128" s="21">
        <v>0</v>
      </c>
      <c r="F128" s="21">
        <v>15</v>
      </c>
      <c r="G128" s="21">
        <v>15</v>
      </c>
      <c r="H128" s="29">
        <f t="shared" si="17"/>
        <v>45</v>
      </c>
      <c r="I128" s="21">
        <v>40</v>
      </c>
      <c r="J128" s="21">
        <v>19</v>
      </c>
      <c r="K128" s="21">
        <v>36</v>
      </c>
      <c r="L128" s="21">
        <v>78</v>
      </c>
      <c r="M128" s="30">
        <f t="shared" si="18"/>
        <v>93</v>
      </c>
      <c r="N128" s="21">
        <v>113</v>
      </c>
      <c r="O128" s="21">
        <v>113</v>
      </c>
      <c r="P128" s="31">
        <f t="shared" si="19"/>
        <v>226</v>
      </c>
      <c r="Q128" s="21">
        <v>30000</v>
      </c>
      <c r="R128" s="21">
        <v>19842</v>
      </c>
      <c r="S128" s="32">
        <f t="shared" si="20"/>
        <v>0</v>
      </c>
      <c r="T128" s="19" t="s">
        <v>48</v>
      </c>
      <c r="U128" s="21"/>
      <c r="V128" s="33">
        <f t="shared" si="21"/>
        <v>0</v>
      </c>
      <c r="W128" s="21">
        <v>15</v>
      </c>
      <c r="X128" s="21">
        <v>50</v>
      </c>
      <c r="Y128" s="26">
        <f t="shared" si="22"/>
        <v>65</v>
      </c>
      <c r="Z128" s="28"/>
      <c r="AA128" s="28"/>
      <c r="AB128" s="27">
        <f t="shared" si="23"/>
        <v>0</v>
      </c>
      <c r="AC128" s="21">
        <f t="shared" si="24"/>
        <v>429</v>
      </c>
      <c r="AD128" s="19">
        <v>7</v>
      </c>
      <c r="AE128" s="22">
        <v>122</v>
      </c>
      <c r="AF128" s="19">
        <v>19842</v>
      </c>
      <c r="AG128" s="19">
        <v>27000</v>
      </c>
      <c r="AH128" s="23">
        <f t="shared" si="25"/>
        <v>-7158</v>
      </c>
      <c r="AI128" s="24">
        <f t="shared" si="26"/>
        <v>-0.26511111111111113</v>
      </c>
      <c r="AJ128" s="41">
        <f t="shared" si="27"/>
        <v>0</v>
      </c>
      <c r="AK128" s="41">
        <f t="shared" si="28"/>
        <v>1</v>
      </c>
      <c r="AL128" s="41">
        <f t="shared" si="29"/>
        <v>0</v>
      </c>
      <c r="AM128" s="41">
        <f t="shared" si="30"/>
        <v>1</v>
      </c>
      <c r="AN128" s="41">
        <f t="shared" si="31"/>
        <v>0</v>
      </c>
      <c r="AO128" s="41">
        <f t="shared" si="32"/>
        <v>0</v>
      </c>
      <c r="AP128" s="41" t="str">
        <f t="shared" si="33"/>
        <v/>
      </c>
    </row>
    <row r="129" spans="1:42" ht="14" x14ac:dyDescent="0.15">
      <c r="A129" s="18">
        <v>409</v>
      </c>
      <c r="B129" s="19" t="s">
        <v>175</v>
      </c>
      <c r="C129" s="20" t="s">
        <v>43</v>
      </c>
      <c r="D129" s="21">
        <v>15</v>
      </c>
      <c r="E129" s="21">
        <v>15</v>
      </c>
      <c r="F129" s="21">
        <v>15</v>
      </c>
      <c r="G129" s="21">
        <v>15</v>
      </c>
      <c r="H129" s="29">
        <f t="shared" si="17"/>
        <v>60</v>
      </c>
      <c r="I129" s="21">
        <v>5</v>
      </c>
      <c r="J129" s="21">
        <v>20</v>
      </c>
      <c r="K129" s="21">
        <v>38</v>
      </c>
      <c r="L129" s="21">
        <v>136.66666670000001</v>
      </c>
      <c r="M129" s="30">
        <f t="shared" si="18"/>
        <v>189.66666670000001</v>
      </c>
      <c r="N129" s="21">
        <v>120</v>
      </c>
      <c r="O129" s="21">
        <v>118</v>
      </c>
      <c r="P129" s="31">
        <f t="shared" si="19"/>
        <v>238</v>
      </c>
      <c r="Q129" s="21">
        <v>10000</v>
      </c>
      <c r="R129" s="21">
        <v>11090</v>
      </c>
      <c r="S129" s="32">
        <f t="shared" si="20"/>
        <v>222.83333333333331</v>
      </c>
      <c r="T129" s="19" t="s">
        <v>44</v>
      </c>
      <c r="U129" s="21">
        <v>150</v>
      </c>
      <c r="V129" s="33">
        <f t="shared" si="21"/>
        <v>372.83333333333331</v>
      </c>
      <c r="W129" s="21"/>
      <c r="X129" s="21">
        <v>50</v>
      </c>
      <c r="Y129" s="26">
        <f t="shared" si="22"/>
        <v>50</v>
      </c>
      <c r="Z129" s="28"/>
      <c r="AA129" s="28"/>
      <c r="AB129" s="27">
        <f t="shared" si="23"/>
        <v>0</v>
      </c>
      <c r="AC129" s="21">
        <f t="shared" si="24"/>
        <v>910.50000003333332</v>
      </c>
      <c r="AD129" s="19">
        <v>15</v>
      </c>
      <c r="AE129" s="22">
        <v>18</v>
      </c>
      <c r="AF129" s="19">
        <v>11090</v>
      </c>
      <c r="AG129" s="19">
        <v>10091</v>
      </c>
      <c r="AH129" s="23">
        <f t="shared" si="25"/>
        <v>999</v>
      </c>
      <c r="AI129" s="24">
        <f t="shared" si="26"/>
        <v>9.8999108116143097E-2</v>
      </c>
      <c r="AJ129" s="41">
        <f t="shared" si="27"/>
        <v>1</v>
      </c>
      <c r="AK129" s="41">
        <f t="shared" si="28"/>
        <v>1</v>
      </c>
      <c r="AL129" s="41">
        <f t="shared" si="29"/>
        <v>1</v>
      </c>
      <c r="AM129" s="41">
        <f t="shared" si="30"/>
        <v>1</v>
      </c>
      <c r="AN129" s="41">
        <f t="shared" si="31"/>
        <v>1</v>
      </c>
      <c r="AO129" s="41">
        <f t="shared" si="32"/>
        <v>1</v>
      </c>
      <c r="AP129" s="41">
        <f t="shared" si="33"/>
        <v>9.8999108116143097E-2</v>
      </c>
    </row>
    <row r="130" spans="1:42" ht="14" x14ac:dyDescent="0.15">
      <c r="A130" s="18">
        <v>410</v>
      </c>
      <c r="B130" s="19" t="s">
        <v>176</v>
      </c>
      <c r="C130" s="20" t="s">
        <v>169</v>
      </c>
      <c r="D130" s="21">
        <v>15</v>
      </c>
      <c r="E130" s="21">
        <v>15</v>
      </c>
      <c r="F130" s="21">
        <v>15</v>
      </c>
      <c r="G130" s="21">
        <v>15</v>
      </c>
      <c r="H130" s="29">
        <f t="shared" si="17"/>
        <v>60</v>
      </c>
      <c r="I130" s="21">
        <v>0</v>
      </c>
      <c r="J130" s="21">
        <v>20</v>
      </c>
      <c r="K130" s="21">
        <v>38.5</v>
      </c>
      <c r="L130" s="21">
        <v>125.5</v>
      </c>
      <c r="M130" s="30">
        <f t="shared" si="18"/>
        <v>184</v>
      </c>
      <c r="N130" s="21">
        <v>114</v>
      </c>
      <c r="O130" s="21">
        <v>112</v>
      </c>
      <c r="P130" s="31">
        <f t="shared" si="19"/>
        <v>226</v>
      </c>
      <c r="Q130" s="21">
        <v>30000</v>
      </c>
      <c r="R130" s="21">
        <v>31241</v>
      </c>
      <c r="S130" s="32">
        <f t="shared" si="20"/>
        <v>301.73888888888888</v>
      </c>
      <c r="T130" s="19" t="s">
        <v>44</v>
      </c>
      <c r="U130" s="21">
        <v>150</v>
      </c>
      <c r="V130" s="33">
        <f t="shared" si="21"/>
        <v>451.73888888888888</v>
      </c>
      <c r="W130" s="21"/>
      <c r="X130" s="21">
        <v>50</v>
      </c>
      <c r="Y130" s="26">
        <f t="shared" si="22"/>
        <v>50</v>
      </c>
      <c r="Z130" s="28"/>
      <c r="AA130" s="28"/>
      <c r="AB130" s="27">
        <f t="shared" si="23"/>
        <v>0</v>
      </c>
      <c r="AC130" s="21">
        <f t="shared" si="24"/>
        <v>971.73888888888882</v>
      </c>
      <c r="AD130" s="19">
        <v>1</v>
      </c>
      <c r="AE130" s="22">
        <v>9</v>
      </c>
      <c r="AF130" s="19">
        <v>31241</v>
      </c>
      <c r="AG130" s="19">
        <v>31550</v>
      </c>
      <c r="AH130" s="23">
        <f t="shared" si="25"/>
        <v>-309</v>
      </c>
      <c r="AI130" s="24">
        <f t="shared" si="26"/>
        <v>-9.7939778129952464E-3</v>
      </c>
      <c r="AJ130" s="41">
        <f t="shared" si="27"/>
        <v>1</v>
      </c>
      <c r="AK130" s="41">
        <f t="shared" si="28"/>
        <v>1</v>
      </c>
      <c r="AL130" s="41">
        <f t="shared" si="29"/>
        <v>1</v>
      </c>
      <c r="AM130" s="41">
        <f t="shared" si="30"/>
        <v>1</v>
      </c>
      <c r="AN130" s="41">
        <f t="shared" si="31"/>
        <v>0</v>
      </c>
      <c r="AO130" s="41">
        <f t="shared" si="32"/>
        <v>0</v>
      </c>
      <c r="AP130" s="41" t="str">
        <f t="shared" si="33"/>
        <v/>
      </c>
    </row>
    <row r="131" spans="1:42" ht="14" x14ac:dyDescent="0.15">
      <c r="A131" s="18">
        <v>501</v>
      </c>
      <c r="B131" s="19" t="s">
        <v>177</v>
      </c>
      <c r="C131" s="20" t="s">
        <v>139</v>
      </c>
      <c r="D131" s="21">
        <v>15</v>
      </c>
      <c r="E131" s="21">
        <v>15</v>
      </c>
      <c r="F131" s="21">
        <v>15</v>
      </c>
      <c r="G131" s="21">
        <v>0</v>
      </c>
      <c r="H131" s="29">
        <f t="shared" ref="H131:H145" si="34">SUM(D131:G131)</f>
        <v>45</v>
      </c>
      <c r="I131" s="21">
        <v>30</v>
      </c>
      <c r="J131" s="21">
        <v>6.6666666670000003</v>
      </c>
      <c r="K131" s="21">
        <v>31.666666670000001</v>
      </c>
      <c r="L131" s="21">
        <v>114</v>
      </c>
      <c r="M131" s="30">
        <f t="shared" ref="M131:M145" si="35">SUM(J131:L131)-I131</f>
        <v>122.333333337</v>
      </c>
      <c r="N131" s="21">
        <v>80</v>
      </c>
      <c r="O131" s="21">
        <v>96</v>
      </c>
      <c r="P131" s="31">
        <f t="shared" ref="P131:P145" si="36">SUM(N131:O131)</f>
        <v>176</v>
      </c>
      <c r="Q131" s="21">
        <v>30000</v>
      </c>
      <c r="R131" s="28"/>
      <c r="S131" s="32" t="str">
        <f t="shared" ref="S131:S145" si="37">IF(AND(Q131 &lt;&gt; "", R131 &lt;&gt; ""), MAX(0, IF(Q131 &gt; 0, 350 - ((350 / (0.3 * Q131)) * ABS(Q131 - R131)), 0)), "")</f>
        <v/>
      </c>
      <c r="U131" s="28"/>
      <c r="V131" s="33" t="str">
        <f t="shared" ref="V131:V145" si="38">IF(OR(S131 &lt;&gt; "", U131&lt;&gt; ""),S131  + U131, "0")</f>
        <v>0</v>
      </c>
      <c r="W131" s="21">
        <v>15</v>
      </c>
      <c r="X131" s="21">
        <v>0</v>
      </c>
      <c r="Y131" s="26">
        <f t="shared" ref="Y131:Y145" si="39">X131+W131</f>
        <v>15</v>
      </c>
      <c r="Z131" s="28"/>
      <c r="AA131" s="28"/>
      <c r="AB131" s="27">
        <f t="shared" ref="AB131:AB145" si="40">Z131+AA131</f>
        <v>0</v>
      </c>
      <c r="AC131" s="21">
        <f t="shared" ref="AC131:AC145" si="41">MAX(0, H131+M131+P131+V131+Y131-AB131)</f>
        <v>358.333333337</v>
      </c>
      <c r="AD131" s="19">
        <v>3</v>
      </c>
      <c r="AE131" s="22">
        <v>126</v>
      </c>
      <c r="AH131" s="23" t="str">
        <f t="shared" si="25"/>
        <v/>
      </c>
      <c r="AI131" s="24" t="str">
        <f t="shared" si="26"/>
        <v/>
      </c>
      <c r="AJ131" s="41">
        <f t="shared" si="27"/>
        <v>1</v>
      </c>
      <c r="AK131" s="41">
        <f t="shared" si="28"/>
        <v>0</v>
      </c>
      <c r="AL131" s="41">
        <f t="shared" si="29"/>
        <v>0</v>
      </c>
      <c r="AM131" s="41">
        <f t="shared" si="30"/>
        <v>0</v>
      </c>
      <c r="AN131" s="41">
        <f t="shared" si="31"/>
        <v>0</v>
      </c>
      <c r="AO131" s="41">
        <f t="shared" si="32"/>
        <v>0</v>
      </c>
      <c r="AP131" s="41" t="str">
        <f t="shared" si="33"/>
        <v/>
      </c>
    </row>
    <row r="132" spans="1:42" ht="14" x14ac:dyDescent="0.15">
      <c r="A132" s="18">
        <v>502</v>
      </c>
      <c r="B132" s="19" t="s">
        <v>178</v>
      </c>
      <c r="C132" s="20" t="s">
        <v>139</v>
      </c>
      <c r="D132" s="21">
        <v>15</v>
      </c>
      <c r="E132" s="21">
        <v>15</v>
      </c>
      <c r="F132" s="21">
        <v>15</v>
      </c>
      <c r="G132" s="21">
        <v>15</v>
      </c>
      <c r="H132" s="29">
        <f t="shared" si="34"/>
        <v>60</v>
      </c>
      <c r="I132" s="21">
        <v>20</v>
      </c>
      <c r="J132" s="21">
        <v>13.33333333</v>
      </c>
      <c r="K132" s="21">
        <v>33.333333330000002</v>
      </c>
      <c r="L132" s="21">
        <v>113.33333330000001</v>
      </c>
      <c r="M132" s="30">
        <f t="shared" si="35"/>
        <v>139.99999996000003</v>
      </c>
      <c r="N132" s="21">
        <v>103</v>
      </c>
      <c r="O132" s="21">
        <v>113</v>
      </c>
      <c r="P132" s="31">
        <f t="shared" si="36"/>
        <v>216</v>
      </c>
      <c r="Q132" s="21">
        <v>30000</v>
      </c>
      <c r="R132" s="21">
        <v>30403</v>
      </c>
      <c r="S132" s="32">
        <f t="shared" si="37"/>
        <v>334.32777777777778</v>
      </c>
      <c r="T132" s="19" t="s">
        <v>44</v>
      </c>
      <c r="U132" s="21">
        <v>150</v>
      </c>
      <c r="V132" s="33">
        <f t="shared" si="38"/>
        <v>484.32777777777778</v>
      </c>
      <c r="W132" s="21"/>
      <c r="X132" s="21">
        <v>50</v>
      </c>
      <c r="Y132" s="26">
        <f t="shared" si="39"/>
        <v>50</v>
      </c>
      <c r="Z132" s="28"/>
      <c r="AA132" s="28"/>
      <c r="AB132" s="27">
        <f t="shared" si="40"/>
        <v>0</v>
      </c>
      <c r="AC132" s="21">
        <f t="shared" si="41"/>
        <v>950.32777773777775</v>
      </c>
      <c r="AD132" s="19">
        <v>1</v>
      </c>
      <c r="AE132" s="22">
        <v>11</v>
      </c>
      <c r="AF132" s="19">
        <v>30403</v>
      </c>
      <c r="AG132" s="19">
        <v>34258</v>
      </c>
      <c r="AH132" s="23">
        <f t="shared" ref="AH132:AH145" si="42">IF(AND(AF132 &lt;&gt; "", AG132 &lt;&gt; ""), (AF132 - AG132), "")</f>
        <v>-3855</v>
      </c>
      <c r="AI132" s="24">
        <f t="shared" ref="AI132:AI145" si="43">IF(AG132 = 99999, 99999, IF(AND(AG132 &lt;&gt; "", AH132 &lt;&gt; ""),(AH132 / AG132), ""))</f>
        <v>-0.11252846050557534</v>
      </c>
      <c r="AJ132" s="41">
        <f t="shared" ref="AJ132:AJ145" si="44">IF(T132&lt;&gt;"Excessive Damage",1,0)</f>
        <v>1</v>
      </c>
      <c r="AK132" s="41">
        <f t="shared" ref="AK132:AK145" si="45">IF(R132&gt;1000, 1, 0)</f>
        <v>1</v>
      </c>
      <c r="AL132" s="41">
        <f t="shared" ref="AL132:AL146" si="46">IF(M132&gt;M$146, 1, 0)</f>
        <v>0</v>
      </c>
      <c r="AM132" s="41">
        <f t="shared" ref="AM132:AM146" si="47">IF(P132&gt;P$146, 1, 0)</f>
        <v>1</v>
      </c>
      <c r="AN132" s="41">
        <f t="shared" ref="AN132:AN146" si="48">IF(ISNUMBER(SEARCH("COTS",C132)), 1, 0)</f>
        <v>0</v>
      </c>
      <c r="AO132" s="41">
        <f t="shared" ref="AO132:AO146" si="49">IF(SUM(AJ132:AN132) =5, 1, 0)</f>
        <v>0</v>
      </c>
      <c r="AP132" s="41" t="str">
        <f t="shared" ref="AP132:AP146" si="50">IF(AO132=1, AI132, "")</f>
        <v/>
      </c>
    </row>
    <row r="133" spans="1:42" ht="14" x14ac:dyDescent="0.15">
      <c r="A133" s="18">
        <v>600</v>
      </c>
      <c r="B133" s="19" t="s">
        <v>179</v>
      </c>
      <c r="C133" s="20" t="s">
        <v>180</v>
      </c>
      <c r="D133" s="21">
        <v>15</v>
      </c>
      <c r="E133" s="21">
        <v>15</v>
      </c>
      <c r="F133" s="21">
        <v>15</v>
      </c>
      <c r="G133" s="21">
        <v>15</v>
      </c>
      <c r="H133" s="29">
        <f t="shared" si="34"/>
        <v>60</v>
      </c>
      <c r="I133" s="21">
        <v>5</v>
      </c>
      <c r="J133" s="21">
        <v>20</v>
      </c>
      <c r="K133" s="21">
        <v>37.666666669999998</v>
      </c>
      <c r="L133" s="21">
        <v>130.33333329999999</v>
      </c>
      <c r="M133" s="30">
        <f t="shared" si="35"/>
        <v>182.99999996999998</v>
      </c>
      <c r="N133" s="21">
        <v>95</v>
      </c>
      <c r="O133" s="21">
        <v>112</v>
      </c>
      <c r="P133" s="31">
        <f t="shared" si="36"/>
        <v>207</v>
      </c>
      <c r="Q133" s="21">
        <v>45000</v>
      </c>
      <c r="R133" s="21">
        <v>34721</v>
      </c>
      <c r="S133" s="32">
        <f t="shared" si="37"/>
        <v>83.507407407407413</v>
      </c>
      <c r="T133" s="19" t="s">
        <v>46</v>
      </c>
      <c r="U133" s="21">
        <v>150</v>
      </c>
      <c r="V133" s="33">
        <f t="shared" si="38"/>
        <v>233.50740740740741</v>
      </c>
      <c r="W133" s="21">
        <v>30</v>
      </c>
      <c r="X133" s="21">
        <v>0</v>
      </c>
      <c r="Y133" s="26">
        <f t="shared" si="39"/>
        <v>30</v>
      </c>
      <c r="Z133" s="28"/>
      <c r="AA133" s="28"/>
      <c r="AB133" s="27">
        <f t="shared" si="40"/>
        <v>0</v>
      </c>
      <c r="AC133" s="21">
        <f t="shared" si="41"/>
        <v>713.50740737740739</v>
      </c>
      <c r="AD133" s="19">
        <v>2</v>
      </c>
      <c r="AE133" s="22">
        <v>61</v>
      </c>
      <c r="AF133" s="19">
        <v>34721</v>
      </c>
      <c r="AG133" s="19">
        <v>41250</v>
      </c>
      <c r="AH133" s="23">
        <f t="shared" si="42"/>
        <v>-6529</v>
      </c>
      <c r="AI133" s="24">
        <f t="shared" si="43"/>
        <v>-0.15827878787878788</v>
      </c>
      <c r="AJ133" s="41">
        <f t="shared" si="44"/>
        <v>1</v>
      </c>
      <c r="AK133" s="41">
        <f t="shared" si="45"/>
        <v>1</v>
      </c>
      <c r="AL133" s="41">
        <f t="shared" si="46"/>
        <v>1</v>
      </c>
      <c r="AM133" s="41">
        <f t="shared" si="47"/>
        <v>1</v>
      </c>
      <c r="AN133" s="41">
        <f t="shared" si="48"/>
        <v>0</v>
      </c>
      <c r="AO133" s="41">
        <f t="shared" si="49"/>
        <v>0</v>
      </c>
      <c r="AP133" s="41" t="str">
        <f t="shared" si="50"/>
        <v/>
      </c>
    </row>
    <row r="134" spans="1:42" ht="14" x14ac:dyDescent="0.15">
      <c r="A134" s="18">
        <v>601</v>
      </c>
      <c r="B134" s="19" t="s">
        <v>181</v>
      </c>
      <c r="C134" s="20" t="s">
        <v>180</v>
      </c>
      <c r="D134" s="21">
        <v>15</v>
      </c>
      <c r="E134" s="21">
        <v>15</v>
      </c>
      <c r="F134" s="21">
        <v>15</v>
      </c>
      <c r="G134" s="21">
        <v>15</v>
      </c>
      <c r="H134" s="29">
        <f t="shared" si="34"/>
        <v>60</v>
      </c>
      <c r="I134" s="21">
        <v>5</v>
      </c>
      <c r="J134" s="21">
        <v>20</v>
      </c>
      <c r="K134" s="21">
        <v>34.666666669999998</v>
      </c>
      <c r="L134" s="21">
        <v>130.66666670000001</v>
      </c>
      <c r="M134" s="30">
        <f t="shared" si="35"/>
        <v>180.33333336999999</v>
      </c>
      <c r="N134" s="21">
        <v>83</v>
      </c>
      <c r="O134" s="21">
        <v>101</v>
      </c>
      <c r="P134" s="31">
        <f t="shared" si="36"/>
        <v>184</v>
      </c>
      <c r="Q134" s="21">
        <v>45000</v>
      </c>
      <c r="R134" s="21">
        <v>8202</v>
      </c>
      <c r="S134" s="32">
        <f t="shared" si="37"/>
        <v>0</v>
      </c>
      <c r="T134" s="19" t="s">
        <v>48</v>
      </c>
      <c r="U134" s="21"/>
      <c r="V134" s="33">
        <f t="shared" si="38"/>
        <v>0</v>
      </c>
      <c r="W134" s="21">
        <v>30</v>
      </c>
      <c r="X134" s="21">
        <v>50</v>
      </c>
      <c r="Y134" s="26">
        <f t="shared" si="39"/>
        <v>80</v>
      </c>
      <c r="Z134" s="21"/>
      <c r="AA134" s="21">
        <v>20</v>
      </c>
      <c r="AB134" s="27">
        <f t="shared" si="40"/>
        <v>20</v>
      </c>
      <c r="AC134" s="21">
        <f t="shared" si="41"/>
        <v>484.33333336999999</v>
      </c>
      <c r="AD134" s="19">
        <v>4</v>
      </c>
      <c r="AE134" s="22">
        <v>101</v>
      </c>
      <c r="AF134" s="19">
        <v>8202</v>
      </c>
      <c r="AG134" s="19">
        <v>44410</v>
      </c>
      <c r="AH134" s="23">
        <f t="shared" si="42"/>
        <v>-36208</v>
      </c>
      <c r="AI134" s="24">
        <f t="shared" si="43"/>
        <v>-0.81531186669668998</v>
      </c>
      <c r="AJ134" s="41">
        <f t="shared" si="44"/>
        <v>0</v>
      </c>
      <c r="AK134" s="41">
        <f t="shared" si="45"/>
        <v>1</v>
      </c>
      <c r="AL134" s="41">
        <f t="shared" si="46"/>
        <v>1</v>
      </c>
      <c r="AM134" s="41">
        <f t="shared" si="47"/>
        <v>0</v>
      </c>
      <c r="AN134" s="41">
        <f t="shared" si="48"/>
        <v>0</v>
      </c>
      <c r="AO134" s="41">
        <f t="shared" si="49"/>
        <v>0</v>
      </c>
      <c r="AP134" s="41" t="str">
        <f t="shared" si="50"/>
        <v/>
      </c>
    </row>
    <row r="135" spans="1:42" ht="14" x14ac:dyDescent="0.15">
      <c r="A135" s="18">
        <v>602</v>
      </c>
      <c r="B135" s="19" t="s">
        <v>182</v>
      </c>
      <c r="C135" s="20" t="s">
        <v>180</v>
      </c>
      <c r="D135" s="21">
        <v>15</v>
      </c>
      <c r="E135" s="21">
        <v>15</v>
      </c>
      <c r="F135" s="21">
        <v>15</v>
      </c>
      <c r="G135" s="21">
        <v>15</v>
      </c>
      <c r="H135" s="29">
        <f t="shared" si="34"/>
        <v>60</v>
      </c>
      <c r="I135" s="21">
        <v>30</v>
      </c>
      <c r="J135" s="21">
        <v>19.333333329999999</v>
      </c>
      <c r="K135" s="21">
        <v>30.333333329999999</v>
      </c>
      <c r="L135" s="21">
        <v>119</v>
      </c>
      <c r="M135" s="30">
        <f t="shared" si="35"/>
        <v>138.66666666</v>
      </c>
      <c r="N135" s="21">
        <v>118</v>
      </c>
      <c r="O135" s="21">
        <v>111</v>
      </c>
      <c r="P135" s="31">
        <f t="shared" si="36"/>
        <v>229</v>
      </c>
      <c r="Q135" s="21">
        <v>45000</v>
      </c>
      <c r="R135" s="21">
        <v>34241</v>
      </c>
      <c r="S135" s="32">
        <f t="shared" si="37"/>
        <v>71.062962962962956</v>
      </c>
      <c r="T135" s="19" t="s">
        <v>46</v>
      </c>
      <c r="U135" s="21">
        <v>150</v>
      </c>
      <c r="V135" s="33">
        <f t="shared" si="38"/>
        <v>221.06296296296296</v>
      </c>
      <c r="W135" s="21">
        <v>45</v>
      </c>
      <c r="X135" s="21">
        <v>50</v>
      </c>
      <c r="Y135" s="26">
        <f t="shared" si="39"/>
        <v>95</v>
      </c>
      <c r="Z135" s="28"/>
      <c r="AA135" s="28"/>
      <c r="AB135" s="27">
        <f t="shared" si="40"/>
        <v>0</v>
      </c>
      <c r="AC135" s="21">
        <f t="shared" si="41"/>
        <v>743.72962962296299</v>
      </c>
      <c r="AD135" s="19">
        <v>1</v>
      </c>
      <c r="AE135" s="22">
        <v>55</v>
      </c>
      <c r="AF135" s="19">
        <v>34241</v>
      </c>
      <c r="AG135" s="19">
        <v>42487</v>
      </c>
      <c r="AH135" s="23">
        <f t="shared" si="42"/>
        <v>-8246</v>
      </c>
      <c r="AI135" s="24">
        <f t="shared" si="43"/>
        <v>-0.1940828959446419</v>
      </c>
      <c r="AJ135" s="41">
        <f t="shared" si="44"/>
        <v>1</v>
      </c>
      <c r="AK135" s="41">
        <f t="shared" si="45"/>
        <v>1</v>
      </c>
      <c r="AL135" s="41">
        <f t="shared" si="46"/>
        <v>0</v>
      </c>
      <c r="AM135" s="41">
        <f t="shared" si="47"/>
        <v>1</v>
      </c>
      <c r="AN135" s="41">
        <f t="shared" si="48"/>
        <v>0</v>
      </c>
      <c r="AO135" s="41">
        <f t="shared" si="49"/>
        <v>0</v>
      </c>
      <c r="AP135" s="41" t="str">
        <f t="shared" si="50"/>
        <v/>
      </c>
    </row>
    <row r="136" spans="1:42" ht="14" x14ac:dyDescent="0.15">
      <c r="A136" s="18">
        <v>603</v>
      </c>
      <c r="B136" s="19" t="s">
        <v>183</v>
      </c>
      <c r="C136" s="20" t="s">
        <v>180</v>
      </c>
      <c r="D136" s="21">
        <v>15</v>
      </c>
      <c r="E136" s="21">
        <v>15</v>
      </c>
      <c r="F136" s="21">
        <v>15</v>
      </c>
      <c r="G136" s="21">
        <v>0</v>
      </c>
      <c r="H136" s="29">
        <f t="shared" si="34"/>
        <v>45</v>
      </c>
      <c r="I136" s="21">
        <v>0</v>
      </c>
      <c r="J136" s="21">
        <v>19</v>
      </c>
      <c r="K136" s="21">
        <v>32</v>
      </c>
      <c r="L136" s="21">
        <v>125</v>
      </c>
      <c r="M136" s="30">
        <f t="shared" si="35"/>
        <v>176</v>
      </c>
      <c r="N136" s="21">
        <v>102</v>
      </c>
      <c r="O136" s="21">
        <v>109</v>
      </c>
      <c r="P136" s="31">
        <f t="shared" si="36"/>
        <v>211</v>
      </c>
      <c r="Q136" s="21">
        <v>45000</v>
      </c>
      <c r="R136" s="21">
        <v>35020</v>
      </c>
      <c r="S136" s="32">
        <f t="shared" si="37"/>
        <v>91.259259259259295</v>
      </c>
      <c r="T136" s="19" t="s">
        <v>48</v>
      </c>
      <c r="U136" s="21"/>
      <c r="V136" s="33">
        <f t="shared" si="38"/>
        <v>91.259259259259295</v>
      </c>
      <c r="W136" s="21">
        <v>15</v>
      </c>
      <c r="X136" s="21">
        <v>0</v>
      </c>
      <c r="Y136" s="26">
        <f t="shared" si="39"/>
        <v>15</v>
      </c>
      <c r="Z136" s="28"/>
      <c r="AA136" s="28"/>
      <c r="AB136" s="27">
        <f t="shared" si="40"/>
        <v>0</v>
      </c>
      <c r="AC136" s="21">
        <f t="shared" si="41"/>
        <v>538.25925925925935</v>
      </c>
      <c r="AD136" s="19">
        <v>3</v>
      </c>
      <c r="AE136" s="22">
        <v>90</v>
      </c>
      <c r="AF136" s="19">
        <v>35020</v>
      </c>
      <c r="AG136" s="19">
        <v>43750</v>
      </c>
      <c r="AH136" s="23">
        <f t="shared" si="42"/>
        <v>-8730</v>
      </c>
      <c r="AI136" s="24">
        <f t="shared" si="43"/>
        <v>-0.19954285714285713</v>
      </c>
      <c r="AJ136" s="41">
        <f t="shared" si="44"/>
        <v>0</v>
      </c>
      <c r="AK136" s="41">
        <f t="shared" si="45"/>
        <v>1</v>
      </c>
      <c r="AL136" s="41">
        <f t="shared" si="46"/>
        <v>1</v>
      </c>
      <c r="AM136" s="41">
        <f t="shared" si="47"/>
        <v>1</v>
      </c>
      <c r="AN136" s="41">
        <f t="shared" si="48"/>
        <v>0</v>
      </c>
      <c r="AO136" s="41">
        <f t="shared" si="49"/>
        <v>0</v>
      </c>
      <c r="AP136" s="41" t="str">
        <f t="shared" si="50"/>
        <v/>
      </c>
    </row>
    <row r="137" spans="1:42" ht="14" x14ac:dyDescent="0.15">
      <c r="A137" s="18">
        <v>700</v>
      </c>
      <c r="B137" s="19" t="s">
        <v>184</v>
      </c>
      <c r="C137" s="20" t="s">
        <v>185</v>
      </c>
      <c r="D137" s="21">
        <v>15</v>
      </c>
      <c r="E137" s="21">
        <v>15</v>
      </c>
      <c r="F137" s="21">
        <v>15</v>
      </c>
      <c r="G137" s="21">
        <v>15</v>
      </c>
      <c r="H137" s="29">
        <f t="shared" si="34"/>
        <v>60</v>
      </c>
      <c r="I137" s="21">
        <v>5</v>
      </c>
      <c r="J137" s="21">
        <v>19</v>
      </c>
      <c r="K137" s="21">
        <v>38.5</v>
      </c>
      <c r="L137" s="21">
        <v>138</v>
      </c>
      <c r="M137" s="30">
        <f t="shared" si="35"/>
        <v>190.5</v>
      </c>
      <c r="N137" s="21">
        <v>120</v>
      </c>
      <c r="O137" s="21">
        <v>120</v>
      </c>
      <c r="P137" s="31">
        <f t="shared" si="36"/>
        <v>240</v>
      </c>
      <c r="Q137" s="21">
        <v>10000</v>
      </c>
      <c r="R137" s="21">
        <v>2217</v>
      </c>
      <c r="S137" s="32">
        <f t="shared" si="37"/>
        <v>0</v>
      </c>
      <c r="T137" s="19" t="s">
        <v>46</v>
      </c>
      <c r="U137" s="21">
        <v>150</v>
      </c>
      <c r="V137" s="33">
        <f t="shared" si="38"/>
        <v>150</v>
      </c>
      <c r="W137" s="21"/>
      <c r="X137" s="21">
        <v>50</v>
      </c>
      <c r="Y137" s="26">
        <f t="shared" si="39"/>
        <v>50</v>
      </c>
      <c r="Z137" s="28"/>
      <c r="AA137" s="28"/>
      <c r="AB137" s="27">
        <f t="shared" si="40"/>
        <v>0</v>
      </c>
      <c r="AC137" s="21">
        <f t="shared" si="41"/>
        <v>690.5</v>
      </c>
      <c r="AD137" s="19">
        <v>3</v>
      </c>
      <c r="AE137" s="22">
        <v>65</v>
      </c>
      <c r="AF137" s="19">
        <v>2217</v>
      </c>
      <c r="AG137" s="19">
        <v>10600</v>
      </c>
      <c r="AH137" s="23">
        <f t="shared" si="42"/>
        <v>-8383</v>
      </c>
      <c r="AI137" s="24">
        <f t="shared" si="43"/>
        <v>-0.79084905660377358</v>
      </c>
      <c r="AJ137" s="41">
        <f t="shared" si="44"/>
        <v>1</v>
      </c>
      <c r="AK137" s="41">
        <f t="shared" si="45"/>
        <v>1</v>
      </c>
      <c r="AL137" s="41">
        <f t="shared" si="46"/>
        <v>1</v>
      </c>
      <c r="AM137" s="41">
        <f t="shared" si="47"/>
        <v>1</v>
      </c>
      <c r="AN137" s="41">
        <f t="shared" si="48"/>
        <v>0</v>
      </c>
      <c r="AO137" s="41">
        <f t="shared" si="49"/>
        <v>0</v>
      </c>
      <c r="AP137" s="41" t="str">
        <f t="shared" si="50"/>
        <v/>
      </c>
    </row>
    <row r="138" spans="1:42" ht="14" x14ac:dyDescent="0.15">
      <c r="A138" s="18">
        <v>701</v>
      </c>
      <c r="B138" s="19" t="s">
        <v>186</v>
      </c>
      <c r="C138" s="20" t="s">
        <v>185</v>
      </c>
      <c r="D138" s="21">
        <v>15</v>
      </c>
      <c r="E138" s="21">
        <v>15</v>
      </c>
      <c r="F138" s="21">
        <v>15</v>
      </c>
      <c r="G138" s="21">
        <v>15</v>
      </c>
      <c r="H138" s="29">
        <f t="shared" si="34"/>
        <v>60</v>
      </c>
      <c r="I138" s="21">
        <v>5</v>
      </c>
      <c r="J138" s="21">
        <v>20</v>
      </c>
      <c r="K138" s="21">
        <v>38.5</v>
      </c>
      <c r="L138" s="21">
        <v>130.5</v>
      </c>
      <c r="M138" s="30">
        <f t="shared" si="35"/>
        <v>184</v>
      </c>
      <c r="N138" s="21">
        <v>111</v>
      </c>
      <c r="O138" s="21">
        <v>98</v>
      </c>
      <c r="P138" s="31">
        <f t="shared" si="36"/>
        <v>209</v>
      </c>
      <c r="Q138" s="21">
        <v>10000</v>
      </c>
      <c r="R138" s="28"/>
      <c r="S138" s="32" t="str">
        <f t="shared" si="37"/>
        <v/>
      </c>
      <c r="U138" s="28"/>
      <c r="V138" s="33" t="str">
        <f t="shared" si="38"/>
        <v>0</v>
      </c>
      <c r="W138" s="21"/>
      <c r="X138" s="21">
        <v>50</v>
      </c>
      <c r="Y138" s="26">
        <f t="shared" si="39"/>
        <v>50</v>
      </c>
      <c r="Z138" s="28"/>
      <c r="AA138" s="28"/>
      <c r="AB138" s="27">
        <f t="shared" si="40"/>
        <v>0</v>
      </c>
      <c r="AC138" s="21">
        <f t="shared" si="41"/>
        <v>503</v>
      </c>
      <c r="AD138" s="19">
        <v>5</v>
      </c>
      <c r="AE138" s="22">
        <v>96</v>
      </c>
      <c r="AH138" s="23" t="str">
        <f t="shared" si="42"/>
        <v/>
      </c>
      <c r="AI138" s="24" t="str">
        <f t="shared" si="43"/>
        <v/>
      </c>
      <c r="AJ138" s="41">
        <f t="shared" si="44"/>
        <v>1</v>
      </c>
      <c r="AK138" s="41">
        <f t="shared" si="45"/>
        <v>0</v>
      </c>
      <c r="AL138" s="41">
        <f t="shared" si="46"/>
        <v>1</v>
      </c>
      <c r="AM138" s="41">
        <f t="shared" si="47"/>
        <v>1</v>
      </c>
      <c r="AN138" s="41">
        <f t="shared" si="48"/>
        <v>0</v>
      </c>
      <c r="AO138" s="41">
        <f t="shared" si="49"/>
        <v>0</v>
      </c>
      <c r="AP138" s="41" t="str">
        <f t="shared" si="50"/>
        <v/>
      </c>
    </row>
    <row r="139" spans="1:42" ht="14" x14ac:dyDescent="0.15">
      <c r="A139" s="18">
        <v>702</v>
      </c>
      <c r="B139" s="19" t="s">
        <v>187</v>
      </c>
      <c r="C139" s="20" t="s">
        <v>43</v>
      </c>
      <c r="D139" s="21">
        <v>15</v>
      </c>
      <c r="E139" s="21">
        <v>15</v>
      </c>
      <c r="F139" s="21">
        <v>15</v>
      </c>
      <c r="G139" s="21">
        <v>15</v>
      </c>
      <c r="H139" s="29">
        <f t="shared" si="34"/>
        <v>60</v>
      </c>
      <c r="I139" s="21">
        <v>5</v>
      </c>
      <c r="J139" s="21">
        <v>20</v>
      </c>
      <c r="K139" s="21">
        <v>37.5</v>
      </c>
      <c r="L139" s="21">
        <v>127</v>
      </c>
      <c r="M139" s="30">
        <f t="shared" si="35"/>
        <v>179.5</v>
      </c>
      <c r="N139" s="21">
        <v>95.5</v>
      </c>
      <c r="O139" s="21">
        <v>100</v>
      </c>
      <c r="P139" s="31">
        <f t="shared" si="36"/>
        <v>195.5</v>
      </c>
      <c r="Q139" s="21">
        <v>10000</v>
      </c>
      <c r="R139" s="21">
        <v>9966</v>
      </c>
      <c r="S139" s="32">
        <f t="shared" si="37"/>
        <v>346.03333333333336</v>
      </c>
      <c r="T139" s="19" t="s">
        <v>44</v>
      </c>
      <c r="U139" s="21">
        <v>150</v>
      </c>
      <c r="V139" s="33">
        <f t="shared" si="38"/>
        <v>496.03333333333336</v>
      </c>
      <c r="W139" s="21"/>
      <c r="X139" s="21">
        <v>50</v>
      </c>
      <c r="Y139" s="26">
        <f t="shared" si="39"/>
        <v>50</v>
      </c>
      <c r="Z139" s="28"/>
      <c r="AA139" s="28"/>
      <c r="AB139" s="27">
        <f t="shared" si="40"/>
        <v>0</v>
      </c>
      <c r="AC139" s="21">
        <f t="shared" si="41"/>
        <v>981.0333333333333</v>
      </c>
      <c r="AD139" s="19">
        <v>5</v>
      </c>
      <c r="AE139" s="22">
        <v>8</v>
      </c>
      <c r="AF139" s="19">
        <v>9966</v>
      </c>
      <c r="AG139" s="19">
        <v>10000</v>
      </c>
      <c r="AH139" s="23">
        <f t="shared" si="42"/>
        <v>-34</v>
      </c>
      <c r="AI139" s="24">
        <f t="shared" si="43"/>
        <v>-3.3999999999999998E-3</v>
      </c>
      <c r="AJ139" s="41">
        <f t="shared" si="44"/>
        <v>1</v>
      </c>
      <c r="AK139" s="41">
        <f t="shared" si="45"/>
        <v>1</v>
      </c>
      <c r="AL139" s="41">
        <f t="shared" si="46"/>
        <v>1</v>
      </c>
      <c r="AM139" s="41">
        <f t="shared" si="47"/>
        <v>0</v>
      </c>
      <c r="AN139" s="41">
        <f t="shared" si="48"/>
        <v>1</v>
      </c>
      <c r="AO139" s="41">
        <f t="shared" si="49"/>
        <v>0</v>
      </c>
      <c r="AP139" s="41" t="str">
        <f t="shared" si="50"/>
        <v/>
      </c>
    </row>
    <row r="140" spans="1:42" ht="14" x14ac:dyDescent="0.15">
      <c r="A140" s="18">
        <v>703</v>
      </c>
      <c r="B140" s="19" t="s">
        <v>188</v>
      </c>
      <c r="C140" s="20" t="s">
        <v>185</v>
      </c>
      <c r="D140" s="21">
        <v>15</v>
      </c>
      <c r="E140" s="21">
        <v>15</v>
      </c>
      <c r="F140" s="21">
        <v>15</v>
      </c>
      <c r="G140" s="21">
        <v>15</v>
      </c>
      <c r="H140" s="29">
        <f t="shared" si="34"/>
        <v>60</v>
      </c>
      <c r="I140" s="21">
        <v>0</v>
      </c>
      <c r="J140" s="21">
        <v>20</v>
      </c>
      <c r="K140" s="21">
        <v>35.5</v>
      </c>
      <c r="L140" s="21">
        <v>139.5</v>
      </c>
      <c r="M140" s="30">
        <f t="shared" si="35"/>
        <v>195</v>
      </c>
      <c r="N140" s="21">
        <v>119.5</v>
      </c>
      <c r="O140" s="21">
        <v>119</v>
      </c>
      <c r="P140" s="31">
        <f t="shared" si="36"/>
        <v>238.5</v>
      </c>
      <c r="Q140" s="21">
        <v>10000</v>
      </c>
      <c r="R140" s="21">
        <v>5309</v>
      </c>
      <c r="S140" s="32">
        <f t="shared" si="37"/>
        <v>0</v>
      </c>
      <c r="T140" s="19" t="s">
        <v>44</v>
      </c>
      <c r="U140" s="21">
        <v>150</v>
      </c>
      <c r="V140" s="33">
        <f t="shared" si="38"/>
        <v>150</v>
      </c>
      <c r="W140" s="21">
        <v>105</v>
      </c>
      <c r="X140" s="21">
        <v>50</v>
      </c>
      <c r="Y140" s="26">
        <f t="shared" si="39"/>
        <v>155</v>
      </c>
      <c r="Z140" s="28"/>
      <c r="AA140" s="28"/>
      <c r="AB140" s="27">
        <f t="shared" si="40"/>
        <v>0</v>
      </c>
      <c r="AC140" s="21">
        <f t="shared" si="41"/>
        <v>798.5</v>
      </c>
      <c r="AD140" s="19">
        <v>2</v>
      </c>
      <c r="AE140" s="22">
        <v>43</v>
      </c>
      <c r="AF140" s="19">
        <v>5309</v>
      </c>
      <c r="AG140" s="19">
        <v>10056</v>
      </c>
      <c r="AH140" s="23">
        <f t="shared" si="42"/>
        <v>-4747</v>
      </c>
      <c r="AI140" s="24">
        <f t="shared" si="43"/>
        <v>-0.47205648369132858</v>
      </c>
      <c r="AJ140" s="41">
        <f t="shared" si="44"/>
        <v>1</v>
      </c>
      <c r="AK140" s="41">
        <f t="shared" si="45"/>
        <v>1</v>
      </c>
      <c r="AL140" s="41">
        <f t="shared" si="46"/>
        <v>1</v>
      </c>
      <c r="AM140" s="41">
        <f t="shared" si="47"/>
        <v>1</v>
      </c>
      <c r="AN140" s="41">
        <f t="shared" si="48"/>
        <v>0</v>
      </c>
      <c r="AO140" s="41">
        <f t="shared" si="49"/>
        <v>0</v>
      </c>
      <c r="AP140" s="41" t="str">
        <f t="shared" si="50"/>
        <v/>
      </c>
    </row>
    <row r="141" spans="1:42" ht="14" x14ac:dyDescent="0.15">
      <c r="A141" s="18">
        <v>704</v>
      </c>
      <c r="B141" s="19" t="s">
        <v>189</v>
      </c>
      <c r="C141" s="20" t="s">
        <v>185</v>
      </c>
      <c r="D141" s="21">
        <v>15</v>
      </c>
      <c r="E141" s="21">
        <v>15</v>
      </c>
      <c r="F141" s="21">
        <v>15</v>
      </c>
      <c r="G141" s="21">
        <v>10</v>
      </c>
      <c r="H141" s="29">
        <f t="shared" si="34"/>
        <v>55</v>
      </c>
      <c r="I141" s="21">
        <v>10</v>
      </c>
      <c r="J141" s="21">
        <v>20</v>
      </c>
      <c r="K141" s="21">
        <v>33</v>
      </c>
      <c r="L141" s="21">
        <v>130.5</v>
      </c>
      <c r="M141" s="30">
        <f t="shared" si="35"/>
        <v>173.5</v>
      </c>
      <c r="N141" s="21">
        <v>115</v>
      </c>
      <c r="O141" s="21">
        <v>120</v>
      </c>
      <c r="P141" s="31">
        <f t="shared" si="36"/>
        <v>235</v>
      </c>
      <c r="Q141" s="21">
        <v>10000</v>
      </c>
      <c r="R141" s="21">
        <v>10342</v>
      </c>
      <c r="S141" s="32">
        <f t="shared" si="37"/>
        <v>310.10000000000002</v>
      </c>
      <c r="T141" s="19" t="s">
        <v>44</v>
      </c>
      <c r="U141" s="21">
        <v>150</v>
      </c>
      <c r="V141" s="33">
        <f t="shared" si="38"/>
        <v>460.1</v>
      </c>
      <c r="W141" s="21">
        <v>60</v>
      </c>
      <c r="X141" s="21">
        <v>50</v>
      </c>
      <c r="Y141" s="26">
        <f t="shared" si="39"/>
        <v>110</v>
      </c>
      <c r="Z141" s="28"/>
      <c r="AA141" s="28"/>
      <c r="AB141" s="27">
        <f t="shared" si="40"/>
        <v>0</v>
      </c>
      <c r="AC141" s="21">
        <f t="shared" si="41"/>
        <v>1033.5999999999999</v>
      </c>
      <c r="AD141" s="19">
        <v>1</v>
      </c>
      <c r="AE141" s="22">
        <v>3</v>
      </c>
      <c r="AF141" s="19">
        <v>10342</v>
      </c>
      <c r="AG141" s="19">
        <v>10000</v>
      </c>
      <c r="AH141" s="23">
        <f t="shared" si="42"/>
        <v>342</v>
      </c>
      <c r="AI141" s="24">
        <f t="shared" si="43"/>
        <v>3.4200000000000001E-2</v>
      </c>
      <c r="AJ141" s="41">
        <f t="shared" si="44"/>
        <v>1</v>
      </c>
      <c r="AK141" s="41">
        <f t="shared" si="45"/>
        <v>1</v>
      </c>
      <c r="AL141" s="41">
        <f t="shared" si="46"/>
        <v>1</v>
      </c>
      <c r="AM141" s="41">
        <f t="shared" si="47"/>
        <v>1</v>
      </c>
      <c r="AN141" s="41">
        <f t="shared" si="48"/>
        <v>0</v>
      </c>
      <c r="AO141" s="41">
        <f t="shared" si="49"/>
        <v>0</v>
      </c>
      <c r="AP141" s="41" t="str">
        <f t="shared" si="50"/>
        <v/>
      </c>
    </row>
    <row r="142" spans="1:42" ht="14" x14ac:dyDescent="0.15">
      <c r="A142" s="18">
        <v>705</v>
      </c>
      <c r="B142" s="19" t="s">
        <v>190</v>
      </c>
      <c r="C142" s="20" t="s">
        <v>185</v>
      </c>
      <c r="D142" s="21">
        <v>15</v>
      </c>
      <c r="E142" s="21">
        <v>15</v>
      </c>
      <c r="F142" s="21">
        <v>15</v>
      </c>
      <c r="G142" s="21">
        <v>15</v>
      </c>
      <c r="H142" s="29">
        <f t="shared" si="34"/>
        <v>60</v>
      </c>
      <c r="I142" s="21">
        <v>45</v>
      </c>
      <c r="J142" s="21">
        <v>20</v>
      </c>
      <c r="K142" s="21">
        <v>37.333333330000002</v>
      </c>
      <c r="L142" s="21">
        <v>111.33333330000001</v>
      </c>
      <c r="M142" s="30">
        <f t="shared" si="35"/>
        <v>123.66666663000001</v>
      </c>
      <c r="N142" s="21">
        <v>107</v>
      </c>
      <c r="O142" s="21">
        <v>105</v>
      </c>
      <c r="P142" s="31">
        <f t="shared" si="36"/>
        <v>212</v>
      </c>
      <c r="Q142" s="21">
        <v>10000</v>
      </c>
      <c r="R142" s="28"/>
      <c r="S142" s="32" t="str">
        <f t="shared" si="37"/>
        <v/>
      </c>
      <c r="U142" s="28"/>
      <c r="V142" s="33" t="str">
        <f t="shared" si="38"/>
        <v>0</v>
      </c>
      <c r="W142" s="21"/>
      <c r="X142" s="21">
        <v>50</v>
      </c>
      <c r="Y142" s="26">
        <f t="shared" si="39"/>
        <v>50</v>
      </c>
      <c r="Z142" s="28"/>
      <c r="AA142" s="28"/>
      <c r="AB142" s="27">
        <f t="shared" si="40"/>
        <v>0</v>
      </c>
      <c r="AC142" s="21">
        <f t="shared" si="41"/>
        <v>445.66666663000001</v>
      </c>
      <c r="AD142" s="19">
        <v>6</v>
      </c>
      <c r="AE142" s="22">
        <v>112</v>
      </c>
      <c r="AH142" s="23" t="str">
        <f t="shared" si="42"/>
        <v/>
      </c>
      <c r="AI142" s="24" t="str">
        <f t="shared" si="43"/>
        <v/>
      </c>
      <c r="AJ142" s="41">
        <f t="shared" si="44"/>
        <v>1</v>
      </c>
      <c r="AK142" s="41">
        <f t="shared" si="45"/>
        <v>0</v>
      </c>
      <c r="AL142" s="41">
        <f t="shared" si="46"/>
        <v>0</v>
      </c>
      <c r="AM142" s="41">
        <f t="shared" si="47"/>
        <v>1</v>
      </c>
      <c r="AN142" s="41">
        <f t="shared" si="48"/>
        <v>0</v>
      </c>
      <c r="AO142" s="41">
        <f t="shared" si="49"/>
        <v>0</v>
      </c>
      <c r="AP142" s="41" t="str">
        <f t="shared" si="50"/>
        <v/>
      </c>
    </row>
    <row r="143" spans="1:42" ht="14" x14ac:dyDescent="0.15">
      <c r="A143" s="18">
        <v>706</v>
      </c>
      <c r="B143" s="19" t="s">
        <v>191</v>
      </c>
      <c r="C143" s="20" t="s">
        <v>185</v>
      </c>
      <c r="D143" s="21">
        <v>15</v>
      </c>
      <c r="E143" s="21">
        <v>15</v>
      </c>
      <c r="F143" s="21">
        <v>15</v>
      </c>
      <c r="G143" s="21">
        <v>0</v>
      </c>
      <c r="H143" s="29">
        <f t="shared" si="34"/>
        <v>45</v>
      </c>
      <c r="I143" s="21">
        <v>5</v>
      </c>
      <c r="J143" s="21">
        <v>20</v>
      </c>
      <c r="K143" s="21">
        <v>34</v>
      </c>
      <c r="L143" s="21">
        <v>131.66666670000001</v>
      </c>
      <c r="M143" s="30">
        <f t="shared" si="35"/>
        <v>180.66666670000001</v>
      </c>
      <c r="N143" s="21">
        <v>112</v>
      </c>
      <c r="O143" s="21">
        <v>119</v>
      </c>
      <c r="P143" s="31">
        <f t="shared" si="36"/>
        <v>231</v>
      </c>
      <c r="Q143" s="21">
        <v>10000</v>
      </c>
      <c r="R143" s="28"/>
      <c r="S143" s="32" t="str">
        <f t="shared" si="37"/>
        <v/>
      </c>
      <c r="U143" s="28"/>
      <c r="V143" s="33" t="str">
        <f t="shared" si="38"/>
        <v>0</v>
      </c>
      <c r="W143" s="21">
        <v>15</v>
      </c>
      <c r="X143" s="21">
        <v>50</v>
      </c>
      <c r="Y143" s="26">
        <f t="shared" si="39"/>
        <v>65</v>
      </c>
      <c r="Z143" s="28"/>
      <c r="AA143" s="28"/>
      <c r="AB143" s="27">
        <f t="shared" si="40"/>
        <v>0</v>
      </c>
      <c r="AC143" s="21">
        <f t="shared" si="41"/>
        <v>521.66666669999995</v>
      </c>
      <c r="AD143" s="19">
        <v>4</v>
      </c>
      <c r="AE143" s="22">
        <v>95</v>
      </c>
      <c r="AH143" s="23" t="str">
        <f t="shared" si="42"/>
        <v/>
      </c>
      <c r="AI143" s="24" t="str">
        <f t="shared" si="43"/>
        <v/>
      </c>
      <c r="AJ143" s="41">
        <f t="shared" si="44"/>
        <v>1</v>
      </c>
      <c r="AK143" s="41">
        <f t="shared" si="45"/>
        <v>0</v>
      </c>
      <c r="AL143" s="41">
        <f t="shared" si="46"/>
        <v>1</v>
      </c>
      <c r="AM143" s="41">
        <f t="shared" si="47"/>
        <v>1</v>
      </c>
      <c r="AN143" s="41">
        <f t="shared" si="48"/>
        <v>0</v>
      </c>
      <c r="AO143" s="41">
        <f t="shared" si="49"/>
        <v>0</v>
      </c>
      <c r="AP143" s="41" t="str">
        <f t="shared" si="50"/>
        <v/>
      </c>
    </row>
    <row r="144" spans="1:42" ht="14" x14ac:dyDescent="0.15">
      <c r="A144" s="18">
        <v>800</v>
      </c>
      <c r="B144" s="19" t="s">
        <v>192</v>
      </c>
      <c r="C144" s="20" t="s">
        <v>193</v>
      </c>
      <c r="D144" s="21">
        <v>15</v>
      </c>
      <c r="E144" s="21">
        <v>15</v>
      </c>
      <c r="F144" s="21">
        <v>15</v>
      </c>
      <c r="G144" s="21">
        <v>15</v>
      </c>
      <c r="H144" s="29">
        <f t="shared" si="34"/>
        <v>60</v>
      </c>
      <c r="I144" s="21">
        <v>5</v>
      </c>
      <c r="J144" s="21">
        <v>20</v>
      </c>
      <c r="K144" s="21">
        <v>33</v>
      </c>
      <c r="L144" s="21">
        <v>117.33333330000001</v>
      </c>
      <c r="M144" s="30">
        <f t="shared" si="35"/>
        <v>165.33333329999999</v>
      </c>
      <c r="N144" s="21">
        <v>112</v>
      </c>
      <c r="O144" s="21">
        <v>120</v>
      </c>
      <c r="P144" s="31">
        <f t="shared" si="36"/>
        <v>232</v>
      </c>
      <c r="Q144" s="21">
        <v>30000</v>
      </c>
      <c r="R144" s="21">
        <v>25163</v>
      </c>
      <c r="S144" s="32">
        <f t="shared" si="37"/>
        <v>161.89444444444445</v>
      </c>
      <c r="T144" s="19" t="s">
        <v>48</v>
      </c>
      <c r="U144" s="21"/>
      <c r="V144" s="33">
        <f t="shared" si="38"/>
        <v>161.89444444444445</v>
      </c>
      <c r="W144" s="21"/>
      <c r="X144" s="21">
        <v>50</v>
      </c>
      <c r="Y144" s="26">
        <f t="shared" si="39"/>
        <v>50</v>
      </c>
      <c r="Z144" s="28"/>
      <c r="AA144" s="28"/>
      <c r="AB144" s="27">
        <f t="shared" si="40"/>
        <v>0</v>
      </c>
      <c r="AC144" s="21">
        <f t="shared" si="41"/>
        <v>669.22777774444444</v>
      </c>
      <c r="AD144" s="19">
        <v>1</v>
      </c>
      <c r="AE144" s="22">
        <v>69</v>
      </c>
      <c r="AF144" s="19">
        <v>25163</v>
      </c>
      <c r="AG144" s="19">
        <v>31303</v>
      </c>
      <c r="AH144" s="23">
        <f t="shared" si="42"/>
        <v>-6140</v>
      </c>
      <c r="AI144" s="24">
        <f t="shared" si="43"/>
        <v>-0.19614733412133023</v>
      </c>
      <c r="AJ144" s="41">
        <f t="shared" si="44"/>
        <v>0</v>
      </c>
      <c r="AK144" s="41">
        <f t="shared" si="45"/>
        <v>1</v>
      </c>
      <c r="AL144" s="41">
        <f t="shared" si="46"/>
        <v>1</v>
      </c>
      <c r="AM144" s="41">
        <f t="shared" si="47"/>
        <v>1</v>
      </c>
      <c r="AN144" s="41">
        <f t="shared" si="48"/>
        <v>0</v>
      </c>
      <c r="AO144" s="41">
        <f t="shared" si="49"/>
        <v>0</v>
      </c>
      <c r="AP144" s="41" t="str">
        <f t="shared" si="50"/>
        <v/>
      </c>
    </row>
    <row r="145" spans="1:42" ht="14" x14ac:dyDescent="0.15">
      <c r="A145" s="18">
        <v>901</v>
      </c>
      <c r="B145" s="19" t="s">
        <v>194</v>
      </c>
      <c r="C145" s="20" t="s">
        <v>139</v>
      </c>
      <c r="D145" s="21">
        <v>15</v>
      </c>
      <c r="E145" s="21">
        <v>15</v>
      </c>
      <c r="F145" s="21">
        <v>15</v>
      </c>
      <c r="G145" s="21">
        <v>15</v>
      </c>
      <c r="H145" s="29">
        <f t="shared" si="34"/>
        <v>60</v>
      </c>
      <c r="I145" s="21">
        <v>25</v>
      </c>
      <c r="J145" s="21">
        <v>20</v>
      </c>
      <c r="K145" s="21">
        <v>35.333333330000002</v>
      </c>
      <c r="L145" s="21">
        <v>119.66666669999999</v>
      </c>
      <c r="M145" s="30">
        <f t="shared" si="35"/>
        <v>150.00000003</v>
      </c>
      <c r="N145" s="21">
        <v>97</v>
      </c>
      <c r="O145" s="21">
        <v>114</v>
      </c>
      <c r="P145" s="31">
        <f t="shared" si="36"/>
        <v>211</v>
      </c>
      <c r="Q145" s="21">
        <v>30000</v>
      </c>
      <c r="R145" s="21">
        <v>14955</v>
      </c>
      <c r="S145" s="32">
        <f t="shared" si="37"/>
        <v>0</v>
      </c>
      <c r="T145" s="19" t="s">
        <v>44</v>
      </c>
      <c r="U145" s="21">
        <v>150</v>
      </c>
      <c r="V145" s="33">
        <f t="shared" si="38"/>
        <v>150</v>
      </c>
      <c r="W145" s="21"/>
      <c r="X145" s="21">
        <v>0</v>
      </c>
      <c r="Y145" s="26">
        <f t="shared" si="39"/>
        <v>0</v>
      </c>
      <c r="Z145" s="21">
        <v>100</v>
      </c>
      <c r="AA145" s="21"/>
      <c r="AB145" s="27">
        <f t="shared" si="40"/>
        <v>100</v>
      </c>
      <c r="AC145" s="21">
        <f t="shared" si="41"/>
        <v>471.00000003000002</v>
      </c>
      <c r="AD145" s="19">
        <v>2</v>
      </c>
      <c r="AE145" s="22">
        <v>88</v>
      </c>
      <c r="AF145" s="19">
        <v>14955</v>
      </c>
      <c r="AG145" s="19">
        <v>37422</v>
      </c>
      <c r="AH145" s="23">
        <f t="shared" si="42"/>
        <v>-22467</v>
      </c>
      <c r="AI145" s="24">
        <f t="shared" si="43"/>
        <v>-0.60036876703543374</v>
      </c>
      <c r="AJ145" s="41">
        <f t="shared" si="44"/>
        <v>1</v>
      </c>
      <c r="AK145" s="41">
        <f t="shared" si="45"/>
        <v>1</v>
      </c>
      <c r="AL145" s="41">
        <f t="shared" si="46"/>
        <v>0</v>
      </c>
      <c r="AM145" s="41">
        <f t="shared" si="47"/>
        <v>1</v>
      </c>
      <c r="AN145" s="41">
        <f t="shared" si="48"/>
        <v>0</v>
      </c>
      <c r="AO145" s="41">
        <f t="shared" si="49"/>
        <v>0</v>
      </c>
      <c r="AP145" s="41" t="str">
        <f t="shared" si="50"/>
        <v/>
      </c>
    </row>
    <row r="146" spans="1:42" ht="14" x14ac:dyDescent="0.15">
      <c r="M146" s="30">
        <f>_xlfn.PERCENTILE.INC(M3:M145, 0.5)</f>
        <v>151.66666663000001</v>
      </c>
      <c r="P146" s="30">
        <f>_xlfn.PERCENTILE.INC(P3:P145, 0.5)</f>
        <v>205</v>
      </c>
      <c r="AL146" s="41">
        <f t="shared" si="46"/>
        <v>0</v>
      </c>
      <c r="AM146" s="41">
        <f t="shared" si="47"/>
        <v>0</v>
      </c>
      <c r="AN146" s="41">
        <f t="shared" si="48"/>
        <v>0</v>
      </c>
      <c r="AO146" s="41">
        <f t="shared" si="49"/>
        <v>0</v>
      </c>
      <c r="AP146" s="41" t="str">
        <f t="shared" si="50"/>
        <v/>
      </c>
    </row>
  </sheetData>
  <mergeCells count="8">
    <mergeCell ref="AC1:AE1"/>
    <mergeCell ref="AF1:AI1"/>
    <mergeCell ref="B1:C1"/>
    <mergeCell ref="D1:H1"/>
    <mergeCell ref="I1:M1"/>
    <mergeCell ref="N1:P1"/>
    <mergeCell ref="Q1:V1"/>
    <mergeCell ref="W1:A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Berger</dc:creator>
  <cp:lastModifiedBy>Lawton Michael Skaling</cp:lastModifiedBy>
  <dcterms:created xsi:type="dcterms:W3CDTF">2025-08-02T15:30:08Z</dcterms:created>
  <dcterms:modified xsi:type="dcterms:W3CDTF">2025-09-23T18:55:14Z</dcterms:modified>
</cp:coreProperties>
</file>