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C4AA102A-7B46-47BE-99F2-CFC804067CF9}" xr6:coauthVersionLast="47" xr6:coauthVersionMax="47" xr10:uidLastSave="{00000000-0000-0000-0000-000000000000}"/>
  <bookViews>
    <workbookView xWindow="-108" yWindow="-108" windowWidth="23256" windowHeight="1245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1" i="11" l="1"/>
  <c r="E22" i="11"/>
  <c r="E24" i="11"/>
  <c r="F42" i="11"/>
  <c r="H51" i="11"/>
  <c r="H50" i="11"/>
  <c r="H42" i="11"/>
  <c r="H29" i="11"/>
  <c r="H49" i="11"/>
  <c r="H48" i="11"/>
  <c r="H46" i="11"/>
  <c r="H45" i="11"/>
  <c r="H47" i="11"/>
  <c r="H44" i="11"/>
  <c r="H43" i="11"/>
  <c r="F32" i="11"/>
  <c r="F31" i="11"/>
  <c r="F27" i="11"/>
  <c r="H27" i="11" s="1"/>
  <c r="F26" i="11"/>
  <c r="H26" i="11" s="1"/>
  <c r="F13" i="11"/>
  <c r="F25" i="11"/>
  <c r="H25" i="11" s="1"/>
  <c r="F15" i="11"/>
  <c r="F14" i="11"/>
  <c r="F12" i="11"/>
  <c r="I5" i="11"/>
  <c r="I4" i="11" s="1"/>
  <c r="H7" i="11"/>
  <c r="H28" i="11" l="1"/>
  <c r="E9" i="11"/>
  <c r="F9" i="11" l="1"/>
  <c r="E10" i="11"/>
  <c r="F10" i="11" s="1"/>
  <c r="E11" i="11"/>
  <c r="F11" i="11" s="1"/>
  <c r="H41" i="11"/>
  <c r="H35" i="11"/>
  <c r="H8" i="11"/>
  <c r="H38" i="11" l="1"/>
  <c r="H37" i="11"/>
  <c r="H9" i="11"/>
  <c r="I6" i="11"/>
  <c r="H36" i="11" l="1"/>
  <c r="H10" i="11"/>
  <c r="J5" i="11"/>
  <c r="K5" i="11" s="1"/>
  <c r="L5" i="11" s="1"/>
  <c r="M5" i="11" s="1"/>
  <c r="N5" i="11" s="1"/>
  <c r="O5" i="11" s="1"/>
  <c r="P5" i="11" s="1"/>
  <c r="E23" i="11" l="1"/>
  <c r="H40" i="11"/>
  <c r="H39" i="11"/>
  <c r="H11" i="11"/>
  <c r="H12" i="11"/>
  <c r="P4" i="11"/>
  <c r="Q5" i="11"/>
  <c r="R5" i="11" s="1"/>
  <c r="S5" i="11" s="1"/>
  <c r="T5" i="11" s="1"/>
  <c r="U5" i="11" s="1"/>
  <c r="V5" i="11" s="1"/>
  <c r="W5" i="11" s="1"/>
  <c r="J6" i="11"/>
  <c r="H23" i="11" l="1"/>
  <c r="W4" i="11"/>
  <c r="X5" i="11"/>
  <c r="Y5" i="11" s="1"/>
  <c r="Z5" i="11" s="1"/>
  <c r="AA5" i="11" s="1"/>
  <c r="AB5" i="11" s="1"/>
  <c r="AC5" i="11" s="1"/>
  <c r="AD5" i="11" s="1"/>
  <c r="K6" i="11"/>
  <c r="H24" i="11" l="1"/>
  <c r="H13" i="11"/>
  <c r="AE5" i="11"/>
  <c r="AF5" i="11" s="1"/>
  <c r="AG5" i="11" s="1"/>
  <c r="AH5" i="11" s="1"/>
  <c r="AI5" i="11" s="1"/>
  <c r="AJ5" i="11" s="1"/>
  <c r="AD4" i="11"/>
  <c r="L6" i="11"/>
  <c r="H14" i="11" l="1"/>
  <c r="AK5" i="11"/>
  <c r="AL5" i="11" s="1"/>
  <c r="AM5" i="11" s="1"/>
  <c r="AN5" i="11" s="1"/>
  <c r="AO5" i="11" s="1"/>
  <c r="AP5" i="11" s="1"/>
  <c r="AQ5" i="11" s="1"/>
  <c r="M6" i="11"/>
  <c r="H31" i="11" l="1"/>
  <c r="H32" i="11"/>
  <c r="H30" i="11"/>
  <c r="H15" i="11"/>
  <c r="H33" i="11"/>
  <c r="AR5" i="11"/>
  <c r="AS5" i="11" s="1"/>
  <c r="AK4" i="11"/>
  <c r="N6" i="11"/>
  <c r="H16" i="11" l="1"/>
  <c r="H34" i="11"/>
  <c r="AT5" i="11"/>
  <c r="AS6" i="11"/>
  <c r="AR4" i="11"/>
  <c r="O6" i="11"/>
  <c r="AU5" i="11" l="1"/>
  <c r="AT6" i="11"/>
  <c r="H18" i="11" l="1"/>
  <c r="H17" i="11"/>
  <c r="AV5" i="11"/>
  <c r="AU6" i="11"/>
  <c r="P6" i="11"/>
  <c r="Q6" i="11"/>
  <c r="H19" i="11" l="1"/>
  <c r="AW5" i="11"/>
  <c r="AV6" i="11"/>
  <c r="R6" i="11"/>
  <c r="H20" i="11" l="1"/>
  <c r="AX5" i="11"/>
  <c r="AY5" i="11" s="1"/>
  <c r="AW6" i="11"/>
  <c r="S6" i="11"/>
  <c r="H21" i="11" l="1"/>
  <c r="H22" i="11"/>
  <c r="AY6" i="1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<sst xmlns="http://schemas.openxmlformats.org/spreadsheetml/2006/main" count="70" uniqueCount="52">
  <si>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</si>
  <si>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</si>
  <si>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</si>
  <si>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</si>
  <si>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</si>
  <si>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</si>
  <si>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</si>
  <si>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</si>
  <si>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</si>
  <si>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</si>
  <si>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</si>
  <si>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</si>
  <si>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</si>
  <si>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</si>
  <si>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</si>
  <si>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</si>
  <si>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</si>
  <si>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</si>
  <si>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</si>
  <si>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</si>
  <si>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</si>
  <si>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</si>
  <si>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1 Title</t>
  </si>
  <si>
    <t>Milestone 3 Title</t>
  </si>
  <si>
    <t>Milestone 4 Title</t>
  </si>
  <si>
    <t>GUI - Main page</t>
    <phoneticPr fontId="15" type="noConversion"/>
  </si>
  <si>
    <t>GUI - Login page</t>
    <phoneticPr fontId="15" type="noConversion"/>
  </si>
  <si>
    <t>GUI - Upload page</t>
    <phoneticPr fontId="15" type="noConversion"/>
  </si>
  <si>
    <t>Hong</t>
    <phoneticPr fontId="15" type="noConversion"/>
  </si>
  <si>
    <t>Stanley</t>
    <phoneticPr fontId="15" type="noConversion"/>
  </si>
  <si>
    <t>Luca</t>
    <phoneticPr fontId="15" type="noConversion"/>
  </si>
  <si>
    <t>Luca, Stanley, Hong</t>
    <phoneticPr fontId="15" type="noConversion"/>
  </si>
  <si>
    <t>Machine Learning - deciding on algorithm</t>
    <phoneticPr fontId="15" type="noConversion"/>
  </si>
  <si>
    <t>Machine Learning - Implementation</t>
    <phoneticPr fontId="15" type="noConversion"/>
  </si>
  <si>
    <t>Machine Learning - Testing</t>
    <phoneticPr fontId="15" type="noConversion"/>
  </si>
  <si>
    <t>Machine Learning - Optimisation</t>
    <phoneticPr fontId="15" type="noConversion"/>
  </si>
  <si>
    <t>VGG16 - Implementation to Frontend</t>
    <phoneticPr fontId="15" type="noConversion"/>
  </si>
  <si>
    <t>VGG16 - First implementation</t>
    <phoneticPr fontId="15" type="noConversion"/>
  </si>
  <si>
    <t>Authentication - functionality</t>
    <phoneticPr fontId="15" type="noConversion"/>
  </si>
  <si>
    <t>Stanley, Luca</t>
    <phoneticPr fontId="15" type="noConversion"/>
  </si>
  <si>
    <t>VGG16 - Prototype without implementation</t>
    <phoneticPr fontId="15" type="noConversion"/>
  </si>
  <si>
    <t>ROSEN Group C</t>
    <phoneticPr fontId="15" type="noConversion"/>
  </si>
  <si>
    <t>Progress Report</t>
    <phoneticPr fontId="15" type="noConversion"/>
  </si>
  <si>
    <t>Peer Testing Report</t>
    <phoneticPr fontId="15" type="noConversion"/>
  </si>
  <si>
    <t xml:space="preserve">Milestone 2 Title - </t>
    <phoneticPr fontId="15" type="noConversion"/>
  </si>
  <si>
    <t>Peer Testing Report 2</t>
    <phoneticPr fontId="15" type="noConversion"/>
  </si>
  <si>
    <t>Video Demo 2</t>
    <phoneticPr fontId="15" type="noConversion"/>
  </si>
  <si>
    <t>Luca, Hong</t>
    <phoneticPr fontId="15" type="noConversion"/>
  </si>
  <si>
    <t>Luca, Hong, Stanley</t>
    <phoneticPr fontId="15" type="noConversion"/>
  </si>
  <si>
    <t>Final Report</t>
    <phoneticPr fontId="15" type="noConversion"/>
  </si>
  <si>
    <t>Promo Video, Presentation</t>
    <phoneticPr fontId="15" type="noConversion"/>
  </si>
  <si>
    <t>Prototype Demo Video</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</si>
</sst>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16" x14ac:knownFonts="1">
    <font>
      <sz val="11"/>
      <color theme="1"/>
      <name val="新細明體"/>
      <family val="2"/>
      <scheme val="minor"/>
    </font>
    <font>
      <b/>
      <sz val="20"/>
      <color theme="4" tint="-0.249977111117893"/>
      <name val="新細明體"/>
      <family val="2"/>
      <scheme val="major"/>
    </font>
    <font>
      <sz val="10"/>
      <name val="新細明體"/>
      <family val="2"/>
      <scheme val="minor"/>
    </font>
    <font>
      <u/>
      <sz val="11"/>
      <color indexed="12"/>
      <name val="Arial"/>
      <family val="2"/>
    </font>
    <font>
      <sz val="11"/>
      <name val="新細明體"/>
      <family val="2"/>
      <scheme val="minor"/>
    </font>
    <font>
      <b/>
      <sz val="11"/>
      <color theme="1"/>
      <name val="新細明體"/>
      <family val="2"/>
      <scheme val="minor"/>
    </font>
    <font>
      <b/>
      <sz val="9"/>
      <color theme="0"/>
      <name val="新細明體"/>
      <family val="2"/>
      <scheme val="minor"/>
    </font>
    <font>
      <sz val="11"/>
      <color theme="1"/>
      <name val="新細明體"/>
      <family val="2"/>
      <scheme val="minor"/>
    </font>
    <font>
      <sz val="14"/>
      <color theme="1"/>
      <name val="新細明體"/>
      <family val="2"/>
      <scheme val="minor"/>
    </font>
    <font>
      <sz val="9"/>
      <name val="新細明體"/>
      <family val="2"/>
      <scheme val="minor"/>
    </font>
    <font>
      <sz val="8"/>
      <color theme="0"/>
      <name val="新細明體"/>
      <family val="2"/>
      <scheme val="minor"/>
    </font>
    <font>
      <b/>
      <sz val="22"/>
      <color theme="1" tint="0.34998626667073579"/>
      <name val="新細明體"/>
      <family val="2"/>
      <scheme val="major"/>
    </font>
    <font>
      <sz val="11"/>
      <color theme="0"/>
      <name val="新細明體"/>
      <family val="2"/>
      <scheme val="minor"/>
    </font>
    <font>
      <b/>
      <sz val="11"/>
      <name val="新細明體"/>
      <family val="2"/>
      <scheme val="minor"/>
    </font>
    <font>
      <sz val="10"/>
      <name val="Arial"/>
      <family val="2"/>
    </font>
    <font>
      <sz val="9"/>
      <name val="新細明體"/>
      <family val="3"/>
      <charset val="136"/>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indexed="64"/>
      </left>
      <right style="thin">
        <color indexed="64"/>
      </right>
      <top style="thin">
        <color indexed="64"/>
      </top>
      <bottom style="medium">
        <color theme="0" tint="-0.14996795556505021"/>
      </bottom>
      <diagonal/>
    </border>
    <border>
      <left style="thin">
        <color indexed="64"/>
      </left>
      <right style="thin">
        <color indexed="64"/>
      </right>
      <top style="medium">
        <color theme="0" tint="-0.14996795556505021"/>
      </top>
      <bottom style="medium">
        <color theme="0" tint="-0.14996795556505021"/>
      </bottom>
      <diagonal/>
    </border>
    <border>
      <left style="thin">
        <color indexed="64"/>
      </left>
      <right style="thin">
        <color indexed="64"/>
      </right>
      <top style="medium">
        <color theme="0" tint="-0.14996795556505021"/>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176"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8" fontId="7" fillId="0" borderId="3">
      <alignment horizontal="center" vertical="center"/>
    </xf>
    <xf numFmtId="17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80" fontId="9" fillId="6" borderId="0" xfId="0" applyNumberFormat="1" applyFont="1" applyFill="1" applyAlignment="1">
      <alignment horizontal="center" vertical="center"/>
    </xf>
    <xf numFmtId="180" fontId="9" fillId="6" borderId="6" xfId="0" applyNumberFormat="1" applyFont="1" applyFill="1" applyBorder="1" applyAlignment="1">
      <alignment horizontal="center" vertical="center"/>
    </xf>
    <xf numFmtId="180"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77" fontId="0" fillId="7" borderId="2" xfId="0" applyNumberFormat="1" applyFill="1" applyBorder="1" applyAlignment="1">
      <alignment horizontal="center" vertical="center"/>
    </xf>
    <xf numFmtId="177"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77" fontId="0" fillId="4" borderId="2" xfId="0" applyNumberFormat="1" applyFill="1" applyBorder="1" applyAlignment="1">
      <alignment horizontal="center" vertical="center"/>
    </xf>
    <xf numFmtId="177"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77" fontId="7" fillId="2" borderId="2" xfId="10" applyFill="1">
      <alignment horizontal="center" vertical="center"/>
    </xf>
    <xf numFmtId="177" fontId="7" fillId="3" borderId="2" xfId="10" applyFill="1">
      <alignment horizontal="center" vertical="center"/>
    </xf>
    <xf numFmtId="177" fontId="7" fillId="10" borderId="2" xfId="10" applyFill="1">
      <alignment horizontal="center" vertical="center"/>
    </xf>
    <xf numFmtId="177"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3" fillId="0" borderId="0" xfId="0" applyFont="1"/>
    <xf numFmtId="0" fontId="14" fillId="0" borderId="0" xfId="1" applyFont="1" applyProtection="1">
      <alignment vertical="top"/>
    </xf>
    <xf numFmtId="0" fontId="0" fillId="0" borderId="11" xfId="0" applyBorder="1" applyAlignment="1">
      <alignment vertical="center"/>
    </xf>
    <xf numFmtId="0" fontId="0" fillId="0" borderId="12" xfId="0" applyBorder="1" applyAlignment="1">
      <alignment vertical="center"/>
    </xf>
    <xf numFmtId="0" fontId="0" fillId="0" borderId="13" xfId="0" applyBorder="1" applyAlignment="1">
      <alignment vertical="center"/>
    </xf>
    <xf numFmtId="0" fontId="0" fillId="13" borderId="14" xfId="0" applyFill="1" applyBorder="1" applyAlignment="1">
      <alignment vertical="center"/>
    </xf>
    <xf numFmtId="0" fontId="0" fillId="13" borderId="15" xfId="0" applyFill="1" applyBorder="1" applyAlignment="1">
      <alignment vertical="center"/>
    </xf>
    <xf numFmtId="0" fontId="0" fillId="13" borderId="16" xfId="0" applyFill="1" applyBorder="1" applyAlignment="1">
      <alignment vertical="center"/>
    </xf>
    <xf numFmtId="179" fontId="0" fillId="6" borderId="4" xfId="0" applyNumberFormat="1" applyFill="1" applyBorder="1" applyAlignment="1">
      <alignment horizontal="left" vertical="center" wrapText="1" indent="1"/>
    </xf>
    <xf numFmtId="179" fontId="0" fillId="6" borderId="1" xfId="0" applyNumberFormat="1" applyFill="1" applyBorder="1" applyAlignment="1">
      <alignment horizontal="left" vertical="center" wrapText="1" indent="1"/>
    </xf>
    <xf numFmtId="179" fontId="0" fillId="6" borderId="5" xfId="0" applyNumberFormat="1" applyFill="1" applyBorder="1" applyAlignment="1">
      <alignment horizontal="left" vertical="center" wrapText="1" indent="1"/>
    </xf>
    <xf numFmtId="178" fontId="7" fillId="0" borderId="3" xfId="9">
      <alignment horizontal="center" vertical="center"/>
    </xf>
    <xf numFmtId="0" fontId="7" fillId="0" borderId="0" xfId="8">
      <alignment horizontal="right" indent="1"/>
    </xf>
    <xf numFmtId="0" fontId="7" fillId="0" borderId="7" xfId="8" applyBorder="1">
      <alignment horizontal="right" indent="1"/>
    </xf>
    <xf numFmtId="0" fontId="7" fillId="14" borderId="2" xfId="12" applyFill="1">
      <alignment horizontal="left" vertical="center" indent="2"/>
    </xf>
    <xf numFmtId="0" fontId="7" fillId="14" borderId="2" xfId="11" applyFill="1">
      <alignment horizontal="center" vertical="center"/>
    </xf>
    <xf numFmtId="9" fontId="4" fillId="14" borderId="2" xfId="2" applyFont="1" applyFill="1" applyBorder="1" applyAlignment="1">
      <alignment horizontal="center" vertical="center"/>
    </xf>
    <xf numFmtId="177" fontId="7" fillId="14" borderId="2" xfId="10" applyFill="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一般" xfId="0" builtinId="0"/>
    <cellStyle name="千分位" xfId="4" builtinId="3" customBuiltin="1"/>
    <cellStyle name="標題" xfId="5" builtinId="15" customBuiltin="1"/>
    <cellStyle name="標題 1" xfId="6" builtinId="16" customBuiltin="1"/>
    <cellStyle name="標題 2" xfId="7" builtinId="17" customBuiltin="1"/>
    <cellStyle name="標題 3" xfId="8" builtinId="18" customBuiltin="1"/>
    <cellStyle name="百分比" xfId="2" builtinId="5"/>
    <cellStyle name="超連結" xfId="1" builtinId="8" customBuiltin="1"/>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7"/>
  <sheetViews>
    <sheetView showGridLines="0" tabSelected="1" showRuler="0" zoomScale="85" zoomScaleNormal="85" zoomScalePageLayoutView="70" workbookViewId="0">
      <pane ySplit="6" topLeftCell="A37" activePane="bottomLeft" state="frozen"/>
      <selection pane="bottomLeft" activeCell="P20" sqref="P20"/>
    </sheetView>
  </sheetViews>
  <sheetFormatPr defaultRowHeight="30" customHeight="1" x14ac:dyDescent="0.3"/>
  <cols>
    <col min="1" max="1" width="2.625" style="37" customWidth="1"/>
    <col min="2" max="2" width="31.375" customWidth="1"/>
    <col min="3" max="3" width="30.625" customWidth="1"/>
    <col min="4" max="4" width="10.625" customWidth="1"/>
    <col min="5" max="5" width="10.5" style="5" customWidth="1"/>
    <col min="6" max="6" width="10.5" customWidth="1"/>
    <col min="7" max="7" width="2.625" customWidth="1"/>
    <col min="8" max="8" width="6.125" hidden="1" customWidth="1"/>
    <col min="9" max="64" width="2.5" customWidth="1"/>
    <col min="69" max="70" width="10.375"/>
  </cols>
  <sheetData>
    <row r="1" spans="1:64" ht="30" customHeight="1" x14ac:dyDescent="0.55000000000000004">
      <c r="A1" s="38" t="s">
        <v>12</v>
      </c>
      <c r="B1" s="40" t="s">
        <v>41</v>
      </c>
      <c r="C1" s="1"/>
      <c r="D1" s="2"/>
      <c r="E1" s="4"/>
      <c r="F1" s="36"/>
      <c r="H1" s="2"/>
      <c r="I1" s="60"/>
    </row>
    <row r="2" spans="1:64" ht="30" customHeight="1" x14ac:dyDescent="0.4">
      <c r="A2" s="37" t="s">
        <v>8</v>
      </c>
      <c r="B2" s="41"/>
      <c r="I2" s="61"/>
    </row>
    <row r="3" spans="1:64" ht="30" customHeight="1" x14ac:dyDescent="0.3">
      <c r="A3" s="37" t="s">
        <v>19</v>
      </c>
      <c r="B3" s="42"/>
      <c r="C3" s="72" t="s">
        <v>0</v>
      </c>
      <c r="D3" s="73"/>
      <c r="E3" s="71">
        <v>44860</v>
      </c>
      <c r="F3" s="71"/>
    </row>
    <row r="4" spans="1:64" ht="30" customHeight="1" x14ac:dyDescent="0.3">
      <c r="A4" s="38" t="s">
        <v>13</v>
      </c>
      <c r="C4" s="72" t="s">
        <v>6</v>
      </c>
      <c r="D4" s="73"/>
      <c r="E4" s="6">
        <v>15</v>
      </c>
      <c r="I4" s="68">
        <f>I5</f>
        <v>44956</v>
      </c>
      <c r="J4" s="69"/>
      <c r="K4" s="69"/>
      <c r="L4" s="69"/>
      <c r="M4" s="69"/>
      <c r="N4" s="69"/>
      <c r="O4" s="70"/>
      <c r="P4" s="68">
        <f>P5</f>
        <v>44963</v>
      </c>
      <c r="Q4" s="69"/>
      <c r="R4" s="69"/>
      <c r="S4" s="69"/>
      <c r="T4" s="69"/>
      <c r="U4" s="69"/>
      <c r="V4" s="70"/>
      <c r="W4" s="68">
        <f>W5</f>
        <v>44970</v>
      </c>
      <c r="X4" s="69"/>
      <c r="Y4" s="69"/>
      <c r="Z4" s="69"/>
      <c r="AA4" s="69"/>
      <c r="AB4" s="69"/>
      <c r="AC4" s="70"/>
      <c r="AD4" s="68">
        <f>AD5</f>
        <v>44977</v>
      </c>
      <c r="AE4" s="69"/>
      <c r="AF4" s="69"/>
      <c r="AG4" s="69"/>
      <c r="AH4" s="69"/>
      <c r="AI4" s="69"/>
      <c r="AJ4" s="70"/>
      <c r="AK4" s="68">
        <f>AK5</f>
        <v>44984</v>
      </c>
      <c r="AL4" s="69"/>
      <c r="AM4" s="69"/>
      <c r="AN4" s="69"/>
      <c r="AO4" s="69"/>
      <c r="AP4" s="69"/>
      <c r="AQ4" s="70"/>
      <c r="AR4" s="68">
        <f>AR5</f>
        <v>44991</v>
      </c>
      <c r="AS4" s="69"/>
      <c r="AT4" s="69"/>
      <c r="AU4" s="69"/>
      <c r="AV4" s="69"/>
      <c r="AW4" s="69"/>
      <c r="AX4" s="70"/>
      <c r="AY4" s="68">
        <f>AY5</f>
        <v>44998</v>
      </c>
      <c r="AZ4" s="69"/>
      <c r="BA4" s="69"/>
      <c r="BB4" s="69"/>
      <c r="BC4" s="69"/>
      <c r="BD4" s="69"/>
      <c r="BE4" s="70"/>
      <c r="BF4" s="68">
        <f>BF5</f>
        <v>45005</v>
      </c>
      <c r="BG4" s="69"/>
      <c r="BH4" s="69"/>
      <c r="BI4" s="69"/>
      <c r="BJ4" s="69"/>
      <c r="BK4" s="69"/>
      <c r="BL4" s="70"/>
    </row>
    <row r="5" spans="1:64" ht="15" customHeight="1" x14ac:dyDescent="0.3">
      <c r="A5" s="38" t="s">
        <v>14</v>
      </c>
      <c r="B5" s="59"/>
      <c r="C5" s="59"/>
      <c r="D5" s="59"/>
      <c r="E5" s="59"/>
      <c r="F5" s="59"/>
      <c r="G5" s="59"/>
      <c r="I5" s="10">
        <f>Project_Start-WEEKDAY(Project_Start,1)+2+7*(Display_Week-1)</f>
        <v>44956</v>
      </c>
      <c r="J5" s="9">
        <f>I5+1</f>
        <v>44957</v>
      </c>
      <c r="K5" s="9">
        <f t="shared" ref="K5:AX5" si="0">J5+1</f>
        <v>44958</v>
      </c>
      <c r="L5" s="9">
        <f t="shared" si="0"/>
        <v>44959</v>
      </c>
      <c r="M5" s="9">
        <f t="shared" si="0"/>
        <v>44960</v>
      </c>
      <c r="N5" s="9">
        <f t="shared" si="0"/>
        <v>44961</v>
      </c>
      <c r="O5" s="11">
        <f t="shared" si="0"/>
        <v>44962</v>
      </c>
      <c r="P5" s="10">
        <f>O5+1</f>
        <v>44963</v>
      </c>
      <c r="Q5" s="9">
        <f>P5+1</f>
        <v>44964</v>
      </c>
      <c r="R5" s="9">
        <f t="shared" si="0"/>
        <v>44965</v>
      </c>
      <c r="S5" s="9">
        <f t="shared" si="0"/>
        <v>44966</v>
      </c>
      <c r="T5" s="9">
        <f t="shared" si="0"/>
        <v>44967</v>
      </c>
      <c r="U5" s="9">
        <f t="shared" si="0"/>
        <v>44968</v>
      </c>
      <c r="V5" s="11">
        <f t="shared" si="0"/>
        <v>44969</v>
      </c>
      <c r="W5" s="10">
        <f>V5+1</f>
        <v>44970</v>
      </c>
      <c r="X5" s="9">
        <f>W5+1</f>
        <v>44971</v>
      </c>
      <c r="Y5" s="9">
        <f t="shared" si="0"/>
        <v>44972</v>
      </c>
      <c r="Z5" s="9">
        <f t="shared" si="0"/>
        <v>44973</v>
      </c>
      <c r="AA5" s="9">
        <f t="shared" si="0"/>
        <v>44974</v>
      </c>
      <c r="AB5" s="9">
        <f t="shared" si="0"/>
        <v>44975</v>
      </c>
      <c r="AC5" s="11">
        <f t="shared" si="0"/>
        <v>44976</v>
      </c>
      <c r="AD5" s="10">
        <f>AC5+1</f>
        <v>44977</v>
      </c>
      <c r="AE5" s="9">
        <f>AD5+1</f>
        <v>44978</v>
      </c>
      <c r="AF5" s="9">
        <f t="shared" si="0"/>
        <v>44979</v>
      </c>
      <c r="AG5" s="9">
        <f t="shared" si="0"/>
        <v>44980</v>
      </c>
      <c r="AH5" s="9">
        <f t="shared" si="0"/>
        <v>44981</v>
      </c>
      <c r="AI5" s="9">
        <f t="shared" si="0"/>
        <v>44982</v>
      </c>
      <c r="AJ5" s="11">
        <f t="shared" si="0"/>
        <v>44983</v>
      </c>
      <c r="AK5" s="10">
        <f>AJ5+1</f>
        <v>44984</v>
      </c>
      <c r="AL5" s="9">
        <f>AK5+1</f>
        <v>44985</v>
      </c>
      <c r="AM5" s="9">
        <f t="shared" si="0"/>
        <v>44986</v>
      </c>
      <c r="AN5" s="9">
        <f t="shared" si="0"/>
        <v>44987</v>
      </c>
      <c r="AO5" s="9">
        <f t="shared" si="0"/>
        <v>44988</v>
      </c>
      <c r="AP5" s="9">
        <f t="shared" si="0"/>
        <v>44989</v>
      </c>
      <c r="AQ5" s="11">
        <f t="shared" si="0"/>
        <v>44990</v>
      </c>
      <c r="AR5" s="10">
        <f>AQ5+1</f>
        <v>44991</v>
      </c>
      <c r="AS5" s="9">
        <f>AR5+1</f>
        <v>44992</v>
      </c>
      <c r="AT5" s="9">
        <f t="shared" si="0"/>
        <v>44993</v>
      </c>
      <c r="AU5" s="9">
        <f t="shared" si="0"/>
        <v>44994</v>
      </c>
      <c r="AV5" s="9">
        <f t="shared" si="0"/>
        <v>44995</v>
      </c>
      <c r="AW5" s="9">
        <f t="shared" si="0"/>
        <v>44996</v>
      </c>
      <c r="AX5" s="11">
        <f t="shared" si="0"/>
        <v>44997</v>
      </c>
      <c r="AY5" s="10">
        <f>AX5+1</f>
        <v>44998</v>
      </c>
      <c r="AZ5" s="9">
        <f>AY5+1</f>
        <v>44999</v>
      </c>
      <c r="BA5" s="9">
        <f t="shared" ref="BA5:BE5" si="1">AZ5+1</f>
        <v>45000</v>
      </c>
      <c r="BB5" s="9">
        <f t="shared" si="1"/>
        <v>45001</v>
      </c>
      <c r="BC5" s="9">
        <f t="shared" si="1"/>
        <v>45002</v>
      </c>
      <c r="BD5" s="9">
        <f t="shared" si="1"/>
        <v>45003</v>
      </c>
      <c r="BE5" s="11">
        <f t="shared" si="1"/>
        <v>45004</v>
      </c>
      <c r="BF5" s="10">
        <f>BE5+1</f>
        <v>45005</v>
      </c>
      <c r="BG5" s="9">
        <f>BF5+1</f>
        <v>45006</v>
      </c>
      <c r="BH5" s="9">
        <f t="shared" ref="BH5:BL5" si="2">BG5+1</f>
        <v>45007</v>
      </c>
      <c r="BI5" s="9">
        <f t="shared" si="2"/>
        <v>45008</v>
      </c>
      <c r="BJ5" s="9">
        <f t="shared" si="2"/>
        <v>45009</v>
      </c>
      <c r="BK5" s="9">
        <f t="shared" si="2"/>
        <v>45010</v>
      </c>
      <c r="BL5" s="11">
        <f t="shared" si="2"/>
        <v>45011</v>
      </c>
    </row>
    <row r="6" spans="1:64" ht="30" customHeight="1" thickBot="1" x14ac:dyDescent="0.35">
      <c r="A6" s="38" t="s">
        <v>15</v>
      </c>
      <c r="B6" s="7" t="s">
        <v>7</v>
      </c>
      <c r="C6" s="8" t="s">
        <v>2</v>
      </c>
      <c r="D6" s="8" t="s">
        <v>1</v>
      </c>
      <c r="E6" s="8" t="s">
        <v>3</v>
      </c>
      <c r="F6" s="8" t="s">
        <v>4</v>
      </c>
      <c r="G6" s="8"/>
      <c r="H6" s="8" t="s">
        <v>5</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37" t="s">
        <v>20</v>
      </c>
      <c r="C7" s="39"/>
      <c r="E7"/>
      <c r="H7"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64"/>
      <c r="AI7" s="34"/>
      <c r="AJ7" s="34"/>
      <c r="AK7" s="34"/>
      <c r="AL7" s="34"/>
      <c r="AM7" s="34"/>
      <c r="AN7" s="34"/>
      <c r="AO7" s="34"/>
      <c r="AP7" s="34"/>
      <c r="AQ7" s="34"/>
      <c r="AR7" s="34"/>
      <c r="AS7" s="34"/>
      <c r="AT7" s="34"/>
      <c r="AU7" s="34"/>
      <c r="AV7" s="64"/>
      <c r="AW7" s="34"/>
      <c r="AX7" s="34"/>
      <c r="AY7" s="34"/>
      <c r="AZ7" s="34"/>
      <c r="BA7" s="34"/>
      <c r="BB7" s="34"/>
      <c r="BC7" s="34"/>
      <c r="BD7" s="34"/>
      <c r="BE7" s="34"/>
      <c r="BF7" s="34"/>
      <c r="BG7" s="34"/>
      <c r="BH7" s="34"/>
      <c r="BI7" s="34"/>
      <c r="BJ7" s="34"/>
      <c r="BK7" s="34"/>
      <c r="BL7" s="34"/>
    </row>
    <row r="8" spans="1:64" s="3" customFormat="1" ht="30" customHeight="1" thickBot="1" x14ac:dyDescent="0.35">
      <c r="A8" s="38" t="s">
        <v>16</v>
      </c>
      <c r="B8" s="14" t="s">
        <v>22</v>
      </c>
      <c r="C8" s="47"/>
      <c r="D8" s="15"/>
      <c r="E8" s="16"/>
      <c r="F8" s="17"/>
      <c r="G8" s="13"/>
      <c r="H8" s="13" t="str">
        <f t="shared" ref="H8:H51" si="6">IF(OR(ISBLANK(task_start),ISBLANK(task_end)),"",task_end-task_start+1)</f>
        <v/>
      </c>
      <c r="I8" s="34"/>
      <c r="J8" s="34"/>
      <c r="K8" s="34"/>
      <c r="L8" s="34"/>
      <c r="M8" s="34"/>
      <c r="N8" s="34"/>
      <c r="O8" s="34"/>
      <c r="P8" s="34"/>
      <c r="Q8" s="34"/>
      <c r="R8" s="34"/>
      <c r="S8" s="34"/>
      <c r="T8" s="34"/>
      <c r="U8" s="34"/>
      <c r="V8" s="34"/>
      <c r="W8" s="34"/>
      <c r="X8" s="34"/>
      <c r="Y8" s="34"/>
      <c r="Z8" s="34"/>
      <c r="AA8" s="34"/>
      <c r="AB8" s="34"/>
      <c r="AC8" s="34"/>
      <c r="AD8" s="34"/>
      <c r="AE8" s="34"/>
      <c r="AF8" s="34"/>
      <c r="AG8" s="62"/>
      <c r="AH8" s="65"/>
      <c r="AI8" s="63"/>
      <c r="AJ8" s="34"/>
      <c r="AK8" s="34"/>
      <c r="AL8" s="34"/>
      <c r="AM8" s="34"/>
      <c r="AN8" s="34"/>
      <c r="AO8" s="34"/>
      <c r="AP8" s="34"/>
      <c r="AQ8" s="34"/>
      <c r="AR8" s="34"/>
      <c r="AS8" s="34"/>
      <c r="AT8" s="34"/>
      <c r="AU8" s="62"/>
      <c r="AV8" s="65"/>
      <c r="AW8" s="63"/>
      <c r="AX8" s="34"/>
      <c r="AY8" s="34"/>
      <c r="AZ8" s="34"/>
      <c r="BA8" s="34"/>
      <c r="BB8" s="34"/>
      <c r="BC8" s="34"/>
      <c r="BD8" s="34"/>
      <c r="BE8" s="34"/>
      <c r="BF8" s="34"/>
      <c r="BG8" s="34"/>
      <c r="BH8" s="34"/>
      <c r="BI8" s="34"/>
      <c r="BJ8" s="34"/>
      <c r="BK8" s="34"/>
      <c r="BL8" s="34"/>
    </row>
    <row r="9" spans="1:64" s="3" customFormat="1" ht="30" customHeight="1" thickBot="1" x14ac:dyDescent="0.35">
      <c r="A9" s="38" t="s">
        <v>21</v>
      </c>
      <c r="B9" s="55" t="s">
        <v>25</v>
      </c>
      <c r="C9" s="48" t="s">
        <v>28</v>
      </c>
      <c r="D9" s="18">
        <v>1</v>
      </c>
      <c r="E9" s="43">
        <f>Project_Start</f>
        <v>44860</v>
      </c>
      <c r="F9" s="43">
        <f>E9+9</f>
        <v>44869</v>
      </c>
      <c r="G9" s="13"/>
      <c r="H9" s="13">
        <f t="shared" si="6"/>
        <v>10</v>
      </c>
      <c r="I9" s="34"/>
      <c r="J9" s="34"/>
      <c r="K9" s="34"/>
      <c r="L9" s="34"/>
      <c r="M9" s="34"/>
      <c r="N9" s="34"/>
      <c r="O9" s="34"/>
      <c r="P9" s="34"/>
      <c r="Q9" s="34"/>
      <c r="R9" s="34"/>
      <c r="S9" s="34"/>
      <c r="T9" s="34"/>
      <c r="U9" s="34"/>
      <c r="V9" s="34"/>
      <c r="W9" s="34"/>
      <c r="X9" s="34"/>
      <c r="Y9" s="34"/>
      <c r="Z9" s="34"/>
      <c r="AA9" s="34"/>
      <c r="AB9" s="34"/>
      <c r="AC9" s="34"/>
      <c r="AD9" s="34"/>
      <c r="AE9" s="34"/>
      <c r="AF9" s="34"/>
      <c r="AG9" s="62"/>
      <c r="AH9" s="66"/>
      <c r="AI9" s="63"/>
      <c r="AJ9" s="34"/>
      <c r="AK9" s="34"/>
      <c r="AL9" s="34"/>
      <c r="AM9" s="34"/>
      <c r="AN9" s="34"/>
      <c r="AO9" s="34"/>
      <c r="AP9" s="34"/>
      <c r="AQ9" s="34"/>
      <c r="AR9" s="34"/>
      <c r="AS9" s="34"/>
      <c r="AT9" s="34"/>
      <c r="AU9" s="62"/>
      <c r="AV9" s="66"/>
      <c r="AW9" s="63"/>
      <c r="AX9" s="34"/>
      <c r="AY9" s="34"/>
      <c r="AZ9" s="34"/>
      <c r="BA9" s="34"/>
      <c r="BB9" s="34"/>
      <c r="BC9" s="34"/>
      <c r="BD9" s="34"/>
      <c r="BE9" s="34"/>
      <c r="BF9" s="34"/>
      <c r="BG9" s="34"/>
      <c r="BH9" s="34"/>
      <c r="BI9" s="34"/>
      <c r="BJ9" s="34"/>
      <c r="BK9" s="34"/>
      <c r="BL9" s="34"/>
    </row>
    <row r="10" spans="1:64" s="3" customFormat="1" ht="30" customHeight="1" thickBot="1" x14ac:dyDescent="0.35">
      <c r="A10" s="38" t="s">
        <v>17</v>
      </c>
      <c r="B10" s="55" t="s">
        <v>26</v>
      </c>
      <c r="C10" s="48" t="s">
        <v>29</v>
      </c>
      <c r="D10" s="18">
        <v>1</v>
      </c>
      <c r="E10" s="43">
        <f>E9</f>
        <v>44860</v>
      </c>
      <c r="F10" s="43">
        <f>E10+9</f>
        <v>44869</v>
      </c>
      <c r="G10" s="13"/>
      <c r="H10" s="13">
        <f t="shared" si="6"/>
        <v>10</v>
      </c>
      <c r="I10" s="34"/>
      <c r="J10" s="34"/>
      <c r="K10" s="34"/>
      <c r="L10" s="34"/>
      <c r="M10" s="34"/>
      <c r="N10" s="34"/>
      <c r="O10" s="34"/>
      <c r="P10" s="34"/>
      <c r="Q10" s="34"/>
      <c r="R10" s="34"/>
      <c r="S10" s="34"/>
      <c r="T10" s="34"/>
      <c r="U10" s="35"/>
      <c r="V10" s="35"/>
      <c r="W10" s="34"/>
      <c r="X10" s="34"/>
      <c r="Y10" s="34"/>
      <c r="Z10" s="34"/>
      <c r="AA10" s="34"/>
      <c r="AB10" s="34"/>
      <c r="AC10" s="34"/>
      <c r="AD10" s="34"/>
      <c r="AE10" s="34"/>
      <c r="AF10" s="34"/>
      <c r="AG10" s="62"/>
      <c r="AH10" s="66"/>
      <c r="AI10" s="63"/>
      <c r="AJ10" s="34"/>
      <c r="AK10" s="34"/>
      <c r="AL10" s="34"/>
      <c r="AM10" s="34"/>
      <c r="AN10" s="34"/>
      <c r="AO10" s="34"/>
      <c r="AP10" s="34"/>
      <c r="AQ10" s="34"/>
      <c r="AR10" s="34"/>
      <c r="AS10" s="34"/>
      <c r="AT10" s="34"/>
      <c r="AU10" s="62"/>
      <c r="AV10" s="66"/>
      <c r="AW10" s="63"/>
      <c r="AX10" s="34"/>
      <c r="AY10" s="34"/>
      <c r="AZ10" s="34"/>
      <c r="BA10" s="34"/>
      <c r="BB10" s="34"/>
      <c r="BC10" s="34"/>
      <c r="BD10" s="34"/>
      <c r="BE10" s="34"/>
      <c r="BF10" s="34"/>
      <c r="BG10" s="34"/>
      <c r="BH10" s="34"/>
      <c r="BI10" s="34"/>
      <c r="BJ10" s="34"/>
      <c r="BK10" s="34"/>
      <c r="BL10" s="34"/>
    </row>
    <row r="11" spans="1:64" s="3" customFormat="1" ht="30" customHeight="1" thickBot="1" x14ac:dyDescent="0.35">
      <c r="A11" s="37"/>
      <c r="B11" s="55" t="s">
        <v>27</v>
      </c>
      <c r="C11" s="48" t="s">
        <v>30</v>
      </c>
      <c r="D11" s="18">
        <v>1</v>
      </c>
      <c r="E11" s="43">
        <f>E9</f>
        <v>44860</v>
      </c>
      <c r="F11" s="43">
        <f>E11+9</f>
        <v>44869</v>
      </c>
      <c r="G11" s="13"/>
      <c r="H11" s="13">
        <f t="shared" si="6"/>
        <v>10</v>
      </c>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62"/>
      <c r="AH11" s="66"/>
      <c r="AI11" s="63"/>
      <c r="AJ11" s="34"/>
      <c r="AK11" s="34"/>
      <c r="AL11" s="34"/>
      <c r="AM11" s="34"/>
      <c r="AN11" s="34"/>
      <c r="AO11" s="34"/>
      <c r="AP11" s="34"/>
      <c r="AQ11" s="34"/>
      <c r="AR11" s="34"/>
      <c r="AS11" s="34"/>
      <c r="AT11" s="34"/>
      <c r="AU11" s="62"/>
      <c r="AV11" s="66"/>
      <c r="AW11" s="63"/>
      <c r="AX11" s="34"/>
      <c r="AY11" s="34"/>
      <c r="AZ11" s="34"/>
      <c r="BA11" s="34"/>
      <c r="BB11" s="34"/>
      <c r="BC11" s="34"/>
      <c r="BD11" s="34"/>
      <c r="BE11" s="34"/>
      <c r="BF11" s="34"/>
      <c r="BG11" s="34"/>
      <c r="BH11" s="34"/>
      <c r="BI11" s="34"/>
      <c r="BJ11" s="34"/>
      <c r="BK11" s="34"/>
      <c r="BL11" s="34"/>
    </row>
    <row r="12" spans="1:64" s="3" customFormat="1" ht="30" customHeight="1" thickBot="1" x14ac:dyDescent="0.35">
      <c r="A12" s="37"/>
      <c r="B12" s="55" t="s">
        <v>38</v>
      </c>
      <c r="C12" s="48" t="s">
        <v>29</v>
      </c>
      <c r="D12" s="18">
        <v>1</v>
      </c>
      <c r="E12" s="43">
        <v>44870</v>
      </c>
      <c r="F12" s="43">
        <f>E12+7</f>
        <v>44877</v>
      </c>
      <c r="G12" s="13"/>
      <c r="H12" s="13">
        <f t="shared" si="6"/>
        <v>8</v>
      </c>
      <c r="I12" s="34"/>
      <c r="J12" s="34"/>
      <c r="K12" s="34"/>
      <c r="L12" s="34"/>
      <c r="M12" s="34"/>
      <c r="N12" s="34"/>
      <c r="O12" s="34"/>
      <c r="P12" s="34"/>
      <c r="Q12" s="34"/>
      <c r="R12" s="34"/>
      <c r="S12" s="34"/>
      <c r="T12" s="34"/>
      <c r="U12" s="34"/>
      <c r="V12" s="34"/>
      <c r="W12" s="34"/>
      <c r="X12" s="34"/>
      <c r="Y12" s="35"/>
      <c r="Z12" s="34"/>
      <c r="AA12" s="34"/>
      <c r="AB12" s="34"/>
      <c r="AC12" s="34"/>
      <c r="AD12" s="34"/>
      <c r="AE12" s="34"/>
      <c r="AF12" s="34"/>
      <c r="AG12" s="62"/>
      <c r="AH12" s="66"/>
      <c r="AI12" s="63"/>
      <c r="AJ12" s="34"/>
      <c r="AK12" s="34"/>
      <c r="AL12" s="34"/>
      <c r="AM12" s="34"/>
      <c r="AN12" s="34"/>
      <c r="AO12" s="34"/>
      <c r="AP12" s="34"/>
      <c r="AQ12" s="34"/>
      <c r="AR12" s="34"/>
      <c r="AS12" s="34"/>
      <c r="AT12" s="34"/>
      <c r="AU12" s="62"/>
      <c r="AV12" s="66"/>
      <c r="AW12" s="63"/>
      <c r="AX12" s="34"/>
      <c r="AY12" s="34"/>
      <c r="AZ12" s="34"/>
      <c r="BA12" s="34"/>
      <c r="BB12" s="34"/>
      <c r="BC12" s="34"/>
      <c r="BD12" s="34"/>
      <c r="BE12" s="34"/>
      <c r="BF12" s="34"/>
      <c r="BG12" s="34"/>
      <c r="BH12" s="34"/>
      <c r="BI12" s="34"/>
      <c r="BJ12" s="34"/>
      <c r="BK12" s="34"/>
      <c r="BL12" s="34"/>
    </row>
    <row r="13" spans="1:64" s="3" customFormat="1" ht="30" customHeight="1" thickBot="1" x14ac:dyDescent="0.35">
      <c r="A13" s="37"/>
      <c r="B13" s="55" t="s">
        <v>40</v>
      </c>
      <c r="C13" s="48" t="s">
        <v>29</v>
      </c>
      <c r="D13" s="18">
        <v>1</v>
      </c>
      <c r="E13" s="43">
        <v>44917</v>
      </c>
      <c r="F13" s="43">
        <f>E13+18</f>
        <v>44935</v>
      </c>
      <c r="G13" s="13"/>
      <c r="H13" s="13">
        <f t="shared" ref="H13:H23" si="7">IF(OR(ISBLANK(task_start),ISBLANK(task_end)),"",task_end-task_start+1)</f>
        <v>19</v>
      </c>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62"/>
      <c r="AH13" s="66"/>
      <c r="AI13" s="63"/>
      <c r="AJ13" s="34"/>
      <c r="AK13" s="34"/>
      <c r="AL13" s="34"/>
      <c r="AM13" s="34"/>
      <c r="AN13" s="34"/>
      <c r="AO13" s="34"/>
      <c r="AP13" s="34"/>
      <c r="AQ13" s="34"/>
      <c r="AR13" s="34"/>
      <c r="AS13" s="34"/>
      <c r="AT13" s="34"/>
      <c r="AU13" s="62"/>
      <c r="AV13" s="66"/>
      <c r="AW13" s="63"/>
      <c r="AX13" s="34"/>
      <c r="AY13" s="34"/>
      <c r="AZ13" s="34"/>
      <c r="BA13" s="34"/>
      <c r="BB13" s="34"/>
      <c r="BC13" s="34"/>
      <c r="BD13" s="34"/>
      <c r="BE13" s="34"/>
      <c r="BF13" s="34"/>
      <c r="BG13" s="34"/>
      <c r="BH13" s="34"/>
      <c r="BI13" s="34"/>
      <c r="BJ13" s="34"/>
      <c r="BK13" s="34"/>
      <c r="BL13" s="34"/>
    </row>
    <row r="14" spans="1:64" s="3" customFormat="1" ht="30" customHeight="1" thickBot="1" x14ac:dyDescent="0.35">
      <c r="A14" s="38" t="s">
        <v>18</v>
      </c>
      <c r="B14" s="55" t="s">
        <v>37</v>
      </c>
      <c r="C14" s="48" t="s">
        <v>29</v>
      </c>
      <c r="D14" s="18">
        <v>1</v>
      </c>
      <c r="E14" s="43">
        <v>44936</v>
      </c>
      <c r="F14" s="43">
        <f>E14+14</f>
        <v>44950</v>
      </c>
      <c r="G14" s="13"/>
      <c r="H14" s="13">
        <f t="shared" si="7"/>
        <v>15</v>
      </c>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62"/>
      <c r="AH14" s="66"/>
      <c r="AI14" s="63"/>
      <c r="AJ14" s="34"/>
      <c r="AK14" s="34"/>
      <c r="AL14" s="34"/>
      <c r="AM14" s="34"/>
      <c r="AN14" s="34"/>
      <c r="AO14" s="34"/>
      <c r="AP14" s="34"/>
      <c r="AQ14" s="34"/>
      <c r="AR14" s="34"/>
      <c r="AS14" s="34"/>
      <c r="AT14" s="34"/>
      <c r="AU14" s="62"/>
      <c r="AV14" s="66"/>
      <c r="AW14" s="63"/>
      <c r="AX14" s="34"/>
      <c r="AY14" s="34"/>
      <c r="AZ14" s="34"/>
      <c r="BA14" s="34"/>
      <c r="BB14" s="34"/>
      <c r="BC14" s="34"/>
      <c r="BD14" s="34"/>
      <c r="BE14" s="34"/>
      <c r="BF14" s="34"/>
      <c r="BG14" s="34"/>
      <c r="BH14" s="34"/>
      <c r="BI14" s="34"/>
      <c r="BJ14" s="34"/>
      <c r="BK14" s="34"/>
      <c r="BL14" s="34"/>
    </row>
    <row r="15" spans="1:64" s="3" customFormat="1" ht="30" customHeight="1" thickBot="1" x14ac:dyDescent="0.35">
      <c r="A15" s="38"/>
      <c r="B15" s="55" t="s">
        <v>36</v>
      </c>
      <c r="C15" s="48" t="s">
        <v>29</v>
      </c>
      <c r="D15" s="18">
        <v>1</v>
      </c>
      <c r="E15" s="43">
        <v>44949</v>
      </c>
      <c r="F15" s="43">
        <f>E15+37</f>
        <v>44986</v>
      </c>
      <c r="G15" s="13"/>
      <c r="H15" s="13">
        <f t="shared" si="7"/>
        <v>38</v>
      </c>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62"/>
      <c r="AH15" s="66"/>
      <c r="AI15" s="63"/>
      <c r="AJ15" s="34"/>
      <c r="AK15" s="34"/>
      <c r="AL15" s="34"/>
      <c r="AM15" s="34"/>
      <c r="AN15" s="34"/>
      <c r="AO15" s="34"/>
      <c r="AP15" s="34"/>
      <c r="AQ15" s="34"/>
      <c r="AR15" s="34"/>
      <c r="AS15" s="34"/>
      <c r="AT15" s="34"/>
      <c r="AU15" s="62"/>
      <c r="AV15" s="66"/>
      <c r="AW15" s="63"/>
      <c r="AX15" s="34"/>
      <c r="AY15" s="34"/>
      <c r="AZ15" s="34"/>
      <c r="BA15" s="34"/>
      <c r="BB15" s="34"/>
      <c r="BC15" s="34"/>
      <c r="BD15" s="34"/>
      <c r="BE15" s="34"/>
      <c r="BF15" s="34"/>
      <c r="BG15" s="34"/>
      <c r="BH15" s="34"/>
      <c r="BI15" s="34"/>
      <c r="BJ15" s="34"/>
      <c r="BK15" s="34"/>
      <c r="BL15" s="34"/>
    </row>
    <row r="16" spans="1:64" s="3" customFormat="1" ht="30" customHeight="1" thickBot="1" x14ac:dyDescent="0.35">
      <c r="A16" s="37"/>
      <c r="B16" s="55"/>
      <c r="C16" s="48"/>
      <c r="D16" s="18"/>
      <c r="E16" s="43"/>
      <c r="F16" s="43"/>
      <c r="G16" s="13"/>
      <c r="H16" s="13" t="str">
        <f t="shared" si="7"/>
        <v/>
      </c>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62"/>
      <c r="AH16" s="66"/>
      <c r="AI16" s="63"/>
      <c r="AJ16" s="34"/>
      <c r="AK16" s="34"/>
      <c r="AL16" s="34"/>
      <c r="AM16" s="34"/>
      <c r="AN16" s="34"/>
      <c r="AO16" s="34"/>
      <c r="AP16" s="34"/>
      <c r="AQ16" s="34"/>
      <c r="AR16" s="34"/>
      <c r="AS16" s="34"/>
      <c r="AT16" s="34"/>
      <c r="AU16" s="62"/>
      <c r="AV16" s="66"/>
      <c r="AW16" s="63"/>
      <c r="AX16" s="34"/>
      <c r="AY16" s="34"/>
      <c r="AZ16" s="34"/>
      <c r="BA16" s="34"/>
      <c r="BB16" s="34"/>
      <c r="BC16" s="34"/>
      <c r="BD16" s="34"/>
      <c r="BE16" s="34"/>
      <c r="BF16" s="34"/>
      <c r="BG16" s="34"/>
      <c r="BH16" s="34"/>
      <c r="BI16" s="34"/>
      <c r="BJ16" s="34"/>
      <c r="BK16" s="34"/>
      <c r="BL16" s="34"/>
    </row>
    <row r="17" spans="1:64" s="3" customFormat="1" ht="30" customHeight="1" thickBot="1" x14ac:dyDescent="0.35">
      <c r="A17" s="37"/>
      <c r="B17" s="74"/>
      <c r="C17" s="75"/>
      <c r="D17" s="76"/>
      <c r="E17" s="77"/>
      <c r="F17" s="77"/>
      <c r="G17" s="13"/>
      <c r="H17" s="13" t="str">
        <f t="shared" si="7"/>
        <v/>
      </c>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62"/>
      <c r="AH17" s="66"/>
      <c r="AI17" s="63"/>
      <c r="AJ17" s="34"/>
      <c r="AK17" s="34"/>
      <c r="AL17" s="34"/>
      <c r="AM17" s="34"/>
      <c r="AN17" s="34"/>
      <c r="AO17" s="34"/>
      <c r="AP17" s="34"/>
      <c r="AQ17" s="34"/>
      <c r="AR17" s="34"/>
      <c r="AS17" s="34"/>
      <c r="AT17" s="34"/>
      <c r="AU17" s="62"/>
      <c r="AV17" s="66"/>
      <c r="AW17" s="63"/>
      <c r="AX17" s="34"/>
      <c r="AY17" s="34"/>
      <c r="AZ17" s="34"/>
      <c r="BA17" s="34"/>
      <c r="BB17" s="34"/>
      <c r="BC17" s="34"/>
      <c r="BD17" s="34"/>
      <c r="BE17" s="34"/>
      <c r="BF17" s="34"/>
      <c r="BG17" s="34"/>
      <c r="BH17" s="34"/>
      <c r="BI17" s="34"/>
      <c r="BJ17" s="34"/>
      <c r="BK17" s="34"/>
      <c r="BL17" s="34"/>
    </row>
    <row r="18" spans="1:64" s="3" customFormat="1" ht="30" customHeight="1" thickBot="1" x14ac:dyDescent="0.35">
      <c r="A18" s="37"/>
      <c r="B18" s="74"/>
      <c r="C18" s="75"/>
      <c r="D18" s="76"/>
      <c r="E18" s="77"/>
      <c r="F18" s="77"/>
      <c r="G18" s="13"/>
      <c r="H18" s="13" t="str">
        <f t="shared" si="7"/>
        <v/>
      </c>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62"/>
      <c r="AH18" s="66"/>
      <c r="AI18" s="63"/>
      <c r="AJ18" s="34"/>
      <c r="AK18" s="34"/>
      <c r="AL18" s="34"/>
      <c r="AM18" s="34"/>
      <c r="AN18" s="34"/>
      <c r="AO18" s="34"/>
      <c r="AP18" s="34"/>
      <c r="AQ18" s="34"/>
      <c r="AR18" s="34"/>
      <c r="AS18" s="34"/>
      <c r="AT18" s="34"/>
      <c r="AU18" s="62"/>
      <c r="AV18" s="66"/>
      <c r="AW18" s="63"/>
      <c r="AX18" s="34"/>
      <c r="AY18" s="34"/>
      <c r="AZ18" s="34"/>
      <c r="BA18" s="34"/>
      <c r="BB18" s="34"/>
      <c r="BC18" s="34"/>
      <c r="BD18" s="34"/>
      <c r="BE18" s="34"/>
      <c r="BF18" s="34"/>
      <c r="BG18" s="34"/>
      <c r="BH18" s="34"/>
      <c r="BI18" s="34"/>
      <c r="BJ18" s="34"/>
      <c r="BK18" s="34"/>
      <c r="BL18" s="34"/>
    </row>
    <row r="19" spans="1:64" s="3" customFormat="1" ht="30" customHeight="1" thickBot="1" x14ac:dyDescent="0.35">
      <c r="A19" s="37"/>
      <c r="B19" s="74"/>
      <c r="C19" s="75"/>
      <c r="D19" s="76"/>
      <c r="E19" s="77"/>
      <c r="F19" s="77"/>
      <c r="G19" s="13"/>
      <c r="H19" s="13" t="str">
        <f t="shared" si="7"/>
        <v/>
      </c>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62"/>
      <c r="AH19" s="66"/>
      <c r="AI19" s="63"/>
      <c r="AJ19" s="34"/>
      <c r="AK19" s="34"/>
      <c r="AL19" s="34"/>
      <c r="AM19" s="34"/>
      <c r="AN19" s="34"/>
      <c r="AO19" s="34"/>
      <c r="AP19" s="34"/>
      <c r="AQ19" s="34"/>
      <c r="AR19" s="34"/>
      <c r="AS19" s="34"/>
      <c r="AT19" s="34"/>
      <c r="AU19" s="62"/>
      <c r="AV19" s="66"/>
      <c r="AW19" s="63"/>
      <c r="AX19" s="34"/>
      <c r="AY19" s="34"/>
      <c r="AZ19" s="34"/>
      <c r="BA19" s="34"/>
      <c r="BB19" s="34"/>
      <c r="BC19" s="34"/>
      <c r="BD19" s="34"/>
      <c r="BE19" s="34"/>
      <c r="BF19" s="34"/>
      <c r="BG19" s="34"/>
      <c r="BH19" s="34"/>
      <c r="BI19" s="34"/>
      <c r="BJ19" s="34"/>
      <c r="BK19" s="34"/>
      <c r="BL19" s="34"/>
    </row>
    <row r="20" spans="1:64" s="3" customFormat="1" ht="30" customHeight="1" thickBot="1" x14ac:dyDescent="0.35">
      <c r="A20" s="37" t="s">
        <v>9</v>
      </c>
      <c r="G20" s="13"/>
      <c r="H20" s="13" t="str">
        <f t="shared" si="7"/>
        <v/>
      </c>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62"/>
      <c r="AH20" s="66"/>
      <c r="AI20" s="63"/>
      <c r="AJ20" s="34"/>
      <c r="AK20" s="34"/>
      <c r="AL20" s="34"/>
      <c r="AM20" s="34"/>
      <c r="AN20" s="34"/>
      <c r="AO20" s="34"/>
      <c r="AP20" s="34"/>
      <c r="AQ20" s="34"/>
      <c r="AR20" s="34"/>
      <c r="AS20" s="34"/>
      <c r="AT20" s="34"/>
      <c r="AU20" s="62"/>
      <c r="AV20" s="66"/>
      <c r="AW20" s="63"/>
      <c r="AX20" s="34"/>
      <c r="AY20" s="34"/>
      <c r="AZ20" s="34"/>
      <c r="BA20" s="34"/>
      <c r="BB20" s="34"/>
      <c r="BC20" s="34"/>
      <c r="BD20" s="34"/>
      <c r="BE20" s="34"/>
      <c r="BF20" s="34"/>
      <c r="BG20" s="34"/>
      <c r="BH20" s="34"/>
      <c r="BI20" s="34"/>
      <c r="BJ20" s="34"/>
      <c r="BK20" s="34"/>
      <c r="BL20" s="34"/>
    </row>
    <row r="21" spans="1:64" s="3" customFormat="1" ht="30" customHeight="1" thickBot="1" x14ac:dyDescent="0.35">
      <c r="A21" s="37"/>
      <c r="B21" s="19" t="s">
        <v>44</v>
      </c>
      <c r="C21" s="49"/>
      <c r="D21" s="20"/>
      <c r="E21" s="21"/>
      <c r="F21" s="22"/>
      <c r="G21" s="13"/>
      <c r="H21" s="13" t="str">
        <f t="shared" si="7"/>
        <v/>
      </c>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62"/>
      <c r="AH21" s="66"/>
      <c r="AI21" s="63"/>
      <c r="AJ21" s="34"/>
      <c r="AK21" s="34"/>
      <c r="AL21" s="34"/>
      <c r="AM21" s="34"/>
      <c r="AN21" s="34"/>
      <c r="AO21" s="34"/>
      <c r="AP21" s="34"/>
      <c r="AQ21" s="34"/>
      <c r="AR21" s="34"/>
      <c r="AS21" s="34"/>
      <c r="AT21" s="34"/>
      <c r="AU21" s="62"/>
      <c r="AV21" s="66"/>
      <c r="AW21" s="63"/>
      <c r="AX21" s="34"/>
      <c r="AY21" s="34"/>
      <c r="AZ21" s="34"/>
      <c r="BA21" s="34"/>
      <c r="BB21" s="34"/>
      <c r="BC21" s="34"/>
      <c r="BD21" s="34"/>
      <c r="BE21" s="34"/>
      <c r="BF21" s="34"/>
      <c r="BG21" s="34"/>
      <c r="BH21" s="34"/>
      <c r="BI21" s="34"/>
      <c r="BJ21" s="34"/>
      <c r="BK21" s="34"/>
      <c r="BL21" s="34"/>
    </row>
    <row r="22" spans="1:64" s="3" customFormat="1" ht="30" customHeight="1" thickBot="1" x14ac:dyDescent="0.35">
      <c r="A22" s="37"/>
      <c r="B22" s="56" t="s">
        <v>42</v>
      </c>
      <c r="C22" s="50" t="s">
        <v>48</v>
      </c>
      <c r="D22" s="23">
        <v>1</v>
      </c>
      <c r="E22" s="44">
        <f>F22-7</f>
        <v>44985</v>
      </c>
      <c r="F22" s="44">
        <v>44992</v>
      </c>
      <c r="G22" s="13"/>
      <c r="H22" s="13">
        <f t="shared" si="7"/>
        <v>8</v>
      </c>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62"/>
      <c r="AH22" s="66"/>
      <c r="AI22" s="63"/>
      <c r="AJ22" s="34"/>
      <c r="AK22" s="34"/>
      <c r="AL22" s="34"/>
      <c r="AM22" s="34"/>
      <c r="AN22" s="34"/>
      <c r="AO22" s="34"/>
      <c r="AP22" s="34"/>
      <c r="AQ22" s="34"/>
      <c r="AR22" s="34"/>
      <c r="AS22" s="34"/>
      <c r="AT22" s="34"/>
      <c r="AU22" s="62"/>
      <c r="AV22" s="66"/>
      <c r="AW22" s="63"/>
      <c r="AX22" s="34"/>
      <c r="AY22" s="34"/>
      <c r="AZ22" s="34"/>
      <c r="BA22" s="34"/>
      <c r="BB22" s="34"/>
      <c r="BC22" s="34"/>
      <c r="BD22" s="34"/>
      <c r="BE22" s="34"/>
      <c r="BF22" s="34"/>
      <c r="BG22" s="34"/>
      <c r="BH22" s="34"/>
      <c r="BI22" s="34"/>
      <c r="BJ22" s="34"/>
      <c r="BK22" s="34"/>
      <c r="BL22" s="34"/>
    </row>
    <row r="23" spans="1:64" s="3" customFormat="1" ht="30" customHeight="1" thickBot="1" x14ac:dyDescent="0.35">
      <c r="A23" s="37"/>
      <c r="B23" s="56" t="s">
        <v>43</v>
      </c>
      <c r="C23" s="50" t="s">
        <v>29</v>
      </c>
      <c r="D23" s="23">
        <v>1</v>
      </c>
      <c r="E23" s="44">
        <f>E22+2</f>
        <v>44987</v>
      </c>
      <c r="F23" s="44">
        <v>45009</v>
      </c>
      <c r="G23" s="13"/>
      <c r="H23" s="13">
        <f t="shared" si="7"/>
        <v>23</v>
      </c>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62"/>
      <c r="AH23" s="67"/>
      <c r="AI23" s="63"/>
      <c r="AJ23" s="34"/>
      <c r="AK23" s="34"/>
      <c r="AL23" s="34"/>
      <c r="AM23" s="34"/>
      <c r="AN23" s="34"/>
      <c r="AO23" s="34"/>
      <c r="AP23" s="34"/>
      <c r="AQ23" s="34"/>
      <c r="AR23" s="34"/>
      <c r="AS23" s="34"/>
      <c r="AT23" s="34"/>
      <c r="AU23" s="62"/>
      <c r="AV23" s="67"/>
      <c r="AW23" s="63"/>
      <c r="AX23" s="34"/>
      <c r="AY23" s="34"/>
      <c r="AZ23" s="34"/>
      <c r="BA23" s="34"/>
      <c r="BB23" s="34"/>
      <c r="BC23" s="34"/>
      <c r="BD23" s="34"/>
      <c r="BE23" s="34"/>
      <c r="BF23" s="34"/>
      <c r="BG23" s="34"/>
      <c r="BH23" s="34"/>
      <c r="BI23" s="34"/>
      <c r="BJ23" s="34"/>
      <c r="BK23" s="34"/>
      <c r="BL23" s="34"/>
    </row>
    <row r="24" spans="1:64" s="3" customFormat="1" ht="30" customHeight="1" thickBot="1" x14ac:dyDescent="0.35">
      <c r="A24" s="37"/>
      <c r="B24" s="56" t="s">
        <v>51</v>
      </c>
      <c r="C24" s="50" t="s">
        <v>47</v>
      </c>
      <c r="D24" s="23">
        <v>1</v>
      </c>
      <c r="E24" s="44">
        <f>F24-3</f>
        <v>44996</v>
      </c>
      <c r="F24" s="44">
        <v>44999</v>
      </c>
      <c r="G24" s="13"/>
      <c r="H24" s="13">
        <f t="shared" si="6"/>
        <v>4</v>
      </c>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row>
    <row r="25" spans="1:64" s="3" customFormat="1" ht="30" customHeight="1" thickBot="1" x14ac:dyDescent="0.35">
      <c r="A25" s="37"/>
      <c r="B25" s="56" t="s">
        <v>32</v>
      </c>
      <c r="C25" s="50" t="s">
        <v>28</v>
      </c>
      <c r="D25" s="23">
        <v>1</v>
      </c>
      <c r="E25" s="44">
        <v>44936</v>
      </c>
      <c r="F25" s="44">
        <f>E25+7</f>
        <v>44943</v>
      </c>
      <c r="G25" s="13"/>
      <c r="H25" s="13">
        <f t="shared" si="6"/>
        <v>8</v>
      </c>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row>
    <row r="26" spans="1:64" s="3" customFormat="1" ht="30" customHeight="1" thickBot="1" x14ac:dyDescent="0.35">
      <c r="A26" s="37" t="s">
        <v>9</v>
      </c>
      <c r="B26" s="56" t="s">
        <v>33</v>
      </c>
      <c r="C26" s="50" t="s">
        <v>28</v>
      </c>
      <c r="D26" s="23">
        <v>1</v>
      </c>
      <c r="E26" s="44">
        <v>44951</v>
      </c>
      <c r="F26" s="44">
        <f>E26+14</f>
        <v>44965</v>
      </c>
      <c r="G26" s="13"/>
      <c r="H26" s="13">
        <f t="shared" si="6"/>
        <v>15</v>
      </c>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row>
    <row r="27" spans="1:64" s="3" customFormat="1" ht="30" customHeight="1" thickBot="1" x14ac:dyDescent="0.35">
      <c r="A27" s="37"/>
      <c r="B27" s="56" t="s">
        <v>34</v>
      </c>
      <c r="C27" s="50" t="s">
        <v>39</v>
      </c>
      <c r="D27" s="23">
        <v>1</v>
      </c>
      <c r="E27" s="44">
        <v>44966</v>
      </c>
      <c r="F27" s="44">
        <f>E27+20</f>
        <v>44986</v>
      </c>
      <c r="G27" s="13"/>
      <c r="H27" s="13">
        <f t="shared" si="6"/>
        <v>21</v>
      </c>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row>
    <row r="28" spans="1:64" s="3" customFormat="1" ht="30" customHeight="1" thickBot="1" x14ac:dyDescent="0.35">
      <c r="A28" s="37"/>
      <c r="G28" s="13"/>
      <c r="H28" s="13" t="str">
        <f t="shared" si="6"/>
        <v/>
      </c>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row>
    <row r="29" spans="1:64" s="3" customFormat="1" ht="30" customHeight="1" thickBot="1" x14ac:dyDescent="0.35">
      <c r="A29" s="37"/>
      <c r="G29" s="13"/>
      <c r="H29" s="13" t="str">
        <f t="shared" si="6"/>
        <v/>
      </c>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row>
    <row r="30" spans="1:64" s="3" customFormat="1" ht="30" customHeight="1" thickBot="1" x14ac:dyDescent="0.35">
      <c r="A30" s="37"/>
      <c r="B30" s="24" t="s">
        <v>23</v>
      </c>
      <c r="C30" s="51"/>
      <c r="D30" s="25"/>
      <c r="E30" s="26"/>
      <c r="F30" s="27"/>
      <c r="G30" s="13"/>
      <c r="H30" s="13" t="str">
        <f t="shared" si="6"/>
        <v/>
      </c>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row>
    <row r="31" spans="1:64" s="3" customFormat="1" ht="30" customHeight="1" thickBot="1" x14ac:dyDescent="0.35">
      <c r="A31" s="37"/>
      <c r="B31" s="57" t="s">
        <v>40</v>
      </c>
      <c r="C31" s="52" t="s">
        <v>29</v>
      </c>
      <c r="D31" s="28">
        <v>1</v>
      </c>
      <c r="E31" s="45">
        <v>44917</v>
      </c>
      <c r="F31" s="45">
        <f>E31+18</f>
        <v>44935</v>
      </c>
      <c r="G31" s="13"/>
      <c r="H31" s="13">
        <f t="shared" si="6"/>
        <v>19</v>
      </c>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row>
    <row r="32" spans="1:64" s="3" customFormat="1" ht="30" customHeight="1" thickBot="1" x14ac:dyDescent="0.35">
      <c r="A32" s="37" t="s">
        <v>11</v>
      </c>
      <c r="B32" s="57" t="s">
        <v>37</v>
      </c>
      <c r="C32" s="52" t="s">
        <v>29</v>
      </c>
      <c r="D32" s="28">
        <v>1</v>
      </c>
      <c r="E32" s="45">
        <v>44936</v>
      </c>
      <c r="F32" s="45">
        <f>E32+14</f>
        <v>44950</v>
      </c>
      <c r="G32" s="13"/>
      <c r="H32" s="13">
        <f t="shared" si="6"/>
        <v>15</v>
      </c>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row>
    <row r="33" spans="1:64" s="3" customFormat="1" ht="30" customHeight="1" thickBot="1" x14ac:dyDescent="0.35">
      <c r="A33" s="38" t="s">
        <v>10</v>
      </c>
      <c r="B33" s="57" t="s">
        <v>45</v>
      </c>
      <c r="C33" s="52" t="s">
        <v>31</v>
      </c>
      <c r="D33" s="28">
        <v>1</v>
      </c>
      <c r="E33" s="45">
        <v>44987</v>
      </c>
      <c r="F33" s="45">
        <v>44996</v>
      </c>
      <c r="G33" s="13"/>
      <c r="H33" s="13">
        <f t="shared" si="6"/>
        <v>10</v>
      </c>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row>
    <row r="34" spans="1:64" ht="30" customHeight="1" thickBot="1" x14ac:dyDescent="0.35">
      <c r="B34" s="57" t="s">
        <v>46</v>
      </c>
      <c r="C34" s="52" t="s">
        <v>31</v>
      </c>
      <c r="D34" s="28">
        <v>1</v>
      </c>
      <c r="E34" s="45">
        <v>44987</v>
      </c>
      <c r="F34" s="45">
        <v>44996</v>
      </c>
      <c r="G34" s="13"/>
      <c r="H34" s="13">
        <f t="shared" si="6"/>
        <v>10</v>
      </c>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ht="30" customHeight="1" thickBot="1" x14ac:dyDescent="0.35">
      <c r="G35" s="13"/>
      <c r="H35" s="13" t="str">
        <f t="shared" si="6"/>
        <v/>
      </c>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row>
    <row r="36" spans="1:64" ht="30" customHeight="1" thickBot="1" x14ac:dyDescent="0.35">
      <c r="H36" s="13" t="str">
        <f t="shared" si="6"/>
        <v/>
      </c>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row>
    <row r="37" spans="1:64" ht="30" customHeight="1" thickBot="1" x14ac:dyDescent="0.35">
      <c r="H37" s="13" t="str">
        <f t="shared" si="6"/>
        <v/>
      </c>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row>
    <row r="38" spans="1:64" ht="30" customHeight="1" thickBot="1" x14ac:dyDescent="0.35">
      <c r="G38" s="13"/>
      <c r="H38" s="13" t="str">
        <f t="shared" si="6"/>
        <v/>
      </c>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row>
    <row r="39" spans="1:64" ht="30" customHeight="1" thickBot="1" x14ac:dyDescent="0.35">
      <c r="G39" s="13"/>
      <c r="H39" s="13" t="str">
        <f t="shared" si="6"/>
        <v/>
      </c>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row>
    <row r="40" spans="1:64" ht="30" customHeight="1" thickBot="1" x14ac:dyDescent="0.35">
      <c r="B40" s="29" t="s">
        <v>24</v>
      </c>
      <c r="C40" s="53"/>
      <c r="D40" s="30"/>
      <c r="E40" s="31"/>
      <c r="F40" s="32"/>
      <c r="G40" s="13"/>
      <c r="H40" s="13" t="str">
        <f t="shared" si="6"/>
        <v/>
      </c>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row>
    <row r="41" spans="1:64" ht="30" customHeight="1" thickBot="1" x14ac:dyDescent="0.35">
      <c r="B41" s="58" t="s">
        <v>34</v>
      </c>
      <c r="C41" s="54" t="s">
        <v>28</v>
      </c>
      <c r="D41" s="33">
        <v>1</v>
      </c>
      <c r="E41" s="46">
        <v>44966</v>
      </c>
      <c r="F41" s="46">
        <f>E41+20</f>
        <v>44986</v>
      </c>
      <c r="G41" s="13"/>
      <c r="H41" s="13">
        <f t="shared" si="6"/>
        <v>21</v>
      </c>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row>
    <row r="42" spans="1:64" ht="30" customHeight="1" thickBot="1" x14ac:dyDescent="0.35">
      <c r="B42" s="58" t="s">
        <v>35</v>
      </c>
      <c r="C42" s="54" t="s">
        <v>39</v>
      </c>
      <c r="D42" s="33">
        <v>1</v>
      </c>
      <c r="E42" s="46">
        <v>44987</v>
      </c>
      <c r="F42" s="46">
        <f>E42+21</f>
        <v>45008</v>
      </c>
      <c r="G42" s="13"/>
      <c r="H42" s="13">
        <f t="shared" si="6"/>
        <v>22</v>
      </c>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row>
    <row r="43" spans="1:64" ht="30" customHeight="1" thickBot="1" x14ac:dyDescent="0.35">
      <c r="B43" s="58" t="s">
        <v>50</v>
      </c>
      <c r="C43" s="54" t="s">
        <v>31</v>
      </c>
      <c r="D43" s="33">
        <v>1</v>
      </c>
      <c r="E43" s="46">
        <v>45030</v>
      </c>
      <c r="F43" s="46">
        <v>45028</v>
      </c>
      <c r="G43" s="13"/>
      <c r="H43" s="13">
        <f t="shared" si="6"/>
        <v>-1</v>
      </c>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row>
    <row r="44" spans="1:64" ht="30" customHeight="1" thickBot="1" x14ac:dyDescent="0.35">
      <c r="B44" s="58" t="s">
        <v>49</v>
      </c>
      <c r="C44" s="54" t="s">
        <v>31</v>
      </c>
      <c r="D44" s="33">
        <v>1</v>
      </c>
      <c r="E44" s="46">
        <v>45036</v>
      </c>
      <c r="F44" s="46">
        <v>45040</v>
      </c>
      <c r="G44" s="13"/>
      <c r="H44" s="13">
        <f t="shared" si="6"/>
        <v>5</v>
      </c>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row>
    <row r="45" spans="1:64" ht="30" customHeight="1" thickBot="1" x14ac:dyDescent="0.35">
      <c r="G45" s="13"/>
      <c r="H45" s="13" t="str">
        <f t="shared" si="6"/>
        <v/>
      </c>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row>
    <row r="46" spans="1:64" ht="30" customHeight="1" thickBot="1" x14ac:dyDescent="0.35">
      <c r="G46" s="13"/>
      <c r="H46" s="13" t="str">
        <f t="shared" si="6"/>
        <v/>
      </c>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row>
    <row r="47" spans="1:64" ht="30" customHeight="1" thickBot="1" x14ac:dyDescent="0.35">
      <c r="G47" s="13"/>
      <c r="H47" s="13" t="str">
        <f t="shared" si="6"/>
        <v/>
      </c>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row>
    <row r="48" spans="1:64" ht="30" customHeight="1" thickBot="1" x14ac:dyDescent="0.35">
      <c r="G48" s="13"/>
      <c r="H48" s="13" t="str">
        <f t="shared" si="6"/>
        <v/>
      </c>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row>
    <row r="49" spans="5:64" ht="30" customHeight="1" thickBot="1" x14ac:dyDescent="0.35">
      <c r="G49" s="13"/>
      <c r="H49" s="13" t="str">
        <f t="shared" si="6"/>
        <v/>
      </c>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row>
    <row r="50" spans="5:64" ht="30" customHeight="1" thickBot="1" x14ac:dyDescent="0.35">
      <c r="G50" s="13"/>
      <c r="H50" s="13" t="str">
        <f t="shared" si="6"/>
        <v/>
      </c>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row>
    <row r="51" spans="5:64" ht="30" customHeight="1" thickBot="1" x14ac:dyDescent="0.35">
      <c r="G51" s="13"/>
      <c r="H51" s="13" t="str">
        <f t="shared" si="6"/>
        <v/>
      </c>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row>
    <row r="56" spans="5:64" ht="30" customHeight="1" x14ac:dyDescent="0.3">
      <c r="E56"/>
    </row>
    <row r="57" spans="5:64" ht="30" customHeight="1" x14ac:dyDescent="0.3">
      <c r="E57"/>
    </row>
    <row r="58" spans="5:64" ht="30" customHeight="1" x14ac:dyDescent="0.3">
      <c r="E58"/>
    </row>
    <row r="59" spans="5:64" ht="30" customHeight="1" x14ac:dyDescent="0.3">
      <c r="E59"/>
    </row>
    <row r="60" spans="5:64" ht="30" customHeight="1" x14ac:dyDescent="0.3">
      <c r="E60"/>
    </row>
    <row r="61" spans="5:64" ht="30" customHeight="1" x14ac:dyDescent="0.3">
      <c r="E61"/>
    </row>
    <row r="62" spans="5:64" ht="30" customHeight="1" x14ac:dyDescent="0.3">
      <c r="E62"/>
    </row>
    <row r="63" spans="5:64" ht="30" customHeight="1" x14ac:dyDescent="0.3">
      <c r="E63"/>
    </row>
    <row r="64" spans="5:64" ht="30" customHeight="1" x14ac:dyDescent="0.3">
      <c r="E64"/>
    </row>
    <row r="65" spans="5:5" ht="30" customHeight="1" x14ac:dyDescent="0.3">
      <c r="E65"/>
    </row>
    <row r="66" spans="5:5" ht="30" customHeight="1" x14ac:dyDescent="0.3">
      <c r="E66"/>
    </row>
    <row r="67" spans="5:5" ht="30" customHeight="1" x14ac:dyDescent="0.3">
      <c r="E67"/>
    </row>
  </sheetData>
  <mergeCells count="11">
    <mergeCell ref="C3:D3"/>
    <mergeCell ref="C4:D4"/>
    <mergeCell ref="AK4:AQ4"/>
    <mergeCell ref="AR4:AX4"/>
    <mergeCell ref="AY4:BE4"/>
    <mergeCell ref="BF4:BL4"/>
    <mergeCell ref="E3:F3"/>
    <mergeCell ref="I4:O4"/>
    <mergeCell ref="P4:V4"/>
    <mergeCell ref="W4:AC4"/>
    <mergeCell ref="AD4:AJ4"/>
  </mergeCells>
  <phoneticPr fontId="15" type="noConversion"/>
  <conditionalFormatting sqref="D56:D64 D7:D19 D21:D27 D40:D44 D30:D34">
    <cfRule type="dataBar" priority="4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I24:BL41">
    <cfRule type="expression" dxfId="26" priority="60">
      <formula>AND(TODAY()&gt;=I$5,TODAY()&lt;J$5)</formula>
    </cfRule>
  </conditionalFormatting>
  <conditionalFormatting sqref="I7:BL18 I24:BL41">
    <cfRule type="expression" dxfId="25" priority="54">
      <formula>AND(task_start&lt;=I$5,ROUNDDOWN((task_end-task_start+1)*task_progress,0)+task_start-1&gt;=I$5)</formula>
    </cfRule>
    <cfRule type="expression" dxfId="24" priority="55" stopIfTrue="1">
      <formula>AND(task_end&gt;=I$5,task_start&lt;J$5)</formula>
    </cfRule>
  </conditionalFormatting>
  <conditionalFormatting sqref="I19:BL22">
    <cfRule type="expression" dxfId="23" priority="27">
      <formula>AND(TODAY()&gt;=I$5,TODAY()&lt;J$5)</formula>
    </cfRule>
  </conditionalFormatting>
  <conditionalFormatting sqref="I19:BL22">
    <cfRule type="expression" dxfId="22" priority="25">
      <formula>AND(task_start&lt;=I$5,ROUNDDOWN((task_end-task_start+1)*task_progress,0)+task_start-1&gt;=I$5)</formula>
    </cfRule>
    <cfRule type="expression" dxfId="21" priority="26" stopIfTrue="1">
      <formula>AND(task_end&gt;=I$5,task_start&lt;J$5)</formula>
    </cfRule>
  </conditionalFormatting>
  <conditionalFormatting sqref="I23:BL23">
    <cfRule type="expression" dxfId="20" priority="24">
      <formula>AND(TODAY()&gt;=I$5,TODAY()&lt;J$5)</formula>
    </cfRule>
  </conditionalFormatting>
  <conditionalFormatting sqref="I23:BL23">
    <cfRule type="expression" dxfId="19" priority="22">
      <formula>AND(task_start&lt;=I$5,ROUNDDOWN((task_end-task_start+1)*task_progress,0)+task_start-1&gt;=I$5)</formula>
    </cfRule>
    <cfRule type="expression" dxfId="18" priority="23" stopIfTrue="1">
      <formula>AND(task_end&gt;=I$5,task_start&lt;J$5)</formula>
    </cfRule>
  </conditionalFormatting>
  <conditionalFormatting sqref="I43:BL47">
    <cfRule type="expression" dxfId="17" priority="21">
      <formula>AND(TODAY()&gt;=I$5,TODAY()&lt;J$5)</formula>
    </cfRule>
  </conditionalFormatting>
  <conditionalFormatting sqref="I43:BL47">
    <cfRule type="expression" dxfId="16" priority="19">
      <formula>AND(task_start&lt;=I$5,ROUNDDOWN((task_end-task_start+1)*task_progress,0)+task_start-1&gt;=I$5)</formula>
    </cfRule>
    <cfRule type="expression" dxfId="15" priority="20" stopIfTrue="1">
      <formula>AND(task_end&gt;=I$5,task_start&lt;J$5)</formula>
    </cfRule>
  </conditionalFormatting>
  <conditionalFormatting sqref="I48:BL49">
    <cfRule type="expression" dxfId="14" priority="18">
      <formula>AND(TODAY()&gt;=I$5,TODAY()&lt;J$5)</formula>
    </cfRule>
  </conditionalFormatting>
  <conditionalFormatting sqref="I48:BL49">
    <cfRule type="expression" dxfId="13" priority="16">
      <formula>AND(task_start&lt;=I$5,ROUNDDOWN((task_end-task_start+1)*task_progress,0)+task_start-1&gt;=I$5)</formula>
    </cfRule>
    <cfRule type="expression" dxfId="12" priority="17" stopIfTrue="1">
      <formula>AND(task_end&gt;=I$5,task_start&lt;J$5)</formula>
    </cfRule>
  </conditionalFormatting>
  <conditionalFormatting sqref="I42:BL42">
    <cfRule type="expression" dxfId="11" priority="15">
      <formula>AND(TODAY()&gt;=I$5,TODAY()&lt;J$5)</formula>
    </cfRule>
  </conditionalFormatting>
  <conditionalFormatting sqref="I42:BL42">
    <cfRule type="expression" dxfId="10" priority="13">
      <formula>AND(task_start&lt;=I$5,ROUNDDOWN((task_end-task_start+1)*task_progress,0)+task_start-1&gt;=I$5)</formula>
    </cfRule>
    <cfRule type="expression" dxfId="9" priority="14" stopIfTrue="1">
      <formula>AND(task_end&gt;=I$5,task_start&lt;J$5)</formula>
    </cfRule>
  </conditionalFormatting>
  <conditionalFormatting sqref="I50:BL51">
    <cfRule type="expression" dxfId="8" priority="12">
      <formula>AND(TODAY()&gt;=I$5,TODAY()&lt;J$5)</formula>
    </cfRule>
  </conditionalFormatting>
  <conditionalFormatting sqref="I50:BL51">
    <cfRule type="expression" dxfId="7" priority="10">
      <formula>AND(task_start&lt;=I$5,ROUNDDOWN((task_end-task_start+1)*task_progress,0)+task_start-1&gt;=I$5)</formula>
    </cfRule>
    <cfRule type="expression" dxfId="6" priority="11" stopIfTrue="1">
      <formula>AND(task_end&gt;=I$5,task_start&lt;J$5)</formula>
    </cfRule>
  </conditionalFormatting>
  <conditionalFormatting sqref="I52:BL53">
    <cfRule type="expression" dxfId="5" priority="6">
      <formula>AND(TODAY()&gt;=I$5,TODAY()&lt;J$5)</formula>
    </cfRule>
  </conditionalFormatting>
  <conditionalFormatting sqref="I52:BL53">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54:BL55">
    <cfRule type="expression" dxfId="2" priority="3">
      <formula>AND(TODAY()&gt;=I$5,TODAY()&lt;J$5)</formula>
    </cfRule>
  </conditionalFormatting>
  <conditionalFormatting sqref="I54:BL55">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D56:D64 D7:D19 D21:D27 D40:D44 D30:D34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具名範圍</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2023-04-19T09:27:40Z</dcterms:modified>
</cp:coreProperties>
</file>