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pivotCache/pivotCacheDefinition25.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webextensions/webextension1.xml" ContentType="application/vnd.ms-office.webextension+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slicers/slicer3.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47.xml" ContentType="application/vnd.openxmlformats-officedocument.customXmlProperties+xml"/>
  <Override PartName="/customXml/itemProps48.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029" codeName="{E757BCB4-07E6-AE0B-56E0-F0EEF7A6E26C}"/>
  <workbookPr codeName="ThisWorkbook"/>
  <mc:AlternateContent xmlns:mc="http://schemas.openxmlformats.org/markup-compatibility/2006">
    <mc:Choice Requires="x15">
      <x15ac:absPath xmlns:x15ac="http://schemas.microsoft.com/office/spreadsheetml/2010/11/ac" url="C:\Users\user\Documents\DATA ANALYTICS BOOTCAMP\DASHBOARDS\EXCEL DASHBOARDS\MS EXCEL\"/>
    </mc:Choice>
  </mc:AlternateContent>
  <xr:revisionPtr revIDLastSave="0" documentId="13_ncr:1_{9BB7A86D-47D4-4FE7-B10F-31AE5B5AB363}" xr6:coauthVersionLast="47" xr6:coauthVersionMax="47" xr10:uidLastSave="{00000000-0000-0000-0000-000000000000}"/>
  <bookViews>
    <workbookView xWindow="-108" yWindow="-108" windowWidth="23256" windowHeight="12456" firstSheet="1" activeTab="5" xr2:uid="{00000000-000D-0000-FFFF-FFFF00000000}"/>
  </bookViews>
  <sheets>
    <sheet name="Analysis 01" sheetId="2" r:id="rId1"/>
    <sheet name="Time Frame" sheetId="3" r:id="rId2"/>
    <sheet name="Wafle Chart" sheetId="6" r:id="rId3"/>
    <sheet name="Analysis 02" sheetId="5" r:id="rId4"/>
    <sheet name="Store Dashboard" sheetId="4" r:id="rId5"/>
    <sheet name="Profit View" sheetId="7" r:id="rId6"/>
    <sheet name="Analysis 03" sheetId="8" r:id="rId7"/>
    <sheet name="Gender Chart" sheetId="10" r:id="rId8"/>
  </sheets>
  <definedNames>
    <definedName name="Large_1">'Analysis 02'!$H$20</definedName>
    <definedName name="Large_2">'Analysis 02'!$H$21</definedName>
    <definedName name="Slicer_Category">#N/A</definedName>
    <definedName name="Slicer_Month">#N/A</definedName>
    <definedName name="Slicer_Month1">#N/A</definedName>
    <definedName name="Slicer_Store_Name">#N/A</definedName>
  </definedNames>
  <calcPr calcId="191029"/>
  <pivotCaches>
    <pivotCache cacheId="0" r:id="rId9"/>
    <pivotCache cacheId="1" r:id="rId10"/>
    <pivotCache cacheId="2" r:id="rId11"/>
    <pivotCache cacheId="3" r:id="rId12"/>
    <pivotCache cacheId="4" r:id="rId13"/>
    <pivotCache cacheId="5" r:id="rId14"/>
    <pivotCache cacheId="6" r:id="rId15"/>
    <pivotCache cacheId="7" r:id="rId16"/>
    <pivotCache cacheId="8" r:id="rId17"/>
    <pivotCache cacheId="9" r:id="rId18"/>
    <pivotCache cacheId="10" r:id="rId19"/>
    <pivotCache cacheId="11" r:id="rId20"/>
    <pivotCache cacheId="12" r:id="rId21"/>
    <pivotCache cacheId="13" r:id="rId22"/>
    <pivotCache cacheId="14" r:id="rId23"/>
    <pivotCache cacheId="15" r:id="rId24"/>
    <pivotCache cacheId="16" r:id="rId25"/>
    <pivotCache cacheId="17" r:id="rId26"/>
    <pivotCache cacheId="18" r:id="rId27"/>
    <pivotCache cacheId="19" r:id="rId28"/>
    <pivotCache cacheId="20" r:id="rId29"/>
    <pivotCache cacheId="21" r:id="rId30"/>
    <pivotCache cacheId="22" r:id="rId31"/>
  </pivotCaches>
  <extLst>
    <ext xmlns:x14="http://schemas.microsoft.com/office/spreadsheetml/2009/9/main" uri="{876F7934-8845-4945-9796-88D515C7AA90}">
      <x14:pivotCaches>
        <pivotCache cacheId="23" r:id="rId32"/>
        <pivotCache cacheId="24" r:id="rId33"/>
      </x14:pivotCaches>
    </ext>
    <ext xmlns:x14="http://schemas.microsoft.com/office/spreadsheetml/2009/9/main" uri="{BBE1A952-AA13-448e-AADC-164F8A28A991}">
      <x14:slicerCaches>
        <x14:slicerCache r:id="rId34"/>
        <x14:slicerCache r:id="rId35"/>
        <x14:slicerCache r:id="rId36"/>
        <x14:slicerCache r:id="rId3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im_Customer_071af766-cef5-475a-a32e-587f9f35eb20" name="Dim_Customer" connection="Query - Dim_Customer"/>
          <x15:modelTable id="fact_table_7699cf1a-78da-48d2-a021-bc0a98228f58" name="fact_table" connection="Query - fact_table"/>
          <x15:modelTable id="monthly_store_targets_664026b9-3c6b-4cb5-8cf1-50f6281a43ce" name="monthly_store_targets" connection="Query - monthly_store_targets"/>
          <x15:modelTable id="products_table_2c46bc8c-7f75-42ff-b553-b1a48df88215" name="products_table" connection="Query - Dim_Products"/>
          <x15:modelTable id="Dim_SalesPerson_5991a9c5-dd00-486a-86a3-b3aebb4489b4" name="Dim_SalesPerson" connection="Query - Dim_SalesPerson"/>
          <x15:modelTable id="Date_c1fcdf3a-bf77-4ae0-b4c5-59670ecf5a66" name="Date" connection="Query - Date"/>
          <x15:modelTable id="Calculations_95d12d0c-4b73-43a2-984f-0da5b1b43863" name="Calculations" connection="Query - Calculations"/>
        </x15:modelTables>
        <x15:modelRelationships>
          <x15:modelRelationship fromTable="fact_table" fromColumn="Customer ID" toTable="Dim_Customer" toColumn="Customer ID"/>
          <x15:modelRelationship fromTable="fact_table" fromColumn="Sales Person ID" toTable="Dim_SalesPerson" toColumn="Sales Person ID"/>
          <x15:modelRelationship fromTable="fact_table" fromColumn="Product ID" toTable="products_table" toColumn="Product ID"/>
          <x15:modelRelationship fromTable="fact_table" fromColumn="Order Date" toTable="Date" toColumn="Order Date"/>
          <x15:modelRelationship fromTable="monthly_store_targets" fromColumn="Date" toTable="Date" toColumn="Order Date"/>
          <x15:modelRelationship fromTable="monthly_store_targets" fromColumn="Store ID" toTable="Dim_SalesPerson" toColumn="Sales Person ID"/>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D13" i="8" l="1"/>
  <c r="CE2" i="8"/>
  <c r="CD3" i="8"/>
  <c r="CD4" i="8"/>
  <c r="CD5" i="8"/>
  <c r="CD6" i="8"/>
  <c r="CD7" i="8"/>
  <c r="CD2" i="8"/>
  <c r="BY8" i="8"/>
  <c r="BX8" i="8"/>
  <c r="BZ8" i="8" s="1"/>
  <c r="CE7" i="8" s="1"/>
  <c r="BY7" i="8"/>
  <c r="BX7" i="8"/>
  <c r="BZ7" i="8" s="1"/>
  <c r="CE6" i="8" s="1"/>
  <c r="BY6" i="8"/>
  <c r="BX6" i="8"/>
  <c r="BZ6" i="8" s="1"/>
  <c r="CE5" i="8" s="1"/>
  <c r="BY5" i="8"/>
  <c r="BX5" i="8"/>
  <c r="BZ5" i="8" s="1"/>
  <c r="CE4" i="8" s="1"/>
  <c r="BY4" i="8"/>
  <c r="BX4" i="8"/>
  <c r="BZ4" i="8" s="1"/>
  <c r="CE3" i="8" s="1"/>
  <c r="BY3" i="8"/>
  <c r="BX3" i="8"/>
  <c r="BD4" i="8"/>
  <c r="BE4" i="8"/>
  <c r="BF4" i="8" s="1"/>
  <c r="BD5" i="8"/>
  <c r="BE5" i="8"/>
  <c r="BF5" i="8" s="1"/>
  <c r="BD6" i="8"/>
  <c r="BE6" i="8"/>
  <c r="BF6" i="8" s="1"/>
  <c r="BD7" i="8"/>
  <c r="BE7" i="8"/>
  <c r="BF7" i="8" s="1"/>
  <c r="BD8" i="8"/>
  <c r="BE8" i="8"/>
  <c r="BF8" i="8" s="1"/>
  <c r="BD9" i="8"/>
  <c r="BE9" i="8"/>
  <c r="BF9" i="8" s="1"/>
  <c r="BD10" i="8"/>
  <c r="BE10" i="8"/>
  <c r="BF10" i="8" s="1"/>
  <c r="BD11" i="8"/>
  <c r="BE11" i="8"/>
  <c r="BF11" i="8" s="1"/>
  <c r="BD12" i="8"/>
  <c r="BE12" i="8"/>
  <c r="BF12" i="8" s="1"/>
  <c r="BD13" i="8"/>
  <c r="BE13" i="8"/>
  <c r="BF13" i="8" s="1"/>
  <c r="BD14" i="8"/>
  <c r="BE14" i="8"/>
  <c r="BF14" i="8" s="1"/>
  <c r="BD15" i="8"/>
  <c r="BE15" i="8"/>
  <c r="BF15" i="8" s="1"/>
  <c r="BE3" i="8"/>
  <c r="BD3" i="8"/>
  <c r="Q4" i="10"/>
  <c r="Q3" i="10"/>
  <c r="C7" i="10" s="1" a="1"/>
  <c r="C7" i="10" s="1"/>
  <c r="M27" i="8"/>
  <c r="M26" i="8"/>
  <c r="M28" i="8"/>
  <c r="G17" i="8"/>
  <c r="H17" i="8"/>
  <c r="G18" i="8"/>
  <c r="H18" i="8"/>
  <c r="G19" i="8"/>
  <c r="H19" i="8"/>
  <c r="G20" i="8"/>
  <c r="H20" i="8"/>
  <c r="G21" i="8"/>
  <c r="H21" i="8"/>
  <c r="H16" i="8"/>
  <c r="G16" i="8"/>
  <c r="B17" i="8"/>
  <c r="C17" i="8"/>
  <c r="B18" i="8"/>
  <c r="C18" i="8"/>
  <c r="B19" i="8"/>
  <c r="C19" i="8"/>
  <c r="B20" i="8"/>
  <c r="C20" i="8"/>
  <c r="B21" i="8"/>
  <c r="C21" i="8"/>
  <c r="C16" i="8"/>
  <c r="B16" i="8"/>
  <c r="AI15" i="5"/>
  <c r="AJ15" i="5"/>
  <c r="AI16" i="5"/>
  <c r="AJ16" i="5"/>
  <c r="AI17" i="5"/>
  <c r="AJ17" i="5"/>
  <c r="AI18" i="5"/>
  <c r="AJ18" i="5"/>
  <c r="AI19" i="5"/>
  <c r="AJ19" i="5"/>
  <c r="AI20" i="5"/>
  <c r="AJ20" i="5"/>
  <c r="AI21" i="5"/>
  <c r="AJ21" i="5"/>
  <c r="AJ14" i="5"/>
  <c r="AI14" i="5"/>
  <c r="AB13" i="5"/>
  <c r="AC13" i="5"/>
  <c r="AB14" i="5"/>
  <c r="AC14" i="5"/>
  <c r="AB15" i="5"/>
  <c r="AC15" i="5"/>
  <c r="AB16" i="5"/>
  <c r="AC16" i="5"/>
  <c r="AC12" i="5"/>
  <c r="AB12" i="5"/>
  <c r="Q34" i="6"/>
  <c r="Q33" i="6" s="1"/>
  <c r="Q32" i="6" s="1"/>
  <c r="Q31" i="6" s="1"/>
  <c r="Q30" i="6" s="1"/>
  <c r="Q29" i="6" s="1"/>
  <c r="Q28" i="6" s="1"/>
  <c r="Q27" i="6" s="1"/>
  <c r="Q26" i="6" s="1"/>
  <c r="P34" i="6"/>
  <c r="O34" i="6"/>
  <c r="N34" i="6"/>
  <c r="M34" i="6"/>
  <c r="L34" i="6"/>
  <c r="K34" i="6"/>
  <c r="J34" i="6"/>
  <c r="I34" i="6"/>
  <c r="H34" i="6"/>
  <c r="P33" i="6"/>
  <c r="P32" i="6" s="1"/>
  <c r="P31" i="6" s="1"/>
  <c r="P30" i="6" s="1"/>
  <c r="P29" i="6" s="1"/>
  <c r="P28" i="6" s="1"/>
  <c r="P27" i="6" s="1"/>
  <c r="P26" i="6" s="1"/>
  <c r="O33" i="6"/>
  <c r="O32" i="6" s="1"/>
  <c r="O31" i="6" s="1"/>
  <c r="O30" i="6" s="1"/>
  <c r="O29" i="6" s="1"/>
  <c r="O28" i="6" s="1"/>
  <c r="O27" i="6" s="1"/>
  <c r="O26" i="6" s="1"/>
  <c r="N33" i="6"/>
  <c r="N32" i="6" s="1"/>
  <c r="N31" i="6" s="1"/>
  <c r="N30" i="6" s="1"/>
  <c r="N29" i="6" s="1"/>
  <c r="N28" i="6" s="1"/>
  <c r="N27" i="6" s="1"/>
  <c r="N26" i="6" s="1"/>
  <c r="M33" i="6"/>
  <c r="M32" i="6" s="1"/>
  <c r="M31" i="6" s="1"/>
  <c r="M30" i="6" s="1"/>
  <c r="M29" i="6" s="1"/>
  <c r="M28" i="6" s="1"/>
  <c r="M27" i="6" s="1"/>
  <c r="M26" i="6" s="1"/>
  <c r="L33" i="6"/>
  <c r="L32" i="6" s="1"/>
  <c r="L31" i="6" s="1"/>
  <c r="L30" i="6" s="1"/>
  <c r="L29" i="6" s="1"/>
  <c r="L28" i="6" s="1"/>
  <c r="L27" i="6" s="1"/>
  <c r="L26" i="6" s="1"/>
  <c r="K33" i="6"/>
  <c r="K32" i="6" s="1"/>
  <c r="K31" i="6" s="1"/>
  <c r="K30" i="6" s="1"/>
  <c r="K29" i="6" s="1"/>
  <c r="K28" i="6" s="1"/>
  <c r="K27" i="6" s="1"/>
  <c r="K26" i="6" s="1"/>
  <c r="J33" i="6"/>
  <c r="J32" i="6" s="1"/>
  <c r="J31" i="6" s="1"/>
  <c r="J30" i="6" s="1"/>
  <c r="J29" i="6" s="1"/>
  <c r="J28" i="6" s="1"/>
  <c r="J27" i="6" s="1"/>
  <c r="J26" i="6" s="1"/>
  <c r="I33" i="6"/>
  <c r="I32" i="6" s="1"/>
  <c r="I31" i="6" s="1"/>
  <c r="I30" i="6" s="1"/>
  <c r="I29" i="6" s="1"/>
  <c r="I28" i="6" s="1"/>
  <c r="I27" i="6" s="1"/>
  <c r="I26" i="6" s="1"/>
  <c r="H33" i="6"/>
  <c r="H32" i="6" s="1"/>
  <c r="H31" i="6" s="1"/>
  <c r="H30" i="6" s="1"/>
  <c r="H29" i="6" s="1"/>
  <c r="H28" i="6" s="1"/>
  <c r="H27" i="6" s="1"/>
  <c r="H26" i="6" s="1"/>
  <c r="K19" i="6"/>
  <c r="K18" i="6" s="1"/>
  <c r="K17" i="6" s="1"/>
  <c r="K16" i="6" s="1"/>
  <c r="K15" i="6" s="1"/>
  <c r="K14" i="6" s="1"/>
  <c r="K13" i="6" s="1"/>
  <c r="K12" i="6" s="1"/>
  <c r="J20" i="6"/>
  <c r="J19" i="6" s="1"/>
  <c r="J18" i="6" s="1"/>
  <c r="J17" i="6" s="1"/>
  <c r="J16" i="6" s="1"/>
  <c r="J15" i="6" s="1"/>
  <c r="J14" i="6" s="1"/>
  <c r="J13" i="6" s="1"/>
  <c r="J12" i="6" s="1"/>
  <c r="K20" i="6"/>
  <c r="L20" i="6"/>
  <c r="L19" i="6" s="1"/>
  <c r="L18" i="6" s="1"/>
  <c r="L17" i="6" s="1"/>
  <c r="L16" i="6" s="1"/>
  <c r="L15" i="6" s="1"/>
  <c r="L14" i="6" s="1"/>
  <c r="L13" i="6" s="1"/>
  <c r="L12" i="6" s="1"/>
  <c r="M20" i="6"/>
  <c r="M19" i="6" s="1"/>
  <c r="M18" i="6" s="1"/>
  <c r="M17" i="6" s="1"/>
  <c r="M16" i="6" s="1"/>
  <c r="M15" i="6" s="1"/>
  <c r="M14" i="6" s="1"/>
  <c r="M13" i="6" s="1"/>
  <c r="M12" i="6" s="1"/>
  <c r="N20" i="6"/>
  <c r="N19" i="6" s="1"/>
  <c r="N18" i="6" s="1"/>
  <c r="N17" i="6" s="1"/>
  <c r="N16" i="6" s="1"/>
  <c r="N15" i="6" s="1"/>
  <c r="N14" i="6" s="1"/>
  <c r="N13" i="6" s="1"/>
  <c r="N12" i="6" s="1"/>
  <c r="O20" i="6"/>
  <c r="O19" i="6" s="1"/>
  <c r="O18" i="6" s="1"/>
  <c r="O17" i="6" s="1"/>
  <c r="O16" i="6" s="1"/>
  <c r="O15" i="6" s="1"/>
  <c r="O14" i="6" s="1"/>
  <c r="O13" i="6" s="1"/>
  <c r="O12" i="6" s="1"/>
  <c r="P20" i="6"/>
  <c r="P19" i="6" s="1"/>
  <c r="P18" i="6" s="1"/>
  <c r="P17" i="6" s="1"/>
  <c r="P16" i="6" s="1"/>
  <c r="P15" i="6" s="1"/>
  <c r="P14" i="6" s="1"/>
  <c r="P13" i="6" s="1"/>
  <c r="P12" i="6" s="1"/>
  <c r="Q20" i="6"/>
  <c r="Q19" i="6" s="1"/>
  <c r="Q18" i="6" s="1"/>
  <c r="Q17" i="6" s="1"/>
  <c r="Q16" i="6" s="1"/>
  <c r="Q15" i="6" s="1"/>
  <c r="Q14" i="6" s="1"/>
  <c r="Q13" i="6" s="1"/>
  <c r="Q12" i="6" s="1"/>
  <c r="I20" i="6"/>
  <c r="I19" i="6" s="1"/>
  <c r="I18" i="6" s="1"/>
  <c r="I17" i="6" s="1"/>
  <c r="I16" i="6" s="1"/>
  <c r="I15" i="6" s="1"/>
  <c r="I14" i="6" s="1"/>
  <c r="I13" i="6" s="1"/>
  <c r="I12" i="6" s="1"/>
  <c r="H20" i="6"/>
  <c r="H19" i="6" s="1"/>
  <c r="H18" i="6" s="1"/>
  <c r="H17" i="6" s="1"/>
  <c r="H16" i="6" s="1"/>
  <c r="H15" i="6" s="1"/>
  <c r="H14" i="6" s="1"/>
  <c r="H13" i="6" s="1"/>
  <c r="H12" i="6" s="1"/>
  <c r="D5" i="6"/>
  <c r="D4" i="6"/>
  <c r="R9" i="5"/>
  <c r="R5" i="5"/>
  <c r="K5" i="5"/>
  <c r="K6" i="5"/>
  <c r="K7" i="5"/>
  <c r="K8" i="5"/>
  <c r="K9" i="5"/>
  <c r="K10" i="5"/>
  <c r="K11" i="5"/>
  <c r="K12" i="5"/>
  <c r="K13" i="5"/>
  <c r="K14" i="5"/>
  <c r="K15" i="5"/>
  <c r="K16" i="5"/>
  <c r="K4" i="5"/>
  <c r="H16" i="5"/>
  <c r="G16" i="5"/>
  <c r="L16" i="5" s="1"/>
  <c r="F16" i="5"/>
  <c r="H15" i="5"/>
  <c r="G15" i="5"/>
  <c r="F15" i="5"/>
  <c r="H14" i="5"/>
  <c r="G14" i="5"/>
  <c r="F14" i="5"/>
  <c r="H13" i="5"/>
  <c r="G13" i="5"/>
  <c r="F13" i="5"/>
  <c r="H12" i="5"/>
  <c r="G12" i="5"/>
  <c r="F12" i="5"/>
  <c r="H11" i="5"/>
  <c r="G11" i="5"/>
  <c r="F11" i="5"/>
  <c r="H10" i="5"/>
  <c r="G10" i="5"/>
  <c r="F10" i="5"/>
  <c r="H9" i="5"/>
  <c r="G9" i="5"/>
  <c r="F9" i="5"/>
  <c r="H8" i="5"/>
  <c r="G8" i="5"/>
  <c r="F8" i="5"/>
  <c r="H7" i="5"/>
  <c r="G7" i="5"/>
  <c r="F7" i="5"/>
  <c r="H6" i="5"/>
  <c r="G6" i="5"/>
  <c r="F6" i="5"/>
  <c r="H5" i="5"/>
  <c r="G5" i="5"/>
  <c r="F5" i="5"/>
  <c r="G4" i="5"/>
  <c r="H4" i="5"/>
  <c r="F4" i="5"/>
  <c r="E13" i="2"/>
  <c r="D13" i="2"/>
  <c r="U4" i="2"/>
  <c r="V4" i="2"/>
  <c r="W4" i="2"/>
  <c r="U5" i="2"/>
  <c r="V5" i="2"/>
  <c r="W5" i="2"/>
  <c r="U6" i="2"/>
  <c r="V6" i="2"/>
  <c r="W6" i="2"/>
  <c r="U7" i="2"/>
  <c r="V7" i="2"/>
  <c r="W7" i="2"/>
  <c r="U8" i="2"/>
  <c r="V8" i="2"/>
  <c r="W8" i="2"/>
  <c r="U9" i="2"/>
  <c r="V9" i="2"/>
  <c r="W9" i="2"/>
  <c r="U10" i="2"/>
  <c r="V10" i="2"/>
  <c r="W10" i="2"/>
  <c r="U11" i="2"/>
  <c r="V11" i="2"/>
  <c r="W11" i="2"/>
  <c r="U12" i="2"/>
  <c r="V12" i="2"/>
  <c r="W12" i="2"/>
  <c r="U13" i="2"/>
  <c r="V13" i="2"/>
  <c r="W13" i="2"/>
  <c r="U14" i="2"/>
  <c r="V14" i="2"/>
  <c r="W14" i="2"/>
  <c r="V3" i="2"/>
  <c r="W3" i="2"/>
  <c r="U3" i="2"/>
  <c r="N18" i="8" l="1"/>
  <c r="O17" i="8"/>
  <c r="N17" i="8"/>
  <c r="D18" i="2"/>
  <c r="O16" i="8"/>
  <c r="O21" i="8"/>
  <c r="N21" i="8"/>
  <c r="O20" i="8"/>
  <c r="N20" i="8"/>
  <c r="N16" i="8"/>
  <c r="O19" i="8"/>
  <c r="N19" i="8"/>
  <c r="O18" i="8"/>
  <c r="AL15" i="5"/>
  <c r="AK15" i="5" s="1"/>
  <c r="AL17" i="5"/>
  <c r="AK21" i="5"/>
  <c r="AK19" i="5"/>
  <c r="AL21" i="5"/>
  <c r="AL20" i="5"/>
  <c r="AL19" i="5"/>
  <c r="AL18" i="5"/>
  <c r="AL16" i="5"/>
  <c r="L9" i="5"/>
  <c r="AE16" i="5"/>
  <c r="AE15" i="5"/>
  <c r="AE14" i="5"/>
  <c r="AB22" i="5" s="1"/>
  <c r="AE13" i="5"/>
  <c r="AD13" i="5" s="1"/>
  <c r="L11" i="5"/>
  <c r="L5" i="5"/>
  <c r="L8" i="5"/>
  <c r="L13" i="5"/>
  <c r="L14" i="5"/>
  <c r="L12" i="5"/>
  <c r="L15" i="5"/>
  <c r="H20" i="5"/>
  <c r="H21" i="5"/>
  <c r="L10" i="5"/>
  <c r="L7" i="5"/>
  <c r="L6" i="5"/>
  <c r="G13" i="2"/>
  <c r="AK20" i="5" l="1"/>
  <c r="AK16" i="5"/>
  <c r="AK17" i="5"/>
  <c r="AK18" i="5"/>
  <c r="AD16" i="5"/>
  <c r="AD15" i="5"/>
  <c r="AD14" i="5"/>
  <c r="I5" i="5"/>
  <c r="I14" i="5"/>
  <c r="I12" i="5"/>
  <c r="I15" i="5"/>
  <c r="I16" i="5"/>
  <c r="I8" i="5"/>
  <c r="I9" i="5"/>
  <c r="I11" i="5"/>
  <c r="I13" i="5"/>
  <c r="I7" i="5"/>
  <c r="I10" i="5"/>
  <c r="I6" i="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6A6996B-E9B9-4CCB-A4B8-5DDB2948C8A4}" name="Query - Calculations" description="Connection to the 'Calculations' query in the workbook." type="100" refreshedVersion="8" minRefreshableVersion="5">
    <extLst>
      <ext xmlns:x15="http://schemas.microsoft.com/office/spreadsheetml/2010/11/main" uri="{DE250136-89BD-433C-8126-D09CA5730AF9}">
        <x15:connection id="880105ff-6ce6-4903-b63d-13b196ad53de">
          <x15:oledbPr connection="Provider=Microsoft.Mashup.OleDb.1;Data Source=$Workbook$;Location=Calculations;Extended Properties=&quot;&quot;">
            <x15:dbTables>
              <x15:dbTable name="Calculations"/>
            </x15:dbTables>
          </x15:oledbPr>
        </x15:connection>
      </ext>
    </extLst>
  </connection>
  <connection id="2" xr16:uid="{D8F453C8-080E-40D7-92DF-3389D14531FC}" name="Query - Date" description="Connection to the 'Date' query in the workbook." type="100" refreshedVersion="8" minRefreshableVersion="5">
    <extLst>
      <ext xmlns:x15="http://schemas.microsoft.com/office/spreadsheetml/2010/11/main" uri="{DE250136-89BD-433C-8126-D09CA5730AF9}">
        <x15:connection id="1c6e0ec0-9a4d-46de-9f98-1beda4426a78">
          <x15:oledbPr connection="Provider=Microsoft.Mashup.OleDb.1;Data Source=$Workbook$;Location=Date;Extended Properties=&quot;&quot;">
            <x15:dbTables>
              <x15:dbTable name="Date"/>
            </x15:dbTables>
          </x15:oledbPr>
        </x15:connection>
      </ext>
    </extLst>
  </connection>
  <connection id="3" xr16:uid="{02E1234F-D219-4C33-9FD8-D945E5FBDE43}" name="Query - Dim_Customer" description="Connection to the 'Dim_Customer' query in the workbook." type="100" refreshedVersion="8" minRefreshableVersion="5">
    <extLst>
      <ext xmlns:x15="http://schemas.microsoft.com/office/spreadsheetml/2010/11/main" uri="{DE250136-89BD-433C-8126-D09CA5730AF9}">
        <x15:connection id="bb67bd86-6bfc-4a57-a480-ddb3672789f1"/>
      </ext>
    </extLst>
  </connection>
  <connection id="4" xr16:uid="{183E03A2-EF70-4B35-B772-10BB1D10B24B}" name="Query - Dim_Products" description="Connection to the 'Dim_Products' query in the workbook." type="100" refreshedVersion="8" minRefreshableVersion="5">
    <extLst>
      <ext xmlns:x15="http://schemas.microsoft.com/office/spreadsheetml/2010/11/main" uri="{DE250136-89BD-433C-8126-D09CA5730AF9}">
        <x15:connection id="addac0ff-711d-41c8-a119-77bd5c5a1c38">
          <x15:oledbPr connection="Provider=Microsoft.Mashup.OleDb.1;Data Source=$Workbook$;Location=Dim_Products;Extended Properties=&quot;&quot;">
            <x15:dbTables>
              <x15:dbTable name="Dim_Products"/>
            </x15:dbTables>
          </x15:oledbPr>
        </x15:connection>
      </ext>
    </extLst>
  </connection>
  <connection id="5" xr16:uid="{83C19479-D817-446C-B797-A433F0840D76}" name="Query - Dim_SalesPerson" description="Connection to the 'Dim_SalesPerson' query in the workbook." type="100" refreshedVersion="8" minRefreshableVersion="5">
    <extLst>
      <ext xmlns:x15="http://schemas.microsoft.com/office/spreadsheetml/2010/11/main" uri="{DE250136-89BD-433C-8126-D09CA5730AF9}">
        <x15:connection id="bd382477-c59c-46f7-98e8-5058b3a13d53">
          <x15:oledbPr connection="Provider=Microsoft.Mashup.OleDb.1;Data Source=$Workbook$;Location=Dim_SalesPerson;Extended Properties=&quot;&quot;">
            <x15:dbTables>
              <x15:dbTable name="Dim_SalesPerson"/>
            </x15:dbTables>
          </x15:oledbPr>
        </x15:connection>
      </ext>
    </extLst>
  </connection>
  <connection id="6" xr16:uid="{8B2FAB7F-3D30-4441-884A-E7522DD069DD}" name="Query - fact_table" description="Connection to the 'fact_table' query in the workbook." type="100" refreshedVersion="8" minRefreshableVersion="5">
    <extLst>
      <ext xmlns:x15="http://schemas.microsoft.com/office/spreadsheetml/2010/11/main" uri="{DE250136-89BD-433C-8126-D09CA5730AF9}">
        <x15:connection id="e0dc90d3-e786-491d-80f1-095a734b1fe2">
          <x15:oledbPr connection="Provider=Microsoft.Mashup.OleDb.1;Data Source=$Workbook$;Location=fact_table;Extended Properties=&quot;&quot;">
            <x15:dbTables>
              <x15:dbTable name="fact_table"/>
            </x15:dbTables>
          </x15:oledbPr>
        </x15:connection>
      </ext>
    </extLst>
  </connection>
  <connection id="7" xr16:uid="{A556DA52-09B1-4A2D-B036-23379383AE81}" name="Query - monthly_store_targets" description="Connection to the 'monthly_store_targets' query in the workbook." type="100" refreshedVersion="8" minRefreshableVersion="5">
    <extLst>
      <ext xmlns:x15="http://schemas.microsoft.com/office/spreadsheetml/2010/11/main" uri="{DE250136-89BD-433C-8126-D09CA5730AF9}">
        <x15:connection id="04e3670d-1fd4-4ead-8a5e-8a9db4be360d">
          <x15:oledbPr connection="Provider=Microsoft.Mashup.OleDb.1;Data Source=$Workbook$;Location=monthly_store_targets;Extended Properties=&quot;&quot;">
            <x15:dbTables>
              <x15:dbTable name="monthly_store_targets"/>
            </x15:dbTables>
          </x15:oledbPr>
        </x15:connection>
      </ext>
    </extLst>
  </connection>
  <connection id="8" xr16:uid="{C03889B2-9BA9-4284-A1EE-72C0CCCE0C1B}" keepAlive="1" name="ThisWorkbookDataModel" description="Data Model" type="5" refreshedVersion="8"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<sst xmlns="http://schemas.openxmlformats.org/spreadsheetml/2006/main" count="318" uniqueCount="226">
  <si>
    <t>Total Revenue</t>
  </si>
  <si>
    <t>COGS</t>
  </si>
  <si>
    <t>Profit Margin</t>
  </si>
  <si>
    <t>% Profit Margin</t>
  </si>
  <si>
    <t># Transactions</t>
  </si>
  <si>
    <t>Total Refund</t>
  </si>
  <si>
    <t>Refund Rate</t>
  </si>
  <si>
    <t># Products</t>
  </si>
  <si>
    <t>Total Qty</t>
  </si>
  <si>
    <t>Qty Returned</t>
  </si>
  <si>
    <t>Total Target</t>
  </si>
  <si>
    <t>Barron-Fleming</t>
  </si>
  <si>
    <t>Berg-Trujillo</t>
  </si>
  <si>
    <t>Lee-Myers</t>
  </si>
  <si>
    <t>Lopez</t>
  </si>
  <si>
    <t>Martinez</t>
  </si>
  <si>
    <t>Miller</t>
  </si>
  <si>
    <t>Myers-Lopez</t>
  </si>
  <si>
    <t>Novak PLC</t>
  </si>
  <si>
    <t>Thomas</t>
  </si>
  <si>
    <t>Valdez</t>
  </si>
  <si>
    <t>Grand Total</t>
  </si>
  <si>
    <t xml:space="preserve"> </t>
  </si>
  <si>
    <t>Store Name</t>
  </si>
  <si>
    <t>Month</t>
  </si>
  <si>
    <t>Jan</t>
  </si>
  <si>
    <t>Revenue</t>
  </si>
  <si>
    <t>Target</t>
  </si>
  <si>
    <t>Variance</t>
  </si>
  <si>
    <t>Feb</t>
  </si>
  <si>
    <t>Mar</t>
  </si>
  <si>
    <t>Sep</t>
  </si>
  <si>
    <t>May</t>
  </si>
  <si>
    <t>Apr</t>
  </si>
  <si>
    <t>Jun</t>
  </si>
  <si>
    <t>Pct</t>
  </si>
  <si>
    <t>Aug</t>
  </si>
  <si>
    <t>Dec</t>
  </si>
  <si>
    <t>Jul</t>
  </si>
  <si>
    <t>Oct</t>
  </si>
  <si>
    <t>Nov</t>
  </si>
  <si>
    <t>Highlight</t>
  </si>
  <si>
    <t>Large-1</t>
  </si>
  <si>
    <t>Large-2</t>
  </si>
  <si>
    <t>WeekType</t>
  </si>
  <si>
    <t>Weekday</t>
  </si>
  <si>
    <t>Weekend</t>
  </si>
  <si>
    <t>Total Revenue2</t>
  </si>
  <si>
    <t>Quarter</t>
  </si>
  <si>
    <t>Qtr-1</t>
  </si>
  <si>
    <t>Qtr-2</t>
  </si>
  <si>
    <t>Qtr-3</t>
  </si>
  <si>
    <t>Qtr-4</t>
  </si>
  <si>
    <t>Link to the above chart</t>
  </si>
  <si>
    <t>Average</t>
  </si>
  <si>
    <t>Caption</t>
  </si>
  <si>
    <t>WeekDay</t>
  </si>
  <si>
    <t>Mon</t>
  </si>
  <si>
    <t>Tue</t>
  </si>
  <si>
    <t>Wed</t>
  </si>
  <si>
    <t>Thu</t>
  </si>
  <si>
    <t>Fri</t>
  </si>
  <si>
    <t>Sat</t>
  </si>
  <si>
    <t>Sun</t>
  </si>
  <si>
    <t>Option</t>
  </si>
  <si>
    <t>Combo Box</t>
  </si>
  <si>
    <t xml:space="preserve">Customer </t>
  </si>
  <si>
    <t>Location</t>
  </si>
  <si>
    <t>Full Name</t>
  </si>
  <si>
    <t>Top 5 Customers</t>
  </si>
  <si>
    <t>Top 5 Location</t>
  </si>
  <si>
    <t>Bottom 5 Location</t>
  </si>
  <si>
    <t>Customer Table</t>
  </si>
  <si>
    <t>Lacation Table</t>
  </si>
  <si>
    <t>Bottom 5 Customers</t>
  </si>
  <si>
    <t>Chart</t>
  </si>
  <si>
    <t># Customers</t>
  </si>
  <si>
    <t># Locations</t>
  </si>
  <si>
    <t>Customer Age Group</t>
  </si>
  <si>
    <t>0-20</t>
  </si>
  <si>
    <t>21-30</t>
  </si>
  <si>
    <t>31-40</t>
  </si>
  <si>
    <t>41-50</t>
  </si>
  <si>
    <t>51 +</t>
  </si>
  <si>
    <t>Average of Customer Age</t>
  </si>
  <si>
    <t>Average Customer Age</t>
  </si>
  <si>
    <t>Gender</t>
  </si>
  <si>
    <t>Female</t>
  </si>
  <si>
    <t>Male</t>
  </si>
  <si>
    <t>Icon</t>
  </si>
  <si>
    <t>■</t>
  </si>
  <si>
    <t>●</t>
  </si>
  <si>
    <t>New Chart</t>
  </si>
  <si>
    <t>Return Rate</t>
  </si>
  <si>
    <t>Product Name</t>
  </si>
  <si>
    <t>A Splash</t>
  </si>
  <si>
    <t>Above Brew</t>
  </si>
  <si>
    <t>Administration Fusion</t>
  </si>
  <si>
    <t>Against Rush</t>
  </si>
  <si>
    <t>Alone Splash</t>
  </si>
  <si>
    <t>Animal Breeze</t>
  </si>
  <si>
    <t>Any Brew</t>
  </si>
  <si>
    <t>Assume Mist</t>
  </si>
  <si>
    <t>Attorney Mist</t>
  </si>
  <si>
    <t>Audience Fusion</t>
  </si>
  <si>
    <t>Bar Drop</t>
  </si>
  <si>
    <t>Begin Brew</t>
  </si>
  <si>
    <t>Boy Splash</t>
  </si>
  <si>
    <t>Build Brew</t>
  </si>
  <si>
    <t>Center Mist</t>
  </si>
  <si>
    <t>Century Dew</t>
  </si>
  <si>
    <t>Choice Mist</t>
  </si>
  <si>
    <t>Clearly Brew</t>
  </si>
  <si>
    <t>Common Splash</t>
  </si>
  <si>
    <t>Dark Brew</t>
  </si>
  <si>
    <t>Debate Rush</t>
  </si>
  <si>
    <t>Democrat Dew</t>
  </si>
  <si>
    <t>Despite Rush</t>
  </si>
  <si>
    <t>Develop Breeze</t>
  </si>
  <si>
    <t>Different Dew</t>
  </si>
  <si>
    <t>Discussion Fusion</t>
  </si>
  <si>
    <t>Door Brew</t>
  </si>
  <si>
    <t>Eight Brew</t>
  </si>
  <si>
    <t>Few Dew</t>
  </si>
  <si>
    <t>For Splash</t>
  </si>
  <si>
    <t>Friend Splash</t>
  </si>
  <si>
    <t>Ground Rush</t>
  </si>
  <si>
    <t>Heavy Rush</t>
  </si>
  <si>
    <t>Hold Brew</t>
  </si>
  <si>
    <t>Hotel Splash</t>
  </si>
  <si>
    <t>Husband Rush</t>
  </si>
  <si>
    <t>Include Breeze</t>
  </si>
  <si>
    <t>Indeed Splash</t>
  </si>
  <si>
    <t>Into Mist</t>
  </si>
  <si>
    <t>Its Dew</t>
  </si>
  <si>
    <t>Itself Breeze</t>
  </si>
  <si>
    <t>Large Fusion</t>
  </si>
  <si>
    <t>Left Breeze</t>
  </si>
  <si>
    <t>Leg Rush</t>
  </si>
  <si>
    <t>Let Dew</t>
  </si>
  <si>
    <t>Level Splash</t>
  </si>
  <si>
    <t>Majority Rush</t>
  </si>
  <si>
    <t>Management Drop</t>
  </si>
  <si>
    <t>Method Mist</t>
  </si>
  <si>
    <t>Might Mist</t>
  </si>
  <si>
    <t>Mind Dew</t>
  </si>
  <si>
    <t>Minute Rush</t>
  </si>
  <si>
    <t>Name Rush</t>
  </si>
  <si>
    <t>Nice Mist</t>
  </si>
  <si>
    <t>Note Splash</t>
  </si>
  <si>
    <t>Now Mist</t>
  </si>
  <si>
    <t>Of Rush</t>
  </si>
  <si>
    <t>Only Dew</t>
  </si>
  <si>
    <t>Onto Dew</t>
  </si>
  <si>
    <t>Over Splash</t>
  </si>
  <si>
    <t>Own Drop</t>
  </si>
  <si>
    <t>Pay Mist</t>
  </si>
  <si>
    <t>Piece Dew</t>
  </si>
  <si>
    <t>Pm Fusion</t>
  </si>
  <si>
    <t>Point Splash</t>
  </si>
  <si>
    <t>Poor Breeze</t>
  </si>
  <si>
    <t>Property Mist</t>
  </si>
  <si>
    <t>Protect Rush</t>
  </si>
  <si>
    <t>Question Breeze</t>
  </si>
  <si>
    <t>Race Rush</t>
  </si>
  <si>
    <t>Recent Splash</t>
  </si>
  <si>
    <t>Record Fusion</t>
  </si>
  <si>
    <t>Relate Mist</t>
  </si>
  <si>
    <t>Represent Drop</t>
  </si>
  <si>
    <t>Result Splash</t>
  </si>
  <si>
    <t>Return Mist</t>
  </si>
  <si>
    <t>Reveal Rush</t>
  </si>
  <si>
    <t>Sea Drop</t>
  </si>
  <si>
    <t>Second Splash</t>
  </si>
  <si>
    <t>Series Mist</t>
  </si>
  <si>
    <t>Side Brew</t>
  </si>
  <si>
    <t>Society Rush</t>
  </si>
  <si>
    <t>Soldier Splash</t>
  </si>
  <si>
    <t>Somebody Fusion</t>
  </si>
  <si>
    <t>Sometimes Dew</t>
  </si>
  <si>
    <t>Street Breeze</t>
  </si>
  <si>
    <t>Threat Mist</t>
  </si>
  <si>
    <t>Throughout Fusion</t>
  </si>
  <si>
    <t>Too Splash</t>
  </si>
  <si>
    <t>Training Mist</t>
  </si>
  <si>
    <t>Tv Breeze</t>
  </si>
  <si>
    <t>Two Breeze</t>
  </si>
  <si>
    <t>Value Fusion</t>
  </si>
  <si>
    <t>Wait Drop</t>
  </si>
  <si>
    <t>Way Splash</t>
  </si>
  <si>
    <t>West Rush</t>
  </si>
  <si>
    <t>What Rush</t>
  </si>
  <si>
    <t>Window Dew</t>
  </si>
  <si>
    <t>Woman Dew</t>
  </si>
  <si>
    <t>Would Rush</t>
  </si>
  <si>
    <t>Quantity</t>
  </si>
  <si>
    <t>Check Box</t>
  </si>
  <si>
    <t>Category</t>
  </si>
  <si>
    <t>Water</t>
  </si>
  <si>
    <t>Soft Drink</t>
  </si>
  <si>
    <t>Tea</t>
  </si>
  <si>
    <t>Sports Drink</t>
  </si>
  <si>
    <t>Alcoholic Beverage</t>
  </si>
  <si>
    <t>Coffee</t>
  </si>
  <si>
    <t>Energy Drink</t>
  </si>
  <si>
    <t>Juice</t>
  </si>
  <si>
    <t>Massachusetts</t>
  </si>
  <si>
    <t>Florida</t>
  </si>
  <si>
    <t>Washington</t>
  </si>
  <si>
    <t>California</t>
  </si>
  <si>
    <t>New Jersey</t>
  </si>
  <si>
    <t>Eric Green</t>
  </si>
  <si>
    <t>Nicholas Dorsey</t>
  </si>
  <si>
    <t>Jorge Carter</t>
  </si>
  <si>
    <t>Cynthia Pugh</t>
  </si>
  <si>
    <t>James Conley</t>
  </si>
  <si>
    <t>Jamie Burke</t>
  </si>
  <si>
    <t>Keith Pitts</t>
  </si>
  <si>
    <t>Tammy Welch</t>
  </si>
  <si>
    <t>Connor Jones</t>
  </si>
  <si>
    <t>Rachael West</t>
  </si>
  <si>
    <t>Arizona</t>
  </si>
  <si>
    <t>Georgia</t>
  </si>
  <si>
    <t>Ohio</t>
  </si>
  <si>
    <t>Wisconsin</t>
  </si>
  <si>
    <t>Texas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</si>
</sst>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5" formatCode="&quot;£&quot;#,##0;\-&quot;£&quot;#,##0"/>
    <numFmt numFmtId="164" formatCode="0.00%;\-0.00%;0.00%"/>
    <numFmt numFmtId="165" formatCode="[&gt;=1000000]&quot;£&quot;0.0,,&quot;M&quot;;[&gt;=1000]&quot;£&quot;0.0,&quot;K&quot;;0"/>
    <numFmt numFmtId="166" formatCode="[&gt;=1000000]0.0,,&quot;M&quot;;[&gt;=1000]0.0,&quot;K&quot;;0"/>
    <numFmt numFmtId="167" formatCode="\+0.0%;\-0.0%"/>
    <numFmt numFmtId="168" formatCode="0.0%"/>
    <numFmt numFmtId="169" formatCode="[&gt;=1000000]&quot;£&quot;0,,&quot;M&quot;;[&gt;=1000]&quot;£&quot;0,&quot;K&quot;;0"/>
    <numFmt numFmtId="170" formatCode=";;"/>
    <numFmt numFmtId="171" formatCode="[&gt;=1000000]&quot;£&quot;0.0,,&quot;M&quot;;[&gt;=1000]&quot;£&quot;0.0,&quot;K&quot;;0.0"/>
    <numFmt numFmtId="172" formatCode="[&gt;=1000000]0,,&quot;M&quot;;[&gt;=1000]0,&quot;K&quot;;0"/>
    <numFmt numFmtId="173" formatCode="\+0.00%;\-0.00%"/>
  </numFmts>
  <fonts count="10" x14ac:knownFonts="1">
    <font>
      <sz val="11"/>
      <color theme="1"/>
      <name val="Calibri"/>
      <family val="2"/>
      <scheme val="minor"/>
    </font>
    <font>
      <sz val="10"/>
      <color rgb="FF000000"/>
      <name val="Calibri"/>
      <family val="2"/>
      <scheme val="minor"/>
    </font>
    <font>
      <i/>
      <sz val="10"/>
      <color rgb="FF000000"/>
      <name val="Calibri"/>
      <family val="2"/>
      <scheme val="minor"/>
    </font>
    <font>
      <b/>
      <sz val="11"/>
      <color theme="1"/>
      <name val="Calibri"/>
      <family val="2"/>
      <scheme val="minor"/>
    </font>
    <font>
      <b/>
      <sz val="11"/>
      <color theme="0"/>
      <name val="Calibri"/>
      <family val="2"/>
      <scheme val="minor"/>
    </font>
    <font>
      <sz val="16"/>
      <color theme="1"/>
      <name val="Calibri"/>
      <family val="2"/>
      <scheme val="minor"/>
    </font>
    <font>
      <sz val="11"/>
      <color theme="0"/>
      <name val="Calibri"/>
      <family val="2"/>
      <scheme val="minor"/>
    </font>
    <font>
      <i/>
      <sz val="11"/>
      <color theme="1"/>
      <name val="Calibri"/>
      <family val="2"/>
      <scheme val="minor"/>
    </font>
    <font>
      <b/>
      <sz val="14"/>
      <color theme="9" tint="-0.24994659260841701"/>
      <name val="Calibri"/>
      <family val="2"/>
      <scheme val="minor"/>
    </font>
    <font>
      <sz val="18"/>
      <color theme="1"/>
      <name val="Calibri"/>
      <family val="2"/>
      <scheme val="minor"/>
    </font>
  </fonts>
  <fills count="11">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theme="2" tint="-0.749992370372631"/>
        <bgColor indexed="64"/>
      </patternFill>
    </fill>
    <fill>
      <patternFill patternType="solid">
        <fgColor theme="8" tint="-0.249977111117893"/>
        <bgColor indexed="64"/>
      </patternFill>
    </fill>
    <fill>
      <patternFill patternType="solid">
        <fgColor theme="3" tint="0.59999389629810485"/>
        <bgColor indexed="64"/>
      </patternFill>
    </fill>
    <fill>
      <patternFill patternType="solid">
        <fgColor rgb="FFC00000"/>
        <bgColor indexed="64"/>
      </patternFill>
    </fill>
    <fill>
      <patternFill patternType="solid">
        <fgColor theme="2" tint="-0.499984740745262"/>
        <bgColor indexed="64"/>
      </patternFill>
    </fill>
    <fill>
      <patternFill patternType="solid">
        <fgColor rgb="FF1F8CB3"/>
        <bgColor indexed="64"/>
      </patternFill>
    </fill>
    <fill>
      <patternFill patternType="solid">
        <fgColor rgb="FF757171"/>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theme="0" tint="-0.14996795556505021"/>
      </right>
      <top/>
      <bottom style="thin">
        <color theme="0" tint="-0.14996795556505021"/>
      </bottom>
      <diagonal/>
    </border>
    <border>
      <left style="thin">
        <color theme="0" tint="-0.14996795556505021"/>
      </left>
      <right style="thin">
        <color theme="0" tint="-0.14996795556505021"/>
      </right>
      <top/>
      <bottom style="thin">
        <color theme="0" tint="-0.14996795556505021"/>
      </bottom>
      <diagonal/>
    </border>
    <border>
      <left style="thin">
        <color theme="0" tint="-0.14996795556505021"/>
      </left>
      <right/>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top style="thin">
        <color theme="0" tint="-0.14996795556505021"/>
      </top>
      <bottom style="thin">
        <color theme="0" tint="-0.14996795556505021"/>
      </bottom>
      <diagonal/>
    </border>
    <border>
      <left/>
      <right style="thin">
        <color theme="0" tint="-0.14996795556505021"/>
      </right>
      <top style="thin">
        <color theme="0" tint="-0.14996795556505021"/>
      </top>
      <bottom/>
      <diagonal/>
    </border>
    <border>
      <left style="thin">
        <color theme="0" tint="-0.14996795556505021"/>
      </left>
      <right style="thin">
        <color theme="0" tint="-0.14996795556505021"/>
      </right>
      <top style="thin">
        <color theme="0" tint="-0.14996795556505021"/>
      </top>
      <bottom/>
      <diagonal/>
    </border>
    <border>
      <left style="thin">
        <color theme="0" tint="-0.14996795556505021"/>
      </left>
      <right/>
      <top style="thin">
        <color theme="0" tint="-0.14996795556505021"/>
      </top>
      <bottom/>
      <diagonal/>
    </border>
  </borders>
  <cellStyleXfs count="1">
    <xf numFmtId="0" fontId="0" fillId="0" borderId="0"/>
  </cellStyleXfs>
  <cellXfs count="59">
    <xf numFmtId="0" fontId="0" fillId="0" borderId="0" xfId="0"/>
    <xf numFmtId="3" fontId="0" fillId="0" borderId="0" xfId="0" applyNumberFormat="1"/>
    <xf numFmtId="0" fontId="0" fillId="2" borderId="0" xfId="0" applyFill="1"/>
    <xf numFmtId="0" fontId="0" fillId="3" borderId="0" xfId="0" applyFill="1"/>
    <xf numFmtId="0" fontId="0" fillId="0" borderId="0" xfId="0" pivotButton="1"/>
    <xf numFmtId="0" fontId="0" fillId="4" borderId="0" xfId="0" applyFill="1"/>
    <xf numFmtId="0" fontId="1" fillId="2" borderId="0" xfId="0" applyFont="1" applyFill="1" applyAlignment="1">
      <alignment horizontal="left" vertical="center" indent="2"/>
    </xf>
    <xf numFmtId="0" fontId="1" fillId="2" borderId="0" xfId="0" applyFont="1" applyFill="1" applyAlignment="1">
      <alignment vertical="center"/>
    </xf>
    <xf numFmtId="0" fontId="1" fillId="2" borderId="0" xfId="0" applyFont="1" applyFill="1" applyAlignment="1">
      <alignment horizontal="left" vertical="center" indent="7"/>
    </xf>
    <xf numFmtId="0" fontId="2" fillId="2" borderId="0" xfId="0" applyFont="1" applyFill="1" applyAlignment="1">
      <alignment horizontal="left" vertical="center" indent="4"/>
    </xf>
    <xf numFmtId="0" fontId="3" fillId="0" borderId="1" xfId="0" applyFont="1" applyBorder="1"/>
    <xf numFmtId="0" fontId="0" fillId="0" borderId="1" xfId="0" applyBorder="1"/>
    <xf numFmtId="165" fontId="0" fillId="0" borderId="1" xfId="0" applyNumberFormat="1" applyBorder="1"/>
    <xf numFmtId="164" fontId="0" fillId="0" borderId="1" xfId="0" applyNumberFormat="1" applyBorder="1"/>
    <xf numFmtId="166" fontId="0" fillId="0" borderId="1" xfId="0" applyNumberFormat="1" applyBorder="1"/>
    <xf numFmtId="167" fontId="0" fillId="0" borderId="1" xfId="0" applyNumberFormat="1" applyBorder="1"/>
    <xf numFmtId="168" fontId="0" fillId="0" borderId="1" xfId="0" applyNumberFormat="1" applyBorder="1"/>
    <xf numFmtId="0" fontId="3" fillId="0" borderId="2" xfId="0" applyFont="1" applyBorder="1"/>
    <xf numFmtId="167" fontId="5" fillId="0" borderId="0" xfId="0" applyNumberFormat="1" applyFont="1"/>
    <xf numFmtId="0" fontId="0" fillId="0" borderId="1" xfId="0" pivotButton="1" applyBorder="1"/>
    <xf numFmtId="169" fontId="0" fillId="0" borderId="1" xfId="0" applyNumberFormat="1" applyBorder="1"/>
    <xf numFmtId="0" fontId="4" fillId="5" borderId="1" xfId="0" applyFont="1" applyFill="1" applyBorder="1"/>
    <xf numFmtId="0" fontId="5" fillId="0" borderId="0" xfId="0" applyFont="1"/>
    <xf numFmtId="10" fontId="0" fillId="0" borderId="1" xfId="0" applyNumberFormat="1" applyBorder="1"/>
    <xf numFmtId="170" fontId="0" fillId="6" borderId="3" xfId="0" applyNumberFormat="1" applyFill="1" applyBorder="1"/>
    <xf numFmtId="170" fontId="0" fillId="6" borderId="4" xfId="0" applyNumberFormat="1" applyFill="1" applyBorder="1"/>
    <xf numFmtId="170" fontId="0" fillId="6" borderId="5" xfId="0" applyNumberFormat="1" applyFill="1" applyBorder="1"/>
    <xf numFmtId="170" fontId="0" fillId="6" borderId="6" xfId="0" applyNumberFormat="1" applyFill="1" applyBorder="1"/>
    <xf numFmtId="170" fontId="0" fillId="6" borderId="7" xfId="0" applyNumberFormat="1" applyFill="1" applyBorder="1"/>
    <xf numFmtId="170" fontId="0" fillId="6" borderId="8" xfId="0" applyNumberFormat="1" applyFill="1" applyBorder="1"/>
    <xf numFmtId="170" fontId="0" fillId="6" borderId="9" xfId="0" applyNumberFormat="1" applyFill="1" applyBorder="1"/>
    <xf numFmtId="170" fontId="0" fillId="6" borderId="10" xfId="0" applyNumberFormat="1" applyFill="1" applyBorder="1"/>
    <xf numFmtId="170" fontId="0" fillId="6" borderId="11" xfId="0" applyNumberFormat="1" applyFill="1" applyBorder="1"/>
    <xf numFmtId="9" fontId="0" fillId="0" borderId="0" xfId="0" applyNumberFormat="1"/>
    <xf numFmtId="0" fontId="3" fillId="0" borderId="0" xfId="0" applyFont="1"/>
    <xf numFmtId="0" fontId="4" fillId="7" borderId="1" xfId="0" applyFont="1" applyFill="1" applyBorder="1"/>
    <xf numFmtId="0" fontId="0" fillId="8" borderId="0" xfId="0" applyFill="1"/>
    <xf numFmtId="0" fontId="3" fillId="2" borderId="0" xfId="0" applyFont="1" applyFill="1"/>
    <xf numFmtId="0" fontId="0" fillId="2" borderId="1" xfId="0" applyFill="1" applyBorder="1"/>
    <xf numFmtId="169" fontId="0" fillId="2" borderId="1" xfId="0" applyNumberFormat="1" applyFill="1" applyBorder="1"/>
    <xf numFmtId="0" fontId="7" fillId="2" borderId="0" xfId="0" applyFont="1" applyFill="1"/>
    <xf numFmtId="0" fontId="4" fillId="2" borderId="0" xfId="0" applyFont="1" applyFill="1"/>
    <xf numFmtId="0" fontId="6" fillId="2" borderId="0" xfId="0" applyFont="1" applyFill="1"/>
    <xf numFmtId="0" fontId="3" fillId="2" borderId="1" xfId="0" applyFont="1" applyFill="1" applyBorder="1"/>
    <xf numFmtId="0" fontId="6" fillId="9" borderId="1" xfId="0" applyFont="1" applyFill="1" applyBorder="1"/>
    <xf numFmtId="0" fontId="0" fillId="10" borderId="0" xfId="0" applyFill="1"/>
    <xf numFmtId="0" fontId="0" fillId="2" borderId="0" xfId="0" applyFill="1" applyAlignment="1">
      <alignment horizontal="left"/>
    </xf>
    <xf numFmtId="167" fontId="0" fillId="2" borderId="1" xfId="0" applyNumberFormat="1" applyFill="1" applyBorder="1"/>
    <xf numFmtId="171" fontId="0" fillId="2" borderId="1" xfId="0" applyNumberFormat="1" applyFill="1" applyBorder="1"/>
    <xf numFmtId="0" fontId="0" fillId="10" borderId="0" xfId="0" applyFill="1" applyAlignment="1">
      <alignment horizontal="left"/>
    </xf>
    <xf numFmtId="166" fontId="0" fillId="2" borderId="1" xfId="0" applyNumberFormat="1" applyFill="1" applyBorder="1"/>
    <xf numFmtId="5" fontId="0" fillId="0" borderId="0" xfId="0" applyNumberFormat="1"/>
    <xf numFmtId="172" fontId="0" fillId="2" borderId="1" xfId="0" applyNumberFormat="1" applyFill="1" applyBorder="1"/>
    <xf numFmtId="10" fontId="0" fillId="2" borderId="1" xfId="0" applyNumberFormat="1" applyFill="1" applyBorder="1"/>
    <xf numFmtId="10" fontId="8" fillId="0" borderId="1" xfId="0" applyNumberFormat="1" applyFont="1" applyBorder="1"/>
    <xf numFmtId="9" fontId="9" fillId="0" borderId="0" xfId="0" applyNumberFormat="1" applyFont="1" applyAlignment="1">
      <alignment horizontal="center" vertical="center"/>
    </xf>
    <xf numFmtId="173" fontId="0" fillId="2" borderId="1" xfId="0" applyNumberFormat="1" applyFill="1" applyBorder="1"/>
    <xf numFmtId="0" fontId="6" fillId="7" borderId="0" xfId="0" applyFont="1" applyFill="1"/>
    <xf numFmtId="0" fontId="3" fillId="3" borderId="0" xfId="0" applyFont="1" applyFill="1"/>
  </cellXfs>
  <cellStyles count="1">
    <cellStyle name="Normal" xfId="0" builtinId="0"/>
  </cellStyles>
  <dxfs count="263">
    <dxf>
      <font>
        <color rgb="FF0070C0"/>
      </font>
    </dxf>
    <dxf>
      <font>
        <color rgb="FF9FE6FF"/>
      </font>
    </dxf>
    <dxf>
      <numFmt numFmtId="166" formatCode="[&gt;=1000000]0.0,,&quot;M&quot;;[&gt;=1000]0.0,&quot;K&quot;;0"/>
    </dxf>
    <dxf>
      <numFmt numFmtId="169" formatCode="[&gt;=1000000]&quot;£&quot;0,,&quot;M&quot;;[&gt;=1000]&quot;£&quot;0,&quot;K&quot;;0"/>
    </dxf>
    <dxf>
      <font>
        <color theme="0"/>
      </font>
    </dxf>
    <dxf>
      <font>
        <color theme="0"/>
      </font>
    </dxf>
    <dxf>
      <font>
        <color theme="0"/>
      </font>
    </dxf>
    <dxf>
      <fill>
        <patternFill>
          <bgColor rgb="FF1F8CB3"/>
        </patternFill>
      </fill>
    </dxf>
    <dxf>
      <fill>
        <patternFill>
          <bgColor rgb="FF1F8CB3"/>
        </patternFill>
      </fill>
    </dxf>
    <dxf>
      <fill>
        <patternFill>
          <bgColor theme="0" tint="-4.9989318521683403E-2"/>
        </patternFill>
      </fill>
    </dxf>
    <dxf>
      <fill>
        <patternFill>
          <bgColor theme="0" tint="-4.9989318521683403E-2"/>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gt;=1000000]&quot;£&quot;0,,&quot;M&quot;;[&gt;=1000]&quot;£&quot;0,&quot;K&quot;;0"/>
    </dxf>
    <dxf>
      <numFmt numFmtId="169" formatCode="[&gt;=1000000]&quot;£&quot;0,,&quot;M&quot;;[&gt;=1000]&quot;£&quot;0,&quot;K&quot;;0"/>
    </dxf>
    <dxf>
      <font>
        <color theme="0"/>
      </font>
    </dxf>
    <dxf>
      <font>
        <color theme="0"/>
      </font>
    </dxf>
    <dxf>
      <font>
        <color theme="0"/>
      </font>
    </dxf>
    <dxf>
      <fill>
        <patternFill>
          <bgColor rgb="FF1F8CB3"/>
        </patternFill>
      </fill>
    </dxf>
    <dxf>
      <fill>
        <patternFill>
          <bgColor rgb="FF1F8CB3"/>
        </patternFill>
      </fill>
    </dxf>
    <dxf>
      <fill>
        <patternFill>
          <bgColor theme="0" tint="-4.9989318521683403E-2"/>
        </patternFill>
      </fill>
    </dxf>
    <dxf>
      <fill>
        <patternFill>
          <bgColor theme="0" tint="-4.9989318521683403E-2"/>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gt;=1000000]&quot;£&quot;0,,&quot;M&quot;;[&gt;=1000]&quot;£&quot;0,&quot;K&quot;;0"/>
    </dxf>
    <dxf>
      <numFmt numFmtId="171" formatCode="[&gt;=1000000]&quot;£&quot;0.0,,&quot;M&quot;;[&gt;=1000]&quot;£&quot;0.0,&quot;K&quot;;0.0"/>
    </dxf>
    <dxf>
      <numFmt numFmtId="0" formatCode="General"/>
    </dxf>
    <dxf>
      <font>
        <color theme="0"/>
      </font>
    </dxf>
    <dxf>
      <font>
        <color theme="0"/>
      </font>
    </dxf>
    <dxf>
      <font>
        <color theme="0"/>
      </font>
    </dxf>
    <dxf>
      <fill>
        <patternFill>
          <bgColor rgb="FF1F8CB3"/>
        </patternFill>
      </fill>
    </dxf>
    <dxf>
      <fill>
        <patternFill>
          <bgColor rgb="FF1F8CB3"/>
        </patternFill>
      </fill>
    </dxf>
    <dxf>
      <fill>
        <patternFill>
          <bgColor theme="0" tint="-4.9989318521683403E-2"/>
        </patternFill>
      </fill>
    </dxf>
    <dxf>
      <fill>
        <patternFill>
          <bgColor theme="0" tint="-4.9989318521683403E-2"/>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gt;=1000000]&quot;£&quot;0,,&quot;M&quot;;[&gt;=1000]&quot;£&quot;0,&quot;K&quot;;0"/>
    </dxf>
    <dxf>
      <numFmt numFmtId="169" formatCode="[&gt;=1000000]&quot;£&quot;0,,&quot;M&quot;;[&gt;=1000]&quot;£&quot;0,&quot;K&quot;;0"/>
    </dxf>
    <dxf>
      <numFmt numFmtId="0" formatCode="General"/>
    </dxf>
    <dxf>
      <font>
        <color theme="0"/>
      </font>
    </dxf>
    <dxf>
      <font>
        <color theme="0"/>
      </font>
    </dxf>
    <dxf>
      <font>
        <color theme="0"/>
      </font>
    </dxf>
    <dxf>
      <fill>
        <patternFill>
          <bgColor rgb="FF1F8CB3"/>
        </patternFill>
      </fill>
    </dxf>
    <dxf>
      <fill>
        <patternFill>
          <bgColor rgb="FF1F8CB3"/>
        </patternFill>
      </fill>
    </dxf>
    <dxf>
      <fill>
        <patternFill>
          <bgColor theme="0" tint="-4.9989318521683403E-2"/>
        </patternFill>
      </fill>
    </dxf>
    <dxf>
      <fill>
        <patternFill>
          <bgColor theme="0" tint="-4.9989318521683403E-2"/>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gt;=1000000]&quot;£&quot;0,,&quot;M&quot;;[&gt;=1000]&quot;£&quot;0,&quot;K&quot;;0"/>
    </dxf>
    <dxf>
      <numFmt numFmtId="173" formatCode="\+0.00%;\-0.00%"/>
    </dxf>
    <dxf>
      <numFmt numFmtId="173" formatCode="\+0.00%;\-0.00%"/>
    </dxf>
    <dxf>
      <numFmt numFmtId="169" formatCode="[&gt;=1000000]&quot;£&quot;0,,&quot;M&quot;;[&gt;=1000]&quot;£&quot;0,&quot;K&quot;;0"/>
    </dxf>
    <dxf>
      <font>
        <color theme="0"/>
      </font>
    </dxf>
    <dxf>
      <font>
        <color theme="0"/>
      </font>
    </dxf>
    <dxf>
      <font>
        <color theme="0"/>
      </font>
    </dxf>
    <dxf>
      <fill>
        <patternFill>
          <bgColor rgb="FF1F8CB3"/>
        </patternFill>
      </fill>
    </dxf>
    <dxf>
      <fill>
        <patternFill>
          <bgColor rgb="FF1F8CB3"/>
        </patternFill>
      </fill>
    </dxf>
    <dxf>
      <fill>
        <patternFill>
          <bgColor theme="0" tint="-4.9989318521683403E-2"/>
        </patternFill>
      </fill>
    </dxf>
    <dxf>
      <fill>
        <patternFill>
          <bgColor theme="0" tint="-4.9989318521683403E-2"/>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gt;=1000000]&quot;£&quot;0,,&quot;M&quot;;[&gt;=1000]&quot;£&quot;0,&quot;K&quot;;0"/>
    </dxf>
    <dxf>
      <numFmt numFmtId="169" formatCode="[&gt;=1000000]&quot;£&quot;0,,&quot;M&quot;;[&gt;=1000]&quot;£&quot;0,&quot;K&quot;;0"/>
    </dxf>
    <dxf>
      <font>
        <color theme="0"/>
      </font>
    </dxf>
    <dxf>
      <font>
        <color theme="0"/>
      </font>
    </dxf>
    <dxf>
      <font>
        <color theme="0"/>
      </font>
    </dxf>
    <dxf>
      <fill>
        <patternFill>
          <bgColor rgb="FF1F8CB3"/>
        </patternFill>
      </fill>
    </dxf>
    <dxf>
      <fill>
        <patternFill>
          <bgColor rgb="FF1F8CB3"/>
        </patternFill>
      </fill>
    </dxf>
    <dxf>
      <fill>
        <patternFill>
          <bgColor theme="0" tint="-4.9989318521683403E-2"/>
        </patternFill>
      </fill>
    </dxf>
    <dxf>
      <fill>
        <patternFill>
          <bgColor theme="0" tint="-4.9989318521683403E-2"/>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gt;=1000000]&quot;£&quot;0,,&quot;M&quot;;[&gt;=1000]&quot;£&quot;0,&quot;K&quot;;0"/>
    </dxf>
    <dxf>
      <font>
        <color theme="0"/>
      </font>
    </dxf>
    <dxf>
      <font>
        <color theme="0"/>
      </font>
    </dxf>
    <dxf>
      <font>
        <color theme="0"/>
      </font>
    </dxf>
    <dxf>
      <fill>
        <patternFill>
          <bgColor rgb="FF1F8CB3"/>
        </patternFill>
      </fill>
    </dxf>
    <dxf>
      <fill>
        <patternFill>
          <bgColor rgb="FF1F8CB3"/>
        </patternFill>
      </fill>
    </dxf>
    <dxf>
      <fill>
        <patternFill>
          <bgColor theme="0" tint="-4.9989318521683403E-2"/>
        </patternFill>
      </fill>
    </dxf>
    <dxf>
      <fill>
        <patternFill>
          <bgColor theme="0" tint="-4.9989318521683403E-2"/>
        </patternFill>
      </fill>
    </dxf>
    <dxf>
      <fill>
        <patternFill>
          <bgColor theme="0" tint="-4.9989318521683403E-2"/>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gt;=1000000]&quot;£&quot;0,,&quot;M&quot;;[&gt;=1000]&quot;£&quot;0,&quot;K&quot;;0"/>
    </dxf>
    <dxf>
      <numFmt numFmtId="14" formatCode="0.00%"/>
    </dxf>
    <dxf>
      <numFmt numFmtId="171" formatCode="[&gt;=1000000]&quot;£&quot;0.0,,&quot;M&quot;;[&gt;=1000]&quot;£&quot;0.0,&quot;K&quot;;0.0"/>
    </dxf>
    <dxf>
      <font>
        <color theme="0"/>
      </font>
    </dxf>
    <dxf>
      <font>
        <color theme="0"/>
      </font>
    </dxf>
    <dxf>
      <font>
        <color theme="0"/>
      </font>
    </dxf>
    <dxf>
      <fill>
        <patternFill>
          <bgColor rgb="FF1F8CB3"/>
        </patternFill>
      </fill>
    </dxf>
    <dxf>
      <fill>
        <patternFill>
          <bgColor rgb="FF1F8CB3"/>
        </patternFill>
      </fill>
    </dxf>
    <dxf>
      <fill>
        <patternFill>
          <bgColor theme="0" tint="-4.9989318521683403E-2"/>
        </patternFill>
      </fill>
    </dxf>
    <dxf>
      <fill>
        <patternFill>
          <bgColor theme="0" tint="-4.9989318521683403E-2"/>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gt;=1000000]&quot;£&quot;0,,&quot;M&quot;;[&gt;=1000]&quot;£&quot;0,&quot;K&quot;;0"/>
    </dxf>
    <dxf>
      <numFmt numFmtId="169" formatCode="[&gt;=1000000]&quot;£&quot;0,,&quot;M&quot;;[&gt;=1000]&quot;£&quot;0,&quot;K&quot;;0"/>
    </dxf>
    <dxf>
      <font>
        <color theme="0"/>
      </font>
    </dxf>
    <dxf>
      <font>
        <color theme="0"/>
      </font>
    </dxf>
    <dxf>
      <font>
        <color theme="0"/>
      </font>
    </dxf>
    <dxf>
      <fill>
        <patternFill>
          <bgColor rgb="FF1F8CB3"/>
        </patternFill>
      </fill>
    </dxf>
    <dxf>
      <fill>
        <patternFill>
          <bgColor rgb="FF1F8CB3"/>
        </patternFill>
      </fill>
    </dxf>
    <dxf>
      <fill>
        <patternFill>
          <bgColor theme="0" tint="-4.9989318521683403E-2"/>
        </patternFill>
      </fill>
    </dxf>
    <dxf>
      <fill>
        <patternFill>
          <bgColor theme="0" tint="-4.9989318521683403E-2"/>
        </patternFill>
      </fill>
    </dxf>
    <dxf>
      <fill>
        <patternFill>
          <bgColor theme="0" tint="-4.9989318521683403E-2"/>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gt;=1000000]&quot;£&quot;0,,&quot;M&quot;;[&gt;=1000]&quot;£&quot;0,&quot;K&quot;;0"/>
    </dxf>
    <dxf>
      <font>
        <color theme="0"/>
      </font>
    </dxf>
    <dxf>
      <font>
        <color theme="0"/>
      </font>
    </dxf>
    <dxf>
      <font>
        <color theme="0"/>
      </font>
    </dxf>
    <dxf>
      <fill>
        <patternFill>
          <bgColor rgb="FF1F8CB3"/>
        </patternFill>
      </fill>
    </dxf>
    <dxf>
      <fill>
        <patternFill>
          <bgColor rgb="FF1F8CB3"/>
        </patternFill>
      </fill>
    </dxf>
    <dxf>
      <fill>
        <patternFill>
          <bgColor theme="0" tint="-4.9989318521683403E-2"/>
        </patternFill>
      </fill>
    </dxf>
    <dxf>
      <fill>
        <patternFill>
          <bgColor theme="0" tint="-4.9989318521683403E-2"/>
        </patternFill>
      </fill>
    </dxf>
    <dxf>
      <fill>
        <patternFill>
          <bgColor theme="0" tint="-4.9989318521683403E-2"/>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gt;=1000000]&quot;£&quot;0,,&quot;M&quot;;[&gt;=1000]&quot;£&quot;0,&quot;K&quot;;0"/>
    </dxf>
    <dxf>
      <font>
        <color theme="0"/>
      </font>
    </dxf>
    <dxf>
      <font>
        <color theme="0"/>
      </font>
    </dxf>
    <dxf>
      <font>
        <color theme="0"/>
      </font>
    </dxf>
    <dxf>
      <fill>
        <patternFill>
          <bgColor rgb="FF1F8CB3"/>
        </patternFill>
      </fill>
    </dxf>
    <dxf>
      <fill>
        <patternFill>
          <bgColor rgb="FF1F8CB3"/>
        </patternFill>
      </fill>
    </dxf>
    <dxf>
      <fill>
        <patternFill>
          <bgColor theme="0" tint="-4.9989318521683403E-2"/>
        </patternFill>
      </fill>
    </dxf>
    <dxf>
      <fill>
        <patternFill>
          <bgColor theme="0" tint="-4.9989318521683403E-2"/>
        </patternFill>
      </fill>
    </dxf>
    <dxf>
      <fill>
        <patternFill>
          <bgColor theme="0" tint="-4.9989318521683403E-2"/>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gt;=1000000]&quot;£&quot;0,,&quot;M&quot;;[&gt;=1000]&quot;£&quot;0,&quot;K&quot;;0"/>
    </dxf>
    <dxf>
      <numFmt numFmtId="167" formatCode="\+0.0%;\-0.0%"/>
    </dxf>
    <dxf>
      <numFmt numFmtId="14" formatCode="0.00%"/>
    </dxf>
    <dxf>
      <numFmt numFmtId="171" formatCode="[&gt;=1000000]&quot;£&quot;0.0,,&quot;M&quot;;[&gt;=1000]&quot;£&quot;0.0,&quot;K&quot;;0.0"/>
    </dxf>
    <dxf>
      <font>
        <color theme="0"/>
      </font>
    </dxf>
    <dxf>
      <font>
        <color theme="0"/>
      </font>
    </dxf>
    <dxf>
      <font>
        <color theme="0"/>
      </font>
    </dxf>
    <dxf>
      <fill>
        <patternFill>
          <bgColor rgb="FF1F8CB3"/>
        </patternFill>
      </fill>
    </dxf>
    <dxf>
      <fill>
        <patternFill>
          <bgColor rgb="FF1F8CB3"/>
        </patternFill>
      </fill>
    </dxf>
    <dxf>
      <fill>
        <patternFill>
          <bgColor theme="0" tint="-4.9989318521683403E-2"/>
        </patternFill>
      </fill>
    </dxf>
    <dxf>
      <fill>
        <patternFill>
          <bgColor theme="0" tint="-4.9989318521683403E-2"/>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gt;=1000000]&quot;£&quot;0,,&quot;M&quot;;[&gt;=1000]&quot;£&quot;0,&quot;K&quot;;0"/>
    </dxf>
    <dxf>
      <numFmt numFmtId="171" formatCode="[&gt;=1000000]&quot;£&quot;0.0,,&quot;M&quot;;[&gt;=1000]&quot;£&quot;0.0,&quot;K&quot;;0.0"/>
    </dxf>
    <dxf>
      <font>
        <color theme="0"/>
      </font>
    </dxf>
    <dxf>
      <font>
        <color theme="0"/>
      </font>
    </dxf>
    <dxf>
      <font>
        <color theme="0"/>
      </font>
    </dxf>
    <dxf>
      <fill>
        <patternFill>
          <bgColor rgb="FF1F8CB3"/>
        </patternFill>
      </fill>
    </dxf>
    <dxf>
      <fill>
        <patternFill>
          <bgColor rgb="FF1F8CB3"/>
        </patternFill>
      </fill>
    </dxf>
    <dxf>
      <fill>
        <patternFill>
          <bgColor theme="0" tint="-4.9989318521683403E-2"/>
        </patternFill>
      </fill>
    </dxf>
    <dxf>
      <fill>
        <patternFill>
          <bgColor theme="0" tint="-4.9989318521683403E-2"/>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gt;=1000000]&quot;£&quot;0,,&quot;M&quot;;[&gt;=1000]&quot;£&quot;0,&quot;K&quot;;0"/>
    </dxf>
    <dxf>
      <numFmt numFmtId="171" formatCode="[&gt;=1000000]&quot;£&quot;0.0,,&quot;M&quot;;[&gt;=1000]&quot;£&quot;0.0,&quot;K&quot;;0.0"/>
    </dxf>
    <dxf>
      <numFmt numFmtId="167" formatCode="\+0.0%;\-0.0%"/>
    </dxf>
    <dxf>
      <font>
        <color theme="0"/>
      </font>
    </dxf>
    <dxf>
      <font>
        <color theme="0"/>
      </font>
    </dxf>
    <dxf>
      <font>
        <color theme="0"/>
      </font>
    </dxf>
    <dxf>
      <fill>
        <patternFill>
          <bgColor rgb="FF1F8CB3"/>
        </patternFill>
      </fill>
    </dxf>
    <dxf>
      <fill>
        <patternFill>
          <bgColor rgb="FF1F8CB3"/>
        </patternFill>
      </fill>
    </dxf>
    <dxf>
      <fill>
        <patternFill>
          <bgColor theme="0" tint="-4.9989318521683403E-2"/>
        </patternFill>
      </fill>
    </dxf>
    <dxf>
      <fill>
        <patternFill>
          <bgColor theme="0" tint="-4.9989318521683403E-2"/>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gt;=1000000]&quot;£&quot;0,,&quot;M&quot;;[&gt;=1000]&quot;£&quot;0,&quot;K&quot;;0"/>
    </dxf>
    <dxf>
      <numFmt numFmtId="169" formatCode="[&gt;=1000000]&quot;£&quot;0,,&quot;M&quot;;[&gt;=1000]&quot;£&quot;0,&quot;K&quot;;0"/>
    </dxf>
    <dxf>
      <numFmt numFmtId="172" formatCode="[&gt;=1000000]0,,&quot;M&quot;;[&gt;=1000]0,&quot;K&quot;;0"/>
    </dxf>
    <dxf>
      <numFmt numFmtId="171" formatCode="[&gt;=1000000]&quot;£&quot;0.0,,&quot;M&quot;;[&gt;=1000]&quot;£&quot;0.0,&quot;K&quot;;0.0"/>
    </dxf>
    <dxf>
      <font>
        <color theme="0"/>
      </font>
    </dxf>
    <dxf>
      <font>
        <color theme="0"/>
      </font>
    </dxf>
    <dxf>
      <font>
        <color theme="0"/>
      </font>
    </dxf>
    <dxf>
      <fill>
        <patternFill>
          <bgColor rgb="FF1F8CB3"/>
        </patternFill>
      </fill>
    </dxf>
    <dxf>
      <fill>
        <patternFill>
          <bgColor rgb="FF1F8CB3"/>
        </patternFill>
      </fill>
    </dxf>
    <dxf>
      <fill>
        <patternFill>
          <bgColor theme="0" tint="-4.9989318521683403E-2"/>
        </patternFill>
      </fill>
    </dxf>
    <dxf>
      <fill>
        <patternFill>
          <bgColor theme="0" tint="-4.9989318521683403E-2"/>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gt;=1000000]&quot;£&quot;0,,&quot;M&quot;;[&gt;=1000]&quot;£&quot;0,&quot;K&quot;;0"/>
    </dxf>
    <dxf>
      <numFmt numFmtId="14" formatCode="0.00%"/>
    </dxf>
    <dxf>
      <numFmt numFmtId="169" formatCode="[&gt;=1000000]&quot;£&quot;0,,&quot;M&quot;;[&gt;=1000]&quot;£&quot;0,&quot;K&quo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0.0%;\-0.0%"/>
    </dxf>
    <dxf>
      <numFmt numFmtId="14" formatCode="0.00%"/>
    </dxf>
    <dxf>
      <numFmt numFmtId="169" formatCode="[&gt;=1000000]&quot;£&quot;0,,&quot;M&quot;;[&gt;=1000]&quot;£&quot;0,&quot;K&quo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69" formatCode="[&gt;=1000000]&quot;£&quot;0,,&quot;M&quot;;[&gt;=1000]&quot;£&quot;0,&quot;K&quo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gt;=1000000]&quot;£&quot;0,,&quot;M&quot;;[&gt;=1000]&quot;£&quot;0,&quot;K&quo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gt;=1000000]&quot;£&quot;0,,&quot;M&quot;;[&gt;=1000]&quot;£&quot;0,&quot;K&quo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rgb="FF00B050"/>
      </font>
    </dxf>
    <dxf>
      <font>
        <color rgb="FFC00000"/>
      </font>
    </dxf>
    <dxf>
      <font>
        <color rgb="FF0070C0"/>
      </font>
      <fill>
        <patternFill>
          <fgColor rgb="FFA6A6A6"/>
          <bgColor theme="1" tint="0.34998626667073579"/>
        </patternFill>
      </fill>
    </dxf>
    <dxf>
      <font>
        <color rgb="FF0070C0"/>
      </font>
      <fill>
        <patternFill>
          <fgColor theme="0" tint="-0.499984740745262"/>
          <bgColor theme="2" tint="-0.499984740745262"/>
        </patternFill>
      </fill>
    </dxf>
    <dxf>
      <font>
        <color rgb="FF0070C0"/>
      </font>
    </dxf>
    <dxf>
      <font>
        <color rgb="FF0070C0"/>
      </font>
      <fill>
        <patternFill>
          <bgColor rgb="FF0070C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gt;=1000000]0.0,,&quot;M&quot;;[&gt;=1000]0.0,&quot;K&quot;;0"/>
    </dxf>
    <dxf>
      <numFmt numFmtId="166" formatCode="[&gt;=1000000]0.0,,&quot;M&quot;;[&gt;=1000]0.0,&quot;K&quot;;0"/>
    </dxf>
    <dxf>
      <numFmt numFmtId="166" formatCode="[&gt;=1000000]0.0,,&quot;M&quot;;[&gt;=1000]0.0,&quot;K&quot;;0"/>
    </dxf>
    <dxf>
      <numFmt numFmtId="166" formatCode="[&gt;=1000000]0.0,,&quot;M&quot;;[&gt;=1000]0.0,&quot;K&quot;;0"/>
    </dxf>
    <dxf>
      <numFmt numFmtId="165" formatCode="[&gt;=1000000]&quot;£&quot;0.0,,&quot;M&quot;;[&gt;=1000]&quot;£&quot;0.0,&quot;K&quot;;0"/>
    </dxf>
    <dxf>
      <numFmt numFmtId="165" formatCode="[&gt;=1000000]&quot;£&quot;0.0,,&quot;M&quot;;[&gt;=1000]&quot;£&quot;0.0,&quot;K&quot;;0"/>
    </dxf>
    <dxf>
      <numFmt numFmtId="165" formatCode="[&gt;=1000000]&quot;£&quot;0.0,,&quot;M&quot;;[&gt;=1000]&quot;£&quot;0.0,&quot;K&quot;;0"/>
    </dxf>
    <dxf>
      <numFmt numFmtId="165" formatCode="[&gt;=1000000]&quot;£&quot;0.0,,&quot;M&quot;;[&gt;=1000]&quot;£&quot;0.0,&quot;K&quot;;0"/>
    </dxf>
    <dxf>
      <numFmt numFmtId="165" formatCode="[&gt;=1000000]&quot;£&quot;0.0,,&quot;M&quot;;[&gt;=1000]&quot;£&quot;0.0,&quot;K&quot;;0"/>
    </dxf>
    <dxf>
      <font>
        <color rgb="FFC00000"/>
      </font>
    </dxf>
    <dxf>
      <font>
        <color theme="1" tint="0.34998626667073579"/>
      </font>
    </dxf>
    <dxf>
      <font>
        <b val="0"/>
        <i/>
        <color theme="4" tint="0.39994506668294322"/>
      </font>
      <fill>
        <patternFill>
          <bgColor rgb="FF333F50"/>
        </patternFill>
      </fill>
      <border diagonalUp="0" diagonalDown="0">
        <left/>
        <right/>
        <top/>
        <bottom/>
        <vertical/>
        <horizontal/>
      </border>
    </dxf>
    <dxf>
      <font>
        <color theme="1"/>
      </font>
      <fill>
        <patternFill>
          <bgColor rgb="FF333F50"/>
        </patternFill>
      </fill>
      <border diagonalUp="0" diagonalDown="0">
        <left/>
        <right/>
        <top/>
        <bottom/>
        <vertical/>
        <horizontal/>
      </border>
    </dxf>
    <dxf>
      <font>
        <b val="0"/>
        <i/>
        <color theme="3" tint="0.39994506668294322"/>
      </font>
      <fill>
        <patternFill>
          <bgColor theme="0"/>
        </patternFill>
      </fill>
      <border diagonalUp="0" diagonalDown="0">
        <left/>
        <right/>
        <top/>
        <bottom/>
        <vertical/>
        <horizontal/>
      </border>
    </dxf>
    <dxf>
      <font>
        <color theme="1"/>
      </font>
      <fill>
        <patternFill>
          <bgColor theme="0"/>
        </patternFill>
      </fill>
      <border diagonalUp="0" diagonalDown="0">
        <left/>
        <right/>
        <top/>
        <bottom/>
        <vertical/>
        <horizontal/>
      </border>
    </dxf>
  </dxfs>
  <tableStyles count="2" defaultTableStyle="TableStyleMedium2" defaultPivotStyle="PivotStyleLight16">
    <tableStyle name="SlicerStyleLight1 2" pivot="0" table="0" count="10" xr9:uid="{356658EE-2293-4C9B-B109-E4A1C9B47065}">
      <tableStyleElement type="wholeTable" dxfId="262"/>
      <tableStyleElement type="headerRow" dxfId="261"/>
    </tableStyle>
    <tableStyle name="SlicerStyleLight1 3" pivot="0" table="0" count="10" xr9:uid="{3E0D0321-852B-4BA5-B597-A91C46584F84}">
      <tableStyleElement type="wholeTable" dxfId="260"/>
      <tableStyleElement type="headerRow" dxfId="259"/>
    </tableStyle>
  </tableStyles>
  <colors>
    <mruColors>
      <color rgb="FF005392"/>
      <color rgb="FF333F50"/>
      <color rgb="FF484646"/>
      <color rgb="FFACAAAA"/>
      <color rgb="FF9FE6FF"/>
      <color rgb="FF05BEFF"/>
      <color rgb="FFC5C3C3"/>
      <color rgb="FF1F8CB3"/>
      <color rgb="FF2DC8FF"/>
      <color rgb="FF0070C0"/>
    </mruColors>
  </color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14"/>
            <color theme="0"/>
          </font>
          <fill>
            <patternFill patternType="solid">
              <fgColor theme="4" tint="0.59999389629810485"/>
              <bgColor rgb="FF333F50"/>
            </patternFill>
          </fill>
          <border diagonalUp="1" diagonalDown="0">
            <left/>
            <right/>
            <top/>
            <bottom style="medium">
              <color rgb="FF999999"/>
            </bottom>
            <diagonal style="medium">
              <color rgb="FF999999"/>
            </diagonal>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b val="0"/>
            <i/>
            <color theme="0" tint="-0.24994659260841701"/>
          </font>
          <fill>
            <patternFill patternType="solid">
              <fgColor rgb="FFFFFFFF"/>
              <bgColor rgb="FF333F50"/>
            </patternFill>
          </fill>
          <border>
            <left style="thin">
              <color rgb="FFCCCCCC"/>
            </left>
            <right style="thin">
              <color rgb="FFCCCCCC"/>
            </right>
            <top style="thin">
              <color rgb="FFCCCCCC"/>
            </top>
            <bottom style="medium">
              <color theme="0" tint="-4.9989318521683403E-2"/>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sz val="14"/>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14"/>
            <color theme="1" tint="0.34998626667073579"/>
            <name val="Calibri"/>
            <family val="2"/>
            <scheme val="minor"/>
          </font>
          <fill>
            <patternFill patternType="solid">
              <fgColor theme="4" tint="0.59999389629810485"/>
              <bgColor theme="0"/>
            </patternFill>
          </fill>
          <border diagonalUp="0" diagonalDown="0">
            <left/>
            <right/>
            <top/>
            <bottom style="thick">
              <color theme="0" tint="-0.24994659260841701"/>
            </bottom>
            <vertical/>
            <horizontal style="thick">
              <color theme="0" tint="-0.24994659260841701"/>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b val="0"/>
            <i/>
            <sz val="12"/>
            <color theme="0" tint="-0.499984740745262"/>
          </font>
          <fill>
            <patternFill patternType="solid">
              <fgColor rgb="FFFFFFFF"/>
              <bgColor theme="0"/>
            </patternFill>
          </fill>
          <border diagonalUp="1" diagonalDown="0">
            <left/>
            <right/>
            <top/>
            <bottom style="medium">
              <color theme="0" tint="-4.9989318521683403E-2"/>
            </bottom>
            <diagonal style="medium">
              <color theme="0" tint="-0.14996795556505021"/>
            </diagonal>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3">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18.xml"/><Relationship Id="rId21" Type="http://schemas.openxmlformats.org/officeDocument/2006/relationships/pivotCacheDefinition" Target="pivotCache/pivotCacheDefinition13.xml"/><Relationship Id="rId42" Type="http://schemas.openxmlformats.org/officeDocument/2006/relationships/sheetMetadata" Target="metadata.xml"/><Relationship Id="rId47" Type="http://schemas.openxmlformats.org/officeDocument/2006/relationships/customXml" Target="../customXml/item3.xml"/><Relationship Id="rId63" Type="http://schemas.openxmlformats.org/officeDocument/2006/relationships/customXml" Target="../customXml/item19.xml"/><Relationship Id="rId68" Type="http://schemas.openxmlformats.org/officeDocument/2006/relationships/customXml" Target="../customXml/item24.xml"/><Relationship Id="rId84" Type="http://schemas.openxmlformats.org/officeDocument/2006/relationships/customXml" Target="../customXml/item40.xml"/><Relationship Id="rId89" Type="http://schemas.openxmlformats.org/officeDocument/2006/relationships/customXml" Target="../customXml/item45.xml"/><Relationship Id="rId16" Type="http://schemas.openxmlformats.org/officeDocument/2006/relationships/pivotCacheDefinition" Target="pivotCache/pivotCacheDefinition8.xml"/><Relationship Id="rId11" Type="http://schemas.openxmlformats.org/officeDocument/2006/relationships/pivotCacheDefinition" Target="pivotCache/pivotCacheDefinition3.xml"/><Relationship Id="rId32" Type="http://schemas.openxmlformats.org/officeDocument/2006/relationships/pivotCacheDefinition" Target="pivotCache/pivotCacheDefinition24.xml"/><Relationship Id="rId37" Type="http://schemas.microsoft.com/office/2007/relationships/slicerCache" Target="slicerCaches/slicerCache4.xml"/><Relationship Id="rId53" Type="http://schemas.openxmlformats.org/officeDocument/2006/relationships/customXml" Target="../customXml/item9.xml"/><Relationship Id="rId58" Type="http://schemas.openxmlformats.org/officeDocument/2006/relationships/customXml" Target="../customXml/item14.xml"/><Relationship Id="rId74" Type="http://schemas.openxmlformats.org/officeDocument/2006/relationships/customXml" Target="../customXml/item30.xml"/><Relationship Id="rId79" Type="http://schemas.openxmlformats.org/officeDocument/2006/relationships/customXml" Target="../customXml/item35.xml"/><Relationship Id="rId5" Type="http://schemas.openxmlformats.org/officeDocument/2006/relationships/worksheet" Target="worksheets/sheet5.xml"/><Relationship Id="rId90" Type="http://schemas.openxmlformats.org/officeDocument/2006/relationships/customXml" Target="../customXml/item46.xml"/><Relationship Id="rId22" Type="http://schemas.openxmlformats.org/officeDocument/2006/relationships/pivotCacheDefinition" Target="pivotCache/pivotCacheDefinition14.xml"/><Relationship Id="rId27" Type="http://schemas.openxmlformats.org/officeDocument/2006/relationships/pivotCacheDefinition" Target="pivotCache/pivotCacheDefinition19.xml"/><Relationship Id="rId43" Type="http://schemas.openxmlformats.org/officeDocument/2006/relationships/powerPivotData" Target="model/item.data"/><Relationship Id="rId48" Type="http://schemas.openxmlformats.org/officeDocument/2006/relationships/customXml" Target="../customXml/item4.xml"/><Relationship Id="rId64" Type="http://schemas.openxmlformats.org/officeDocument/2006/relationships/customXml" Target="../customXml/item20.xml"/><Relationship Id="rId69" Type="http://schemas.openxmlformats.org/officeDocument/2006/relationships/customXml" Target="../customXml/item25.xml"/><Relationship Id="rId8" Type="http://schemas.openxmlformats.org/officeDocument/2006/relationships/worksheet" Target="worksheets/sheet8.xml"/><Relationship Id="rId51" Type="http://schemas.openxmlformats.org/officeDocument/2006/relationships/customXml" Target="../customXml/item7.xml"/><Relationship Id="rId72" Type="http://schemas.openxmlformats.org/officeDocument/2006/relationships/customXml" Target="../customXml/item28.xml"/><Relationship Id="rId80" Type="http://schemas.openxmlformats.org/officeDocument/2006/relationships/customXml" Target="../customXml/item36.xml"/><Relationship Id="rId85" Type="http://schemas.openxmlformats.org/officeDocument/2006/relationships/customXml" Target="../customXml/item41.xml"/><Relationship Id="rId93"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pivotCacheDefinition" Target="pivotCache/pivotCacheDefinition4.xml"/><Relationship Id="rId17" Type="http://schemas.openxmlformats.org/officeDocument/2006/relationships/pivotCacheDefinition" Target="pivotCache/pivotCacheDefinition9.xml"/><Relationship Id="rId25" Type="http://schemas.openxmlformats.org/officeDocument/2006/relationships/pivotCacheDefinition" Target="pivotCache/pivotCacheDefinition17.xml"/><Relationship Id="rId33" Type="http://schemas.openxmlformats.org/officeDocument/2006/relationships/pivotCacheDefinition" Target="pivotCache/pivotCacheDefinition25.xml"/><Relationship Id="rId38" Type="http://schemas.openxmlformats.org/officeDocument/2006/relationships/theme" Target="theme/theme1.xml"/><Relationship Id="rId46" Type="http://schemas.openxmlformats.org/officeDocument/2006/relationships/customXml" Target="../customXml/item2.xml"/><Relationship Id="rId59" Type="http://schemas.openxmlformats.org/officeDocument/2006/relationships/customXml" Target="../customXml/item15.xml"/><Relationship Id="rId67" Type="http://schemas.openxmlformats.org/officeDocument/2006/relationships/customXml" Target="../customXml/item23.xml"/><Relationship Id="rId20" Type="http://schemas.openxmlformats.org/officeDocument/2006/relationships/pivotCacheDefinition" Target="pivotCache/pivotCacheDefinition12.xml"/><Relationship Id="rId41" Type="http://schemas.openxmlformats.org/officeDocument/2006/relationships/sharedStrings" Target="sharedStrings.xml"/><Relationship Id="rId54" Type="http://schemas.openxmlformats.org/officeDocument/2006/relationships/customXml" Target="../customXml/item10.xml"/><Relationship Id="rId62" Type="http://schemas.openxmlformats.org/officeDocument/2006/relationships/customXml" Target="../customXml/item18.xml"/><Relationship Id="rId70" Type="http://schemas.openxmlformats.org/officeDocument/2006/relationships/customXml" Target="../customXml/item26.xml"/><Relationship Id="rId75" Type="http://schemas.openxmlformats.org/officeDocument/2006/relationships/customXml" Target="../customXml/item31.xml"/><Relationship Id="rId83" Type="http://schemas.openxmlformats.org/officeDocument/2006/relationships/customXml" Target="../customXml/item39.xml"/><Relationship Id="rId88" Type="http://schemas.openxmlformats.org/officeDocument/2006/relationships/customXml" Target="../customXml/item44.xml"/><Relationship Id="rId91" Type="http://schemas.openxmlformats.org/officeDocument/2006/relationships/customXml" Target="../customXml/item47.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7.xml"/><Relationship Id="rId23" Type="http://schemas.openxmlformats.org/officeDocument/2006/relationships/pivotCacheDefinition" Target="pivotCache/pivotCacheDefinition15.xml"/><Relationship Id="rId28" Type="http://schemas.openxmlformats.org/officeDocument/2006/relationships/pivotCacheDefinition" Target="pivotCache/pivotCacheDefinition20.xml"/><Relationship Id="rId36" Type="http://schemas.microsoft.com/office/2007/relationships/slicerCache" Target="slicerCaches/slicerCache3.xml"/><Relationship Id="rId49" Type="http://schemas.openxmlformats.org/officeDocument/2006/relationships/customXml" Target="../customXml/item5.xml"/><Relationship Id="rId57" Type="http://schemas.openxmlformats.org/officeDocument/2006/relationships/customXml" Target="../customXml/item13.xml"/><Relationship Id="rId10" Type="http://schemas.openxmlformats.org/officeDocument/2006/relationships/pivotCacheDefinition" Target="pivotCache/pivotCacheDefinition2.xml"/><Relationship Id="rId31" Type="http://schemas.openxmlformats.org/officeDocument/2006/relationships/pivotCacheDefinition" Target="pivotCache/pivotCacheDefinition23.xml"/><Relationship Id="rId44" Type="http://schemas.openxmlformats.org/officeDocument/2006/relationships/calcChain" Target="calcChain.xml"/><Relationship Id="rId52" Type="http://schemas.openxmlformats.org/officeDocument/2006/relationships/customXml" Target="../customXml/item8.xml"/><Relationship Id="rId60" Type="http://schemas.openxmlformats.org/officeDocument/2006/relationships/customXml" Target="../customXml/item16.xml"/><Relationship Id="rId65" Type="http://schemas.openxmlformats.org/officeDocument/2006/relationships/customXml" Target="../customXml/item21.xml"/><Relationship Id="rId73" Type="http://schemas.openxmlformats.org/officeDocument/2006/relationships/customXml" Target="../customXml/item29.xml"/><Relationship Id="rId78" Type="http://schemas.openxmlformats.org/officeDocument/2006/relationships/customXml" Target="../customXml/item34.xml"/><Relationship Id="rId81" Type="http://schemas.openxmlformats.org/officeDocument/2006/relationships/customXml" Target="../customXml/item37.xml"/><Relationship Id="rId86" Type="http://schemas.openxmlformats.org/officeDocument/2006/relationships/customXml" Target="../customXml/item42.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3" Type="http://schemas.openxmlformats.org/officeDocument/2006/relationships/pivotCacheDefinition" Target="pivotCache/pivotCacheDefinition5.xml"/><Relationship Id="rId18" Type="http://schemas.openxmlformats.org/officeDocument/2006/relationships/pivotCacheDefinition" Target="pivotCache/pivotCacheDefinition10.xml"/><Relationship Id="rId39" Type="http://schemas.openxmlformats.org/officeDocument/2006/relationships/connections" Target="connections.xml"/><Relationship Id="rId34" Type="http://schemas.microsoft.com/office/2007/relationships/slicerCache" Target="slicerCaches/slicerCache1.xml"/><Relationship Id="rId50" Type="http://schemas.openxmlformats.org/officeDocument/2006/relationships/customXml" Target="../customXml/item6.xml"/><Relationship Id="rId55" Type="http://schemas.openxmlformats.org/officeDocument/2006/relationships/customXml" Target="../customXml/item11.xml"/><Relationship Id="rId76" Type="http://schemas.openxmlformats.org/officeDocument/2006/relationships/customXml" Target="../customXml/item32.xml"/><Relationship Id="rId7" Type="http://schemas.openxmlformats.org/officeDocument/2006/relationships/worksheet" Target="worksheets/sheet7.xml"/><Relationship Id="rId71" Type="http://schemas.openxmlformats.org/officeDocument/2006/relationships/customXml" Target="../customXml/item27.xml"/><Relationship Id="rId92" Type="http://schemas.openxmlformats.org/officeDocument/2006/relationships/customXml" Target="../customXml/item48.xml"/><Relationship Id="rId2" Type="http://schemas.openxmlformats.org/officeDocument/2006/relationships/worksheet" Target="worksheets/sheet2.xml"/><Relationship Id="rId29" Type="http://schemas.openxmlformats.org/officeDocument/2006/relationships/pivotCacheDefinition" Target="pivotCache/pivotCacheDefinition21.xml"/><Relationship Id="rId24" Type="http://schemas.openxmlformats.org/officeDocument/2006/relationships/pivotCacheDefinition" Target="pivotCache/pivotCacheDefinition16.xml"/><Relationship Id="rId40" Type="http://schemas.openxmlformats.org/officeDocument/2006/relationships/styles" Target="styles.xml"/><Relationship Id="rId45" Type="http://schemas.openxmlformats.org/officeDocument/2006/relationships/customXml" Target="../customXml/item1.xml"/><Relationship Id="rId66" Type="http://schemas.openxmlformats.org/officeDocument/2006/relationships/customXml" Target="../customXml/item22.xml"/><Relationship Id="rId87" Type="http://schemas.openxmlformats.org/officeDocument/2006/relationships/customXml" Target="../customXml/item43.xml"/><Relationship Id="rId61" Type="http://schemas.openxmlformats.org/officeDocument/2006/relationships/customXml" Target="../customXml/item17.xml"/><Relationship Id="rId82" Type="http://schemas.openxmlformats.org/officeDocument/2006/relationships/customXml" Target="../customXml/item38.xml"/><Relationship Id="rId19" Type="http://schemas.openxmlformats.org/officeDocument/2006/relationships/pivotCacheDefinition" Target="pivotCache/pivotCacheDefinition11.xml"/><Relationship Id="rId14" Type="http://schemas.openxmlformats.org/officeDocument/2006/relationships/pivotCacheDefinition" Target="pivotCache/pivotCacheDefinition6.xml"/><Relationship Id="rId30" Type="http://schemas.openxmlformats.org/officeDocument/2006/relationships/pivotCacheDefinition" Target="pivotCache/pivotCacheDefinition22.xml"/><Relationship Id="rId35" Type="http://schemas.microsoft.com/office/2007/relationships/slicerCache" Target="slicerCaches/slicerCache2.xml"/><Relationship Id="rId56" Type="http://schemas.openxmlformats.org/officeDocument/2006/relationships/customXml" Target="../customXml/item12.xml"/><Relationship Id="rId77" Type="http://schemas.openxmlformats.org/officeDocument/2006/relationships/customXml" Target="../customXml/item3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'Analysis 02'!$G$4</c:f>
              <c:strCache>
                <c:ptCount val="1"/>
                <c:pt idx="0">
                  <c:v>Total Revenue</c:v>
                </c:pt>
              </c:strCache>
            </c:strRef>
          </c:tx>
          <c:spPr>
            <a:ln w="28575" cap="rnd">
              <a:solidFill>
                <a:srgbClr val="0070C0"/>
              </a:solidFill>
              <a:round/>
            </a:ln>
            <a:effectLst/>
          </c:spPr>
          <c:marker>
            <c:symbol val="circle"/>
            <c:size val="7"/>
            <c:spPr>
              <a:solidFill>
                <a:srgbClr val="0070C0"/>
              </a:solidFill>
              <a:ln w="9525">
                <a:solidFill>
                  <a:srgbClr val="0070C0"/>
                </a:solidFill>
              </a:ln>
              <a:effectLst/>
            </c:spPr>
          </c:marker>
          <c:dLbls>
            <c:dLbl>
              <c:idx val="0"/>
              <c:tx>
                <c:rich>
                  <a:bodyPr/>
                  <a:lstStyle/>
                  <a:p>
                    <a:fld id="{FD82DA10-3A61-4251-AF63-9D1B08EBB182}" type="CELLRANGE">
                      <a:rPr lang="en-US"/>
                      <a:pPr/>
                      <a:t>[CELLRANGE]</a:t>
                    </a:fld>
                    <a:endParaRPr lang="en-GB"/>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BC42-4096-8EDB-6E72BC0CB43C}"/>
                </c:ext>
              </c:extLst>
            </c:dLbl>
            <c:dLbl>
              <c:idx val="1"/>
              <c:tx>
                <c:rich>
                  <a:bodyPr/>
                  <a:lstStyle/>
                  <a:p>
                    <a:fld id="{24C61A53-6E58-4631-B1FA-9F3658264A0F}" type="CELLRANGE">
                      <a:rPr lang="en-GB"/>
                      <a:pPr/>
                      <a:t>[CELLRANGE]</a:t>
                    </a:fld>
                    <a:endParaRPr lang="en-GB"/>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BC42-4096-8EDB-6E72BC0CB43C}"/>
                </c:ext>
              </c:extLst>
            </c:dLbl>
            <c:dLbl>
              <c:idx val="2"/>
              <c:tx>
                <c:rich>
                  <a:bodyPr/>
                  <a:lstStyle/>
                  <a:p>
                    <a:fld id="{F4D2923E-EE73-4731-9F55-AB104E389D49}" type="CELLRANGE">
                      <a:rPr lang="en-GB"/>
                      <a:pPr/>
                      <a:t>[CELLRANGE]</a:t>
                    </a:fld>
                    <a:endParaRPr lang="en-GB"/>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BC42-4096-8EDB-6E72BC0CB43C}"/>
                </c:ext>
              </c:extLst>
            </c:dLbl>
            <c:dLbl>
              <c:idx val="3"/>
              <c:tx>
                <c:rich>
                  <a:bodyPr/>
                  <a:lstStyle/>
                  <a:p>
                    <a:fld id="{56B62412-A2C1-4D7B-A6B2-AC2497124B04}" type="CELLRANGE">
                      <a:rPr lang="en-GB"/>
                      <a:pPr/>
                      <a:t>[CELLRANGE]</a:t>
                    </a:fld>
                    <a:endParaRPr lang="en-GB"/>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BC42-4096-8EDB-6E72BC0CB43C}"/>
                </c:ext>
              </c:extLst>
            </c:dLbl>
            <c:dLbl>
              <c:idx val="4"/>
              <c:tx>
                <c:rich>
                  <a:bodyPr/>
                  <a:lstStyle/>
                  <a:p>
                    <a:fld id="{D6389B31-EBB8-47DC-92D6-82FFE46684DA}" type="CELLRANGE">
                      <a:rPr lang="en-GB"/>
                      <a:pPr/>
                      <a:t>[CELLRANGE]</a:t>
                    </a:fld>
                    <a:endParaRPr lang="en-GB"/>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BC42-4096-8EDB-6E72BC0CB43C}"/>
                </c:ext>
              </c:extLst>
            </c:dLbl>
            <c:dLbl>
              <c:idx val="5"/>
              <c:tx>
                <c:rich>
                  <a:bodyPr/>
                  <a:lstStyle/>
                  <a:p>
                    <a:fld id="{CF5826CC-70F3-435F-83BC-6C9C588FC1A1}" type="CELLRANGE">
                      <a:rPr lang="en-GB"/>
                      <a:pPr/>
                      <a:t>[CELLRANGE]</a:t>
                    </a:fld>
                    <a:endParaRPr lang="en-GB"/>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BC42-4096-8EDB-6E72BC0CB43C}"/>
                </c:ext>
              </c:extLst>
            </c:dLbl>
            <c:dLbl>
              <c:idx val="6"/>
              <c:tx>
                <c:rich>
                  <a:bodyPr/>
                  <a:lstStyle/>
                  <a:p>
                    <a:fld id="{E2C63340-ECF2-4C43-8A26-352D08CB4161}" type="CELLRANGE">
                      <a:rPr lang="en-GB"/>
                      <a:pPr/>
                      <a:t>[CELLRANGE]</a:t>
                    </a:fld>
                    <a:endParaRPr lang="en-GB"/>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BC42-4096-8EDB-6E72BC0CB43C}"/>
                </c:ext>
              </c:extLst>
            </c:dLbl>
            <c:dLbl>
              <c:idx val="7"/>
              <c:tx>
                <c:rich>
                  <a:bodyPr/>
                  <a:lstStyle/>
                  <a:p>
                    <a:fld id="{58DE96FC-A59B-4BBE-BC8B-5B9893B82A78}" type="CELLRANGE">
                      <a:rPr lang="en-GB"/>
                      <a:pPr/>
                      <a:t>[CELLRANGE]</a:t>
                    </a:fld>
                    <a:endParaRPr lang="en-GB"/>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7-BC42-4096-8EDB-6E72BC0CB43C}"/>
                </c:ext>
              </c:extLst>
            </c:dLbl>
            <c:dLbl>
              <c:idx val="8"/>
              <c:tx>
                <c:rich>
                  <a:bodyPr/>
                  <a:lstStyle/>
                  <a:p>
                    <a:fld id="{C7B3421C-4CDB-4B3B-9AD6-8BD12172DE6C}" type="CELLRANGE">
                      <a:rPr lang="en-GB"/>
                      <a:pPr/>
                      <a:t>[CELLRANGE]</a:t>
                    </a:fld>
                    <a:endParaRPr lang="en-GB"/>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8-BC42-4096-8EDB-6E72BC0CB43C}"/>
                </c:ext>
              </c:extLst>
            </c:dLbl>
            <c:dLbl>
              <c:idx val="9"/>
              <c:tx>
                <c:rich>
                  <a:bodyPr/>
                  <a:lstStyle/>
                  <a:p>
                    <a:fld id="{A61302BD-5439-4456-A13F-B905B94B495F}" type="CELLRANGE">
                      <a:rPr lang="en-GB"/>
                      <a:pPr/>
                      <a:t>[CELLRANGE]</a:t>
                    </a:fld>
                    <a:endParaRPr lang="en-GB"/>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9-BC42-4096-8EDB-6E72BC0CB43C}"/>
                </c:ext>
              </c:extLst>
            </c:dLbl>
            <c:dLbl>
              <c:idx val="10"/>
              <c:tx>
                <c:rich>
                  <a:bodyPr/>
                  <a:lstStyle/>
                  <a:p>
                    <a:fld id="{19673665-E85E-4CAA-A82A-85B6778163C9}" type="CELLRANGE">
                      <a:rPr lang="en-GB"/>
                      <a:pPr/>
                      <a:t>[CELLRANGE]</a:t>
                    </a:fld>
                    <a:endParaRPr lang="en-GB"/>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A-BC42-4096-8EDB-6E72BC0CB43C}"/>
                </c:ext>
              </c:extLst>
            </c:dLbl>
            <c:dLbl>
              <c:idx val="11"/>
              <c:tx>
                <c:rich>
                  <a:bodyPr/>
                  <a:lstStyle/>
                  <a:p>
                    <a:fld id="{925FB223-CBFB-4BD9-A5F2-DD3EC9F14FB0}" type="CELLRANGE">
                      <a:rPr lang="en-GB"/>
                      <a:pPr/>
                      <a:t>[CELLRANGE]</a:t>
                    </a:fld>
                    <a:endParaRPr lang="en-GB"/>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BC42-4096-8EDB-6E72BC0CB43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'Analysis 02'!$F$5:$F$16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02'!$G$5:$G$16</c:f>
              <c:numCache>
                <c:formatCode>[&gt;=1000000]"£"0,,"M";[&gt;=1000]"£"0,"K";0</c:formatCode>
                <c:ptCount val="12"/>
                <c:pt idx="0">
                  <c:v>53072.520000000011</c:v>
                </c:pt>
                <c:pt idx="1">
                  <c:v>48116.090000000026</c:v>
                </c:pt>
                <c:pt idx="2">
                  <c:v>47370.570000000029</c:v>
                </c:pt>
                <c:pt idx="3">
                  <c:v>50651.469999999958</c:v>
                </c:pt>
                <c:pt idx="4">
                  <c:v>52049.579999999965</c:v>
                </c:pt>
                <c:pt idx="5">
                  <c:v>45988.489999999976</c:v>
                </c:pt>
                <c:pt idx="6">
                  <c:v>38644.449999999997</c:v>
                </c:pt>
                <c:pt idx="7">
                  <c:v>43634.610000000008</c:v>
                </c:pt>
                <c:pt idx="8">
                  <c:v>37394.280000000021</c:v>
                </c:pt>
                <c:pt idx="9">
                  <c:v>38563.69999999999</c:v>
                </c:pt>
                <c:pt idx="10">
                  <c:v>49021.989999999976</c:v>
                </c:pt>
                <c:pt idx="11">
                  <c:v>40587.510000000017</c:v>
                </c:pt>
              </c:numCache>
            </c:numRef>
          </c:val>
          <c:smooth val="1"/>
          <c:extLst>
            <c:ext xmlns:c15="http://schemas.microsoft.com/office/drawing/2012/chart" uri="{02D57815-91ED-43cb-92C2-25804820EDAC}">
              <c15:datalabelsRange>
                <c15:f>'Analysis 02'!$I$5:$I$16</c15:f>
                <c15:dlblRangeCache>
                  <c:ptCount val="12"/>
                  <c:pt idx="0">
                    <c:v>£53K</c:v>
                  </c:pt>
                  <c:pt idx="4">
                    <c:v>£52K</c:v>
                  </c:pt>
                </c15:dlblRangeCache>
              </c15:datalabelsRange>
            </c:ext>
            <c:ext xmlns:c16="http://schemas.microsoft.com/office/drawing/2014/chart" uri="{C3380CC4-5D6E-409C-BE32-E72D297353CC}">
              <c16:uniqueId val="{0000000C-BC42-4096-8EDB-6E72BC0CB43C}"/>
            </c:ext>
          </c:extLst>
        </c:ser>
        <c:ser>
          <c:idx val="1"/>
          <c:order val="1"/>
          <c:tx>
            <c:strRef>
              <c:f>'Analysis 02'!$H$4</c:f>
              <c:strCache>
                <c:ptCount val="1"/>
                <c:pt idx="0">
                  <c:v>Total Target</c:v>
                </c:pt>
              </c:strCache>
            </c:strRef>
          </c:tx>
          <c:spPr>
            <a:ln w="28575" cap="rnd">
              <a:solidFill>
                <a:schemeClr val="bg1">
                  <a:lumMod val="65000"/>
                </a:schemeClr>
              </a:solidFill>
              <a:round/>
            </a:ln>
            <a:effectLst/>
          </c:spPr>
          <c:marker>
            <c:symbol val="none"/>
          </c:marker>
          <c:cat>
            <c:strRef>
              <c:f>'Analysis 02'!$F$5:$F$16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02'!$H$5:$H$16</c:f>
              <c:numCache>
                <c:formatCode>[&gt;=1000000]"£"0,,"M";[&gt;=1000]"£"0,"K";0</c:formatCode>
                <c:ptCount val="12"/>
                <c:pt idx="0">
                  <c:v>32487</c:v>
                </c:pt>
                <c:pt idx="1">
                  <c:v>37231</c:v>
                </c:pt>
                <c:pt idx="2">
                  <c:v>37568</c:v>
                </c:pt>
                <c:pt idx="3">
                  <c:v>36028</c:v>
                </c:pt>
                <c:pt idx="4">
                  <c:v>30384</c:v>
                </c:pt>
                <c:pt idx="5">
                  <c:v>30208</c:v>
                </c:pt>
                <c:pt idx="6">
                  <c:v>39040</c:v>
                </c:pt>
                <c:pt idx="7">
                  <c:v>34286</c:v>
                </c:pt>
                <c:pt idx="8">
                  <c:v>33894</c:v>
                </c:pt>
                <c:pt idx="9">
                  <c:v>37487</c:v>
                </c:pt>
                <c:pt idx="10">
                  <c:v>35538</c:v>
                </c:pt>
                <c:pt idx="11">
                  <c:v>35280</c:v>
                </c:pt>
              </c:numCache>
            </c:numRef>
          </c:val>
          <c:smooth val="1"/>
          <c:extLst>
            <c:ext xmlns:c16="http://schemas.microsoft.com/office/drawing/2014/chart" uri="{C3380CC4-5D6E-409C-BE32-E72D297353CC}">
              <c16:uniqueId val="{0000000D-BC42-4096-8EDB-6E72BC0CB43C}"/>
            </c:ext>
          </c:extLst>
        </c:ser>
        <c:dLbls>
          <c:showLegendKey val="0"/>
          <c:showVal val="0"/>
          <c:showCatName val="0"/>
          <c:showSerName val="0"/>
          <c:showPercent val="0"/>
          <c:showBubbleSize val="0"/>
        </c:dLbls>
        <c:marker val="1"/>
        <c:smooth val="0"/>
        <c:axId val="1350065136"/>
        <c:axId val="1346191968"/>
      </c:lineChart>
      <c:catAx>
        <c:axId val="13500651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346191968"/>
        <c:crosses val="autoZero"/>
        <c:auto val="1"/>
        <c:lblAlgn val="ctr"/>
        <c:lblOffset val="100"/>
        <c:noMultiLvlLbl val="0"/>
      </c:catAx>
      <c:valAx>
        <c:axId val="1346191968"/>
        <c:scaling>
          <c:orientation val="minMax"/>
        </c:scaling>
        <c:delete val="0"/>
        <c:axPos val="l"/>
        <c:numFmt formatCode="[&gt;=1000000]&quot;£&quot;0,,&quot;M&quot;;[&gt;=1000]&quot;£&quot;0,&quot;K&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00651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'Analysis 02'!$L$4</c:f>
              <c:strCache>
                <c:ptCount val="1"/>
                <c:pt idx="0">
                  <c:v>Variance</c:v>
                </c:pt>
              </c:strCache>
            </c:strRef>
          </c:tx>
          <c:spPr>
            <a:solidFill>
              <a:srgbClr val="FF0000"/>
            </a:solidFill>
            <a:ln>
              <a:noFill/>
            </a:ln>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02'!$K$5:$K$16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02'!$L$5:$L$16</c:f>
              <c:numCache>
                <c:formatCode>\+0.0%;\-0.0%</c:formatCode>
                <c:ptCount val="12"/>
                <c:pt idx="0">
                  <c:v>0.63365407701542187</c:v>
                </c:pt>
                <c:pt idx="1">
                  <c:v>0.29236630764685412</c:v>
                </c:pt>
                <c:pt idx="2">
                  <c:v>0.26092871592845052</c:v>
                </c:pt>
                <c:pt idx="3">
                  <c:v>0.40589180637281996</c:v>
                </c:pt>
                <c:pt idx="4">
                  <c:v>0.71305884676145226</c:v>
                </c:pt>
                <c:pt idx="5">
                  <c:v>0.52239439883474492</c:v>
                </c:pt>
                <c:pt idx="6">
                  <c:v>-1.0131915983606632E-2</c:v>
                </c:pt>
                <c:pt idx="7">
                  <c:v>0.2726655194540048</c:v>
                </c:pt>
                <c:pt idx="8">
                  <c:v>0.10327137546468462</c:v>
                </c:pt>
                <c:pt idx="9">
                  <c:v>2.8721956945074022E-2</c:v>
                </c:pt>
                <c:pt idx="10">
                  <c:v>0.37942455962631483</c:v>
                </c:pt>
                <c:pt idx="11">
                  <c:v>0.1504396258503406</c:v>
                </c:pt>
              </c:numCache>
            </c:numRef>
          </c:val>
          <c:extLst>
            <c:ext xmlns:c14="http://schemas.microsoft.com/office/drawing/2007/8/2/chart" uri="{6F2FDCE9-48DA-4B69-8628-5D25D57E5C99}">
              <c14:invertSolidFillFmt>
                <c14:spPr xmlns:c14="http://schemas.microsoft.com/office/drawing/2007/8/2/chart">
                  <a:solidFill>
                    <a:srgbClr val="C00000"/>
                  </a:solidFill>
                  <a:ln>
                    <a:noFill/>
                  </a:ln>
                  <a:effectLst/>
                </c14:spPr>
              </c14:invertSolidFillFmt>
            </c:ext>
            <c:ext xmlns:c16="http://schemas.microsoft.com/office/drawing/2014/chart" uri="{C3380CC4-5D6E-409C-BE32-E72D297353CC}">
              <c16:uniqueId val="{00000000-F072-49C4-B7D0-7707DBA1BDCB}"/>
            </c:ext>
          </c:extLst>
        </c:ser>
        <c:dLbls>
          <c:showLegendKey val="0"/>
          <c:showVal val="0"/>
          <c:showCatName val="0"/>
          <c:showSerName val="0"/>
          <c:showPercent val="0"/>
          <c:showBubbleSize val="0"/>
        </c:dLbls>
        <c:gapWidth val="59"/>
        <c:overlap val="-27"/>
        <c:axId val="1941454976"/>
        <c:axId val="467032863"/>
      </c:barChart>
      <c:catAx>
        <c:axId val="1941454976"/>
        <c:scaling>
          <c:orientation val="minMax"/>
        </c:scaling>
        <c:delete val="1"/>
        <c:axPos val="b"/>
        <c:numFmt formatCode="General" sourceLinked="1"/>
        <c:majorTickMark val="none"/>
        <c:minorTickMark val="none"/>
        <c:tickLblPos val="nextTo"/>
        <c:crossAx val="467032863"/>
        <c:crosses val="autoZero"/>
        <c:auto val="1"/>
        <c:lblAlgn val="ctr"/>
        <c:lblOffset val="100"/>
        <c:noMultiLvlLbl val="0"/>
      </c:catAx>
      <c:valAx>
        <c:axId val="467032863"/>
        <c:scaling>
          <c:orientation val="minMax"/>
        </c:scaling>
        <c:delete val="1"/>
        <c:axPos val="l"/>
        <c:numFmt formatCode="\+0.0%;\-0.0%" sourceLinked="1"/>
        <c:majorTickMark val="none"/>
        <c:minorTickMark val="none"/>
        <c:tickLblPos val="nextTo"/>
        <c:crossAx val="1941454976"/>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7291666666666664E-2"/>
          <c:y val="0.16460905349794239"/>
          <c:w val="0.88541666666666663"/>
          <c:h val="0.67628074268494232"/>
        </c:manualLayout>
      </c:layout>
      <c:barChart>
        <c:barDir val="col"/>
        <c:grouping val="clustered"/>
        <c:varyColors val="0"/>
        <c:ser>
          <c:idx val="0"/>
          <c:order val="0"/>
          <c:tx>
            <c:strRef>
              <c:f>'Analysis 02'!$AC$12</c:f>
              <c:strCache>
                <c:ptCount val="1"/>
                <c:pt idx="0">
                  <c:v>Total Revenue</c:v>
                </c:pt>
              </c:strCache>
            </c:strRef>
          </c:tx>
          <c:spPr>
            <a:solidFill>
              <a:srgbClr val="70C7E6"/>
            </a:solidFill>
            <a:ln>
              <a:noFill/>
            </a:ln>
            <a:effectLst/>
          </c:spPr>
          <c:invertIfNegative val="0"/>
          <c:dLbls>
            <c:dLbl>
              <c:idx val="0"/>
              <c:tx>
                <c:rich>
                  <a:bodyPr/>
                  <a:lstStyle/>
                  <a:p>
                    <a:fld id="{26FDBB9E-8A67-49A7-81A3-76B82D4DD3E4}" type="CELLRANGE">
                      <a:rPr lang="en-US"/>
                      <a:pPr/>
                      <a:t>[CELLRANGE]</a:t>
                    </a:fld>
                    <a:endParaRPr lang="en-US" baseline="0"/>
                  </a:p>
                  <a:p>
                    <a:fld id="{783C6C6A-B82E-499C-9678-F50861412B5C}" type="VALUE">
                      <a:rPr lang="en-US"/>
                      <a:pPr/>
                      <a:t>[VALUE]</a:t>
                    </a:fld>
                    <a:endParaRPr lang="en-GB"/>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0-490F-49BE-AE70-A1E34D402CCD}"/>
                </c:ext>
              </c:extLst>
            </c:dLbl>
            <c:dLbl>
              <c:idx val="1"/>
              <c:tx>
                <c:rich>
                  <a:bodyPr/>
                  <a:lstStyle/>
                  <a:p>
                    <a:fld id="{2600EBD1-686D-49BD-914B-EFBE3E7892E4}" type="CELLRANGE">
                      <a:rPr lang="en-US"/>
                      <a:pPr/>
                      <a:t>[CELLRANGE]</a:t>
                    </a:fld>
                    <a:endParaRPr lang="en-US" baseline="0"/>
                  </a:p>
                  <a:p>
                    <a:fld id="{278DE8D7-5EF8-45F3-8B80-E5E8C01BB160}" type="VALUE">
                      <a:rPr lang="en-US"/>
                      <a:pPr/>
                      <a:t>[VALUE]</a:t>
                    </a:fld>
                    <a:endParaRPr lang="en-GB"/>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1-490F-49BE-AE70-A1E34D402CCD}"/>
                </c:ext>
              </c:extLst>
            </c:dLbl>
            <c:dLbl>
              <c:idx val="2"/>
              <c:tx>
                <c:rich>
                  <a:bodyPr/>
                  <a:lstStyle/>
                  <a:p>
                    <a:fld id="{EA07B739-7CC7-4A01-96B1-01EF94E356F0}" type="CELLRANGE">
                      <a:rPr lang="en-US"/>
                      <a:pPr/>
                      <a:t>[CELLRANGE]</a:t>
                    </a:fld>
                    <a:endParaRPr lang="en-US" baseline="0"/>
                  </a:p>
                  <a:p>
                    <a:fld id="{D034714B-6476-4867-9F26-E847D692FFED}" type="VALUE">
                      <a:rPr lang="en-US"/>
                      <a:pPr/>
                      <a:t>[VALUE]</a:t>
                    </a:fld>
                    <a:endParaRPr lang="en-GB"/>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2-490F-49BE-AE70-A1E34D402CCD}"/>
                </c:ext>
              </c:extLst>
            </c:dLbl>
            <c:dLbl>
              <c:idx val="3"/>
              <c:tx>
                <c:rich>
                  <a:bodyPr/>
                  <a:lstStyle/>
                  <a:p>
                    <a:fld id="{AB9F1773-D0D3-4D31-9D7A-47BE3EF87B05}" type="CELLRANGE">
                      <a:rPr lang="en-US"/>
                      <a:pPr/>
                      <a:t>[CELLRANGE]</a:t>
                    </a:fld>
                    <a:endParaRPr lang="en-US" baseline="0"/>
                  </a:p>
                  <a:p>
                    <a:fld id="{D8531EF1-99D8-41A2-A9F8-091F58DEADBC}" type="VALUE">
                      <a:rPr lang="en-US"/>
                      <a:pPr/>
                      <a:t>[VALUE]</a:t>
                    </a:fld>
                    <a:endParaRPr lang="en-GB"/>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3-490F-49BE-AE70-A1E34D402CC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eparator>
</c:separator>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'Analysis 02'!$AB$13:$AB$16</c:f>
              <c:strCache>
                <c:ptCount val="4"/>
                <c:pt idx="0">
                  <c:v>Qtr-1</c:v>
                </c:pt>
                <c:pt idx="1">
                  <c:v>Qtr-2</c:v>
                </c:pt>
                <c:pt idx="2">
                  <c:v>Qtr-3</c:v>
                </c:pt>
                <c:pt idx="3">
                  <c:v>Qtr-4</c:v>
                </c:pt>
              </c:strCache>
            </c:strRef>
          </c:cat>
          <c:val>
            <c:numRef>
              <c:f>'Analysis 02'!$AC$13:$AC$16</c:f>
              <c:numCache>
                <c:formatCode>[&gt;=1000000]"£"0,,"M";[&gt;=1000]"£"0,"K";0</c:formatCode>
                <c:ptCount val="4"/>
                <c:pt idx="0">
                  <c:v>148559.17999999991</c:v>
                </c:pt>
                <c:pt idx="1">
                  <c:v>148689.5400000001</c:v>
                </c:pt>
                <c:pt idx="2">
                  <c:v>119673.33999999992</c:v>
                </c:pt>
                <c:pt idx="3">
                  <c:v>128173.20000000006</c:v>
                </c:pt>
              </c:numCache>
            </c:numRef>
          </c:val>
          <c:extLst>
            <c:ext xmlns:c15="http://schemas.microsoft.com/office/drawing/2012/chart" uri="{02D57815-91ED-43cb-92C2-25804820EDAC}">
              <c15:datalabelsRange>
                <c15:f>'Analysis 02'!$AD$5:$AD$8</c15:f>
                <c15:dlblRangeCache>
                  <c:ptCount val="4"/>
                  <c:pt idx="1">
                    <c:v>+0.1%</c:v>
                  </c:pt>
                  <c:pt idx="2">
                    <c:v>-19.5%</c:v>
                  </c:pt>
                  <c:pt idx="3">
                    <c:v>+7.1%</c:v>
                  </c:pt>
                </c15:dlblRangeCache>
              </c15:datalabelsRange>
            </c:ext>
            <c:ext xmlns:c16="http://schemas.microsoft.com/office/drawing/2014/chart" uri="{C3380CC4-5D6E-409C-BE32-E72D297353CC}">
              <c16:uniqueId val="{00000004-490F-49BE-AE70-A1E34D402CCD}"/>
            </c:ext>
          </c:extLst>
        </c:ser>
        <c:ser>
          <c:idx val="1"/>
          <c:order val="1"/>
          <c:tx>
            <c:strRef>
              <c:f>'Analysis 02'!$AD$12</c:f>
              <c:strCache>
                <c:ptCount val="1"/>
                <c:pt idx="0">
                  <c:v>Highlight</c:v>
                </c:pt>
              </c:strCache>
            </c:strRef>
          </c:tx>
          <c:spPr>
            <a:solidFill>
              <a:srgbClr val="1F8CB3"/>
            </a:solidFill>
            <a:ln>
              <a:noFill/>
            </a:ln>
            <a:effectLst/>
          </c:spPr>
          <c:invertIfNegative val="0"/>
          <c:val>
            <c:numRef>
              <c:f>'Analysis 02'!$AD$13:$AD$16</c:f>
              <c:numCache>
                <c:formatCode>[&gt;=1000000]"£"0,,"M";[&gt;=1000]"£"0,"K";0</c:formatCode>
                <c:ptCount val="4"/>
                <c:pt idx="0">
                  <c:v>148559.17999999991</c:v>
                </c:pt>
                <c:pt idx="1">
                  <c:v>148689.5400000001</c:v>
                </c:pt>
                <c:pt idx="2">
                  <c:v>0</c:v>
                </c:pt>
                <c:pt idx="3">
                  <c:v>0</c:v>
                </c:pt>
              </c:numCache>
            </c:numRef>
          </c:val>
          <c:extLst>
            <c:ext xmlns:c16="http://schemas.microsoft.com/office/drawing/2014/chart" uri="{C3380CC4-5D6E-409C-BE32-E72D297353CC}">
              <c16:uniqueId val="{00000005-490F-49BE-AE70-A1E34D402CCD}"/>
            </c:ext>
          </c:extLst>
        </c:ser>
        <c:dLbls>
          <c:showLegendKey val="0"/>
          <c:showVal val="0"/>
          <c:showCatName val="0"/>
          <c:showSerName val="0"/>
          <c:showPercent val="0"/>
          <c:showBubbleSize val="0"/>
        </c:dLbls>
        <c:gapWidth val="114"/>
        <c:overlap val="100"/>
        <c:axId val="502856927"/>
        <c:axId val="374777439"/>
      </c:barChart>
      <c:lineChart>
        <c:grouping val="standard"/>
        <c:varyColors val="0"/>
        <c:ser>
          <c:idx val="2"/>
          <c:order val="2"/>
          <c:tx>
            <c:strRef>
              <c:f>'Analysis 02'!$AE$12</c:f>
              <c:strCache>
                <c:ptCount val="1"/>
                <c:pt idx="0">
                  <c:v>Average</c:v>
                </c:pt>
              </c:strCache>
            </c:strRef>
          </c:tx>
          <c:spPr>
            <a:ln w="19050" cap="rnd">
              <a:solidFill>
                <a:schemeClr val="accent3"/>
              </a:solidFill>
              <a:prstDash val="lgDash"/>
              <a:round/>
            </a:ln>
            <a:effectLst/>
          </c:spPr>
          <c:marker>
            <c:symbol val="none"/>
          </c:marker>
          <c:val>
            <c:numRef>
              <c:f>'Analysis 02'!$AE$13:$AE$16</c:f>
              <c:numCache>
                <c:formatCode>[&gt;=1000000]"£"0,,"M";[&gt;=1000]"£"0,"K";0</c:formatCode>
                <c:ptCount val="4"/>
                <c:pt idx="0">
                  <c:v>136273.81499999997</c:v>
                </c:pt>
                <c:pt idx="1">
                  <c:v>136273.81499999997</c:v>
                </c:pt>
                <c:pt idx="2">
                  <c:v>136273.81499999997</c:v>
                </c:pt>
                <c:pt idx="3">
                  <c:v>136273.81499999997</c:v>
                </c:pt>
              </c:numCache>
            </c:numRef>
          </c:val>
          <c:smooth val="0"/>
          <c:extLst>
            <c:ext xmlns:c16="http://schemas.microsoft.com/office/drawing/2014/chart" uri="{C3380CC4-5D6E-409C-BE32-E72D297353CC}">
              <c16:uniqueId val="{00000006-490F-49BE-AE70-A1E34D402CCD}"/>
            </c:ext>
          </c:extLst>
        </c:ser>
        <c:dLbls>
          <c:showLegendKey val="0"/>
          <c:showVal val="0"/>
          <c:showCatName val="0"/>
          <c:showSerName val="0"/>
          <c:showPercent val="0"/>
          <c:showBubbleSize val="0"/>
        </c:dLbls>
        <c:marker val="1"/>
        <c:smooth val="0"/>
        <c:axId val="502856927"/>
        <c:axId val="374777439"/>
      </c:lineChart>
      <c:catAx>
        <c:axId val="5028569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74777439"/>
        <c:crosses val="autoZero"/>
        <c:auto val="1"/>
        <c:lblAlgn val="ctr"/>
        <c:lblOffset val="100"/>
        <c:noMultiLvlLbl val="0"/>
      </c:catAx>
      <c:valAx>
        <c:axId val="374777439"/>
        <c:scaling>
          <c:orientation val="minMax"/>
        </c:scaling>
        <c:delete val="1"/>
        <c:axPos val="l"/>
        <c:numFmt formatCode="[&gt;=1000000]&quot;£&quot;0,,&quot;M&quot;;[&gt;=1000]&quot;£&quot;0,&quot;K&quot;;0" sourceLinked="1"/>
        <c:majorTickMark val="none"/>
        <c:minorTickMark val="none"/>
        <c:tickLblPos val="nextTo"/>
        <c:crossAx val="50285692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'Analysis 03'!$O$16</c:f>
              <c:strCache>
                <c:ptCount val="1"/>
                <c:pt idx="0">
                  <c:v>Profit Margin</c:v>
                </c:pt>
              </c:strCache>
            </c:strRef>
          </c:tx>
          <c:spPr>
            <a:solidFill>
              <a:srgbClr val="1F8CB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03'!$N$17:$N$21</c:f>
              <c:strCache>
                <c:ptCount val="5"/>
                <c:pt idx="0">
                  <c:v>Eric Green</c:v>
                </c:pt>
                <c:pt idx="1">
                  <c:v>Nicholas Dorsey</c:v>
                </c:pt>
                <c:pt idx="2">
                  <c:v>Jorge Carter</c:v>
                </c:pt>
                <c:pt idx="3">
                  <c:v>Cynthia Pugh</c:v>
                </c:pt>
                <c:pt idx="4">
                  <c:v>James Conley</c:v>
                </c:pt>
              </c:strCache>
            </c:strRef>
          </c:cat>
          <c:val>
            <c:numRef>
              <c:f>'Analysis 03'!$O$17:$O$21</c:f>
              <c:numCache>
                <c:formatCode>[&gt;=1000000]"£"0,,"M";[&gt;=1000]"£"0,"K";0</c:formatCode>
                <c:ptCount val="5"/>
                <c:pt idx="0">
                  <c:v>914.64</c:v>
                </c:pt>
                <c:pt idx="1">
                  <c:v>532.79999999999995</c:v>
                </c:pt>
                <c:pt idx="2">
                  <c:v>408.48</c:v>
                </c:pt>
                <c:pt idx="3">
                  <c:v>408.48</c:v>
                </c:pt>
                <c:pt idx="4">
                  <c:v>365.19</c:v>
                </c:pt>
              </c:numCache>
            </c:numRef>
          </c:val>
          <c:extLst>
            <c:ext xmlns:c16="http://schemas.microsoft.com/office/drawing/2014/chart" uri="{C3380CC4-5D6E-409C-BE32-E72D297353CC}">
              <c16:uniqueId val="{00000000-4DBE-48F6-9D42-53864FF036DB}"/>
            </c:ext>
          </c:extLst>
        </c:ser>
        <c:dLbls>
          <c:showLegendKey val="0"/>
          <c:showVal val="0"/>
          <c:showCatName val="0"/>
          <c:showSerName val="0"/>
          <c:showPercent val="0"/>
          <c:showBubbleSize val="0"/>
        </c:dLbls>
        <c:gapWidth val="84"/>
        <c:overlap val="-27"/>
        <c:axId val="845925567"/>
        <c:axId val="1660941216"/>
      </c:barChart>
      <c:catAx>
        <c:axId val="8459255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60941216"/>
        <c:crosses val="autoZero"/>
        <c:auto val="1"/>
        <c:lblAlgn val="ctr"/>
        <c:lblOffset val="100"/>
        <c:noMultiLvlLbl val="0"/>
      </c:catAx>
      <c:valAx>
        <c:axId val="1660941216"/>
        <c:scaling>
          <c:orientation val="minMax"/>
        </c:scaling>
        <c:delete val="1"/>
        <c:axPos val="l"/>
        <c:numFmt formatCode="[&gt;=1000000]&quot;£&quot;0,,&quot;M&quot;;[&gt;=1000]&quot;£&quot;0,&quot;K&quot;;0" sourceLinked="1"/>
        <c:majorTickMark val="none"/>
        <c:minorTickMark val="none"/>
        <c:tickLblPos val="nextTo"/>
        <c:crossAx val="845925567"/>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3(Macro).xlsm]Analysis 03!Customer Age Group</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1F8CB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 03'!$AM$3</c:f>
              <c:strCache>
                <c:ptCount val="1"/>
                <c:pt idx="0">
                  <c:v>Total</c:v>
                </c:pt>
              </c:strCache>
            </c:strRef>
          </c:tx>
          <c:spPr>
            <a:solidFill>
              <a:srgbClr val="1F8CB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03'!$AL$4:$AL$8</c:f>
              <c:strCache>
                <c:ptCount val="5"/>
                <c:pt idx="0">
                  <c:v>0-20</c:v>
                </c:pt>
                <c:pt idx="1">
                  <c:v>21-30</c:v>
                </c:pt>
                <c:pt idx="2">
                  <c:v>31-40</c:v>
                </c:pt>
                <c:pt idx="3">
                  <c:v>41-50</c:v>
                </c:pt>
                <c:pt idx="4">
                  <c:v>51 +</c:v>
                </c:pt>
              </c:strCache>
            </c:strRef>
          </c:cat>
          <c:val>
            <c:numRef>
              <c:f>'Analysis 03'!$AM$4:$AM$8</c:f>
              <c:numCache>
                <c:formatCode>[&gt;=1000000]"£"0.0,,"M";[&gt;=1000]"£"0.0,"K";0.0</c:formatCode>
                <c:ptCount val="5"/>
                <c:pt idx="0">
                  <c:v>436.9699999999998</c:v>
                </c:pt>
                <c:pt idx="1">
                  <c:v>2392.16</c:v>
                </c:pt>
                <c:pt idx="2">
                  <c:v>1875.7899999999991</c:v>
                </c:pt>
                <c:pt idx="3">
                  <c:v>2646.3899999999994</c:v>
                </c:pt>
                <c:pt idx="4">
                  <c:v>4221.4200000000037</c:v>
                </c:pt>
              </c:numCache>
            </c:numRef>
          </c:val>
          <c:extLst>
            <c:ext xmlns:c16="http://schemas.microsoft.com/office/drawing/2014/chart" uri="{C3380CC4-5D6E-409C-BE32-E72D297353CC}">
              <c16:uniqueId val="{00000000-68C2-487A-9241-94CF8132701B}"/>
            </c:ext>
          </c:extLst>
        </c:ser>
        <c:dLbls>
          <c:dLblPos val="outEnd"/>
          <c:showLegendKey val="0"/>
          <c:showVal val="1"/>
          <c:showCatName val="0"/>
          <c:showSerName val="0"/>
          <c:showPercent val="0"/>
          <c:showBubbleSize val="0"/>
        </c:dLbls>
        <c:gapWidth val="84"/>
        <c:overlap val="-27"/>
        <c:axId val="976584431"/>
        <c:axId val="565766447"/>
      </c:barChart>
      <c:catAx>
        <c:axId val="9765844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766447"/>
        <c:crosses val="autoZero"/>
        <c:auto val="1"/>
        <c:lblAlgn val="ctr"/>
        <c:lblOffset val="100"/>
        <c:noMultiLvlLbl val="0"/>
      </c:catAx>
      <c:valAx>
        <c:axId val="565766447"/>
        <c:scaling>
          <c:orientation val="minMax"/>
        </c:scaling>
        <c:delete val="1"/>
        <c:axPos val="l"/>
        <c:numFmt formatCode="[&gt;=1000000]&quot;£&quot;0.0,,&quot;M&quot;;[&gt;=1000]&quot;£&quot;0.0,&quot;K&quot;;0.0" sourceLinked="1"/>
        <c:majorTickMark val="none"/>
        <c:minorTickMark val="none"/>
        <c:tickLblPos val="nextTo"/>
        <c:crossAx val="97658443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6608611514271893E-2"/>
          <c:y val="7.281553398058252E-2"/>
          <c:w val="0.94678277697145619"/>
          <c:h val="0.73949621588563563"/>
        </c:manualLayout>
      </c:layout>
      <c:areaChart>
        <c:grouping val="standard"/>
        <c:varyColors val="0"/>
        <c:ser>
          <c:idx val="1"/>
          <c:order val="1"/>
          <c:tx>
            <c:strRef>
              <c:f>'Analysis 03'!$BF$3</c:f>
              <c:strCache>
                <c:ptCount val="1"/>
                <c:pt idx="0">
                  <c:v>New Chart</c:v>
                </c:pt>
              </c:strCache>
            </c:strRef>
          </c:tx>
          <c:spPr>
            <a:gradFill flip="none" rotWithShape="1">
              <a:gsLst>
                <a:gs pos="100000">
                  <a:srgbClr val="1F8CB3">
                    <a:alpha val="5000"/>
                  </a:srgbClr>
                </a:gs>
                <a:gs pos="56000">
                  <a:srgbClr val="1F8CB3">
                    <a:alpha val="16000"/>
                  </a:srgbClr>
                </a:gs>
                <a:gs pos="81000">
                  <a:srgbClr val="1F8CB3">
                    <a:alpha val="9000"/>
                  </a:srgbClr>
                </a:gs>
                <a:gs pos="0">
                  <a:srgbClr val="1F8CB3">
                    <a:alpha val="35000"/>
                  </a:srgbClr>
                </a:gs>
              </a:gsLst>
              <a:path path="circle">
                <a:fillToRect l="50000" t="-80000" r="50000" b="180000"/>
              </a:path>
              <a:tileRect/>
            </a:gradFill>
            <a:ln>
              <a:noFill/>
            </a:ln>
            <a:effectLst/>
          </c:spPr>
          <c:dLbls>
            <c:dLbl>
              <c:idx val="0"/>
              <c:tx>
                <c:rich>
                  <a:bodyPr/>
                  <a:lstStyle/>
                  <a:p>
                    <a:fld id="{DA6928C0-4E9C-4C95-9A6A-938A977F624D}" type="CELLRANGE">
                      <a:rPr lang="en-US"/>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0BE7-446E-8D25-FCE71C101323}"/>
                </c:ext>
              </c:extLst>
            </c:dLbl>
            <c:dLbl>
              <c:idx val="1"/>
              <c:tx>
                <c:rich>
                  <a:bodyPr/>
                  <a:lstStyle/>
                  <a:p>
                    <a:fld id="{581574E4-52A6-4922-9E04-9559CBA8B07C}" type="CELLRANGE">
                      <a:rPr lang="en-GB"/>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0BE7-446E-8D25-FCE71C101323}"/>
                </c:ext>
              </c:extLst>
            </c:dLbl>
            <c:dLbl>
              <c:idx val="2"/>
              <c:tx>
                <c:rich>
                  <a:bodyPr/>
                  <a:lstStyle/>
                  <a:p>
                    <a:fld id="{2715241C-9A9D-4B20-BF7F-AF6F522C43AE}" type="CELLRANGE">
                      <a:rPr lang="en-GB"/>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0BE7-446E-8D25-FCE71C101323}"/>
                </c:ext>
              </c:extLst>
            </c:dLbl>
            <c:dLbl>
              <c:idx val="3"/>
              <c:tx>
                <c:rich>
                  <a:bodyPr/>
                  <a:lstStyle/>
                  <a:p>
                    <a:fld id="{77F85232-670A-4C33-AE4B-8BAC1C4D1DFB}" type="CELLRANGE">
                      <a:rPr lang="en-GB"/>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0BE7-446E-8D25-FCE71C101323}"/>
                </c:ext>
              </c:extLst>
            </c:dLbl>
            <c:dLbl>
              <c:idx val="4"/>
              <c:tx>
                <c:rich>
                  <a:bodyPr/>
                  <a:lstStyle/>
                  <a:p>
                    <a:fld id="{95AAFA9B-4F52-44A9-8054-B858E72F1023}" type="CELLRANGE">
                      <a:rPr lang="en-GB"/>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0BE7-446E-8D25-FCE71C101323}"/>
                </c:ext>
              </c:extLst>
            </c:dLbl>
            <c:dLbl>
              <c:idx val="5"/>
              <c:tx>
                <c:rich>
                  <a:bodyPr/>
                  <a:lstStyle/>
                  <a:p>
                    <a:fld id="{56E9CF9E-16EC-44D5-9DE0-28147D8E2576}" type="CELLRANGE">
                      <a:rPr lang="en-GB"/>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0BE7-446E-8D25-FCE71C101323}"/>
                </c:ext>
              </c:extLst>
            </c:dLbl>
            <c:dLbl>
              <c:idx val="6"/>
              <c:tx>
                <c:rich>
                  <a:bodyPr/>
                  <a:lstStyle/>
                  <a:p>
                    <a:fld id="{60E4BB90-2704-4BF1-8D74-1F15FD821C76}" type="CELLRANGE">
                      <a:rPr lang="en-GB"/>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0BE7-446E-8D25-FCE71C101323}"/>
                </c:ext>
              </c:extLst>
            </c:dLbl>
            <c:dLbl>
              <c:idx val="7"/>
              <c:tx>
                <c:rich>
                  <a:bodyPr/>
                  <a:lstStyle/>
                  <a:p>
                    <a:fld id="{BDE155A7-BD8F-4454-A8E7-1966747E31F7}" type="CELLRANGE">
                      <a:rPr lang="en-GB"/>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0BE7-446E-8D25-FCE71C101323}"/>
                </c:ext>
              </c:extLst>
            </c:dLbl>
            <c:dLbl>
              <c:idx val="8"/>
              <c:tx>
                <c:rich>
                  <a:bodyPr/>
                  <a:lstStyle/>
                  <a:p>
                    <a:fld id="{0317114B-0BA2-4045-A026-31E63139CC49}" type="CELLRANGE">
                      <a:rPr lang="en-GB"/>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0BE7-446E-8D25-FCE71C101323}"/>
                </c:ext>
              </c:extLst>
            </c:dLbl>
            <c:dLbl>
              <c:idx val="9"/>
              <c:tx>
                <c:rich>
                  <a:bodyPr/>
                  <a:lstStyle/>
                  <a:p>
                    <a:fld id="{697951AD-FDE6-470D-B20F-CE9B7AFA82F3}" type="CELLRANGE">
                      <a:rPr lang="en-GB"/>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0BE7-446E-8D25-FCE71C101323}"/>
                </c:ext>
              </c:extLst>
            </c:dLbl>
            <c:dLbl>
              <c:idx val="10"/>
              <c:tx>
                <c:rich>
                  <a:bodyPr/>
                  <a:lstStyle/>
                  <a:p>
                    <a:fld id="{6A766F92-9BFF-4CB5-8E5E-DF646332C61E}" type="CELLRANGE">
                      <a:rPr lang="en-GB"/>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0BE7-446E-8D25-FCE71C101323}"/>
                </c:ext>
              </c:extLst>
            </c:dLbl>
            <c:dLbl>
              <c:idx val="11"/>
              <c:tx>
                <c:rich>
                  <a:bodyPr/>
                  <a:lstStyle/>
                  <a:p>
                    <a:fld id="{5ECEDFB2-0B8A-41DB-966D-3207FB5B5546}" type="CELLRANGE">
                      <a:rPr lang="en-GB"/>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0BE7-446E-8D25-FCE71C10132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'Analysis 03'!$BF$4:$BF$15</c:f>
              <c:numCache>
                <c:formatCode>[&gt;=1000000]"£"0.0,,"M";[&gt;=1000]"£"0.0,"K";0.0</c:formatCode>
                <c:ptCount val="12"/>
                <c:pt idx="0">
                  <c:v>177715.38000000006</c:v>
                </c:pt>
                <c:pt idx="1">
                  <c:v>177756.57000000004</c:v>
                </c:pt>
                <c:pt idx="2">
                  <c:v>204515.86999999941</c:v>
                </c:pt>
                <c:pt idx="3">
                  <c:v>192977.04000000018</c:v>
                </c:pt>
                <c:pt idx="4">
                  <c:v>205642.85000000033</c:v>
                </c:pt>
                <c:pt idx="5">
                  <c:v>195489.95000000042</c:v>
                </c:pt>
                <c:pt idx="6">
                  <c:v>182737.19000000047</c:v>
                </c:pt>
                <c:pt idx="7">
                  <c:v>208599.36000000034</c:v>
                </c:pt>
                <c:pt idx="8">
                  <c:v>190084.82000000039</c:v>
                </c:pt>
                <c:pt idx="9">
                  <c:v>190384.21999999968</c:v>
                </c:pt>
                <c:pt idx="10">
                  <c:v>192253.24999999942</c:v>
                </c:pt>
                <c:pt idx="11">
                  <c:v>179355.56000000011</c:v>
                </c:pt>
              </c:numCache>
            </c:numRef>
          </c:val>
          <c:extLst>
            <c:ext xmlns:c15="http://schemas.microsoft.com/office/drawing/2012/chart" uri="{02D57815-91ED-43cb-92C2-25804820EDAC}">
              <c15:datalabelsRange>
                <c15:f>'Analysis 03'!$AW$4:$AW$15</c15:f>
                <c15:dlblRangeCache>
                  <c:ptCount val="12"/>
                  <c:pt idx="1">
                    <c:v>+0.0%</c:v>
                  </c:pt>
                  <c:pt idx="2">
                    <c:v>+15.1%</c:v>
                  </c:pt>
                  <c:pt idx="3">
                    <c:v>-5.6%</c:v>
                  </c:pt>
                  <c:pt idx="4">
                    <c:v>+6.6%</c:v>
                  </c:pt>
                  <c:pt idx="5">
                    <c:v>-4.9%</c:v>
                  </c:pt>
                  <c:pt idx="6">
                    <c:v>-6.5%</c:v>
                  </c:pt>
                  <c:pt idx="7">
                    <c:v>+14.2%</c:v>
                  </c:pt>
                  <c:pt idx="8">
                    <c:v>-8.9%</c:v>
                  </c:pt>
                  <c:pt idx="9">
                    <c:v>+0.2%</c:v>
                  </c:pt>
                  <c:pt idx="10">
                    <c:v>+1.0%</c:v>
                  </c:pt>
                  <c:pt idx="11">
                    <c:v>-6.7%</c:v>
                  </c:pt>
                </c15:dlblRangeCache>
              </c15:datalabelsRange>
            </c:ext>
            <c:ext xmlns:c16="http://schemas.microsoft.com/office/drawing/2014/chart" uri="{C3380CC4-5D6E-409C-BE32-E72D297353CC}">
              <c16:uniqueId val="{0000000C-0BE7-446E-8D25-FCE71C101323}"/>
            </c:ext>
          </c:extLst>
        </c:ser>
        <c:dLbls>
          <c:showLegendKey val="0"/>
          <c:showVal val="0"/>
          <c:showCatName val="0"/>
          <c:showSerName val="0"/>
          <c:showPercent val="0"/>
          <c:showBubbleSize val="0"/>
        </c:dLbls>
        <c:axId val="2049729391"/>
        <c:axId val="767609343"/>
      </c:areaChart>
      <c:lineChart>
        <c:grouping val="standard"/>
        <c:varyColors val="0"/>
        <c:ser>
          <c:idx val="0"/>
          <c:order val="0"/>
          <c:tx>
            <c:strRef>
              <c:f>'Analysis 03'!$BE$3</c:f>
              <c:strCache>
                <c:ptCount val="1"/>
                <c:pt idx="0">
                  <c:v>Profit Margin</c:v>
                </c:pt>
              </c:strCache>
            </c:strRef>
          </c:tx>
          <c:spPr>
            <a:ln w="28575" cap="rnd">
              <a:solidFill>
                <a:srgbClr val="1F8CB3"/>
              </a:solidFill>
              <a:round/>
            </a:ln>
            <a:effectLst/>
          </c:spPr>
          <c:marker>
            <c:symbol val="circle"/>
            <c:size val="7"/>
            <c:spPr>
              <a:solidFill>
                <a:schemeClr val="accent1"/>
              </a:solidFill>
              <a:ln w="9525">
                <a:solidFill>
                  <a:schemeClr val="accent1"/>
                </a:solidFill>
              </a:ln>
              <a:effectLst/>
            </c:spPr>
          </c:marker>
          <c:dPt>
            <c:idx val="6"/>
            <c:marker>
              <c:symbol val="circle"/>
              <c:size val="7"/>
              <c:spPr>
                <a:solidFill>
                  <a:srgbClr val="1F8CB3"/>
                </a:solidFill>
                <a:ln w="9525">
                  <a:solidFill>
                    <a:schemeClr val="accent1"/>
                  </a:solidFill>
                </a:ln>
                <a:effectLst/>
              </c:spPr>
            </c:marker>
            <c:bubble3D val="0"/>
            <c:extLst>
              <c:ext xmlns:c16="http://schemas.microsoft.com/office/drawing/2014/chart" uri="{C3380CC4-5D6E-409C-BE32-E72D297353CC}">
                <c16:uniqueId val="{0000000D-0BE7-446E-8D25-FCE71C101323}"/>
              </c:ext>
            </c:extLst>
          </c:dPt>
          <c:cat>
            <c:strRef>
              <c:f>'Analysis 03'!$BD$4:$BD$15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03'!$BE$4:$BE$15</c:f>
              <c:numCache>
                <c:formatCode>[&gt;=1000000]"£"0.0,,"M";[&gt;=1000]"£"0.0,"K";0.0</c:formatCode>
                <c:ptCount val="12"/>
                <c:pt idx="0">
                  <c:v>177715.38000000006</c:v>
                </c:pt>
                <c:pt idx="1">
                  <c:v>177756.57000000004</c:v>
                </c:pt>
                <c:pt idx="2">
                  <c:v>204515.86999999941</c:v>
                </c:pt>
                <c:pt idx="3">
                  <c:v>192977.04000000018</c:v>
                </c:pt>
                <c:pt idx="4">
                  <c:v>205642.85000000033</c:v>
                </c:pt>
                <c:pt idx="5">
                  <c:v>195489.95000000042</c:v>
                </c:pt>
                <c:pt idx="6">
                  <c:v>182737.19000000047</c:v>
                </c:pt>
                <c:pt idx="7">
                  <c:v>208599.36000000034</c:v>
                </c:pt>
                <c:pt idx="8">
                  <c:v>190084.82000000039</c:v>
                </c:pt>
                <c:pt idx="9">
                  <c:v>190384.21999999968</c:v>
                </c:pt>
                <c:pt idx="10">
                  <c:v>192253.24999999942</c:v>
                </c:pt>
                <c:pt idx="11">
                  <c:v>179355.56000000011</c:v>
                </c:pt>
              </c:numCache>
            </c:numRef>
          </c:val>
          <c:smooth val="1"/>
          <c:extLst>
            <c:ext xmlns:c16="http://schemas.microsoft.com/office/drawing/2014/chart" uri="{C3380CC4-5D6E-409C-BE32-E72D297353CC}">
              <c16:uniqueId val="{0000000E-0BE7-446E-8D25-FCE71C101323}"/>
            </c:ext>
          </c:extLst>
        </c:ser>
        <c:dLbls>
          <c:showLegendKey val="0"/>
          <c:showVal val="0"/>
          <c:showCatName val="0"/>
          <c:showSerName val="0"/>
          <c:showPercent val="0"/>
          <c:showBubbleSize val="0"/>
        </c:dLbls>
        <c:marker val="1"/>
        <c:smooth val="0"/>
        <c:axId val="2049729391"/>
        <c:axId val="767609343"/>
      </c:lineChart>
      <c:catAx>
        <c:axId val="20497293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7609343"/>
        <c:crosses val="autoZero"/>
        <c:auto val="1"/>
        <c:lblAlgn val="ctr"/>
        <c:lblOffset val="100"/>
        <c:noMultiLvlLbl val="0"/>
      </c:catAx>
      <c:valAx>
        <c:axId val="767609343"/>
        <c:scaling>
          <c:orientation val="minMax"/>
        </c:scaling>
        <c:delete val="1"/>
        <c:axPos val="l"/>
        <c:numFmt formatCode="[&gt;=1000000]&quot;£&quot;0.0,,&quot;M&quot;;[&gt;=1000]&quot;£&quot;0.0,&quot;K&quot;;0.0" sourceLinked="1"/>
        <c:majorTickMark val="none"/>
        <c:minorTickMark val="none"/>
        <c:tickLblPos val="nextTo"/>
        <c:crossAx val="2049729391"/>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3(Macro).xlsm]Analysis 03!Product Weekday</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1F8CB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 03'!$BK$3</c:f>
              <c:strCache>
                <c:ptCount val="1"/>
                <c:pt idx="0">
                  <c:v>Total</c:v>
                </c:pt>
              </c:strCache>
            </c:strRef>
          </c:tx>
          <c:spPr>
            <a:solidFill>
              <a:srgbClr val="1F8CB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03'!$BJ$4:$BJ$10</c:f>
              <c:strCache>
                <c:ptCount val="7"/>
                <c:pt idx="0">
                  <c:v>Mon</c:v>
                </c:pt>
                <c:pt idx="1">
                  <c:v>Tue</c:v>
                </c:pt>
                <c:pt idx="2">
                  <c:v>Wed</c:v>
                </c:pt>
                <c:pt idx="3">
                  <c:v>Thu</c:v>
                </c:pt>
                <c:pt idx="4">
                  <c:v>Fri</c:v>
                </c:pt>
                <c:pt idx="5">
                  <c:v>Sat</c:v>
                </c:pt>
                <c:pt idx="6">
                  <c:v>Sun</c:v>
                </c:pt>
              </c:strCache>
            </c:strRef>
          </c:cat>
          <c:val>
            <c:numRef>
              <c:f>'Analysis 03'!$BK$4:$BK$10</c:f>
              <c:numCache>
                <c:formatCode>[&gt;=1000000]"£"0,,"M";[&gt;=1000]"£"0,"K";0</c:formatCode>
                <c:ptCount val="7"/>
                <c:pt idx="0">
                  <c:v>1743.5299999999988</c:v>
                </c:pt>
                <c:pt idx="1">
                  <c:v>1166.4499999999994</c:v>
                </c:pt>
                <c:pt idx="2">
                  <c:v>2120.48</c:v>
                </c:pt>
                <c:pt idx="3">
                  <c:v>1712.6700000000005</c:v>
                </c:pt>
                <c:pt idx="4">
                  <c:v>3267.8999999999996</c:v>
                </c:pt>
                <c:pt idx="5">
                  <c:v>1312</c:v>
                </c:pt>
                <c:pt idx="6">
                  <c:v>249.70000000000073</c:v>
                </c:pt>
              </c:numCache>
            </c:numRef>
          </c:val>
          <c:extLst>
            <c:ext xmlns:c16="http://schemas.microsoft.com/office/drawing/2014/chart" uri="{C3380CC4-5D6E-409C-BE32-E72D297353CC}">
              <c16:uniqueId val="{00000000-C8B3-45A1-8A66-4CE39ADDDCBB}"/>
            </c:ext>
          </c:extLst>
        </c:ser>
        <c:dLbls>
          <c:dLblPos val="outEnd"/>
          <c:showLegendKey val="0"/>
          <c:showVal val="1"/>
          <c:showCatName val="0"/>
          <c:showSerName val="0"/>
          <c:showPercent val="0"/>
          <c:showBubbleSize val="0"/>
        </c:dLbls>
        <c:gapWidth val="84"/>
        <c:overlap val="-27"/>
        <c:axId val="2049691471"/>
        <c:axId val="2054082047"/>
      </c:barChart>
      <c:catAx>
        <c:axId val="20496914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54082047"/>
        <c:crosses val="autoZero"/>
        <c:auto val="1"/>
        <c:lblAlgn val="ctr"/>
        <c:lblOffset val="100"/>
        <c:noMultiLvlLbl val="0"/>
      </c:catAx>
      <c:valAx>
        <c:axId val="2054082047"/>
        <c:scaling>
          <c:orientation val="minMax"/>
        </c:scaling>
        <c:delete val="1"/>
        <c:axPos val="l"/>
        <c:numFmt formatCode="[&gt;=1000000]&quot;£&quot;0,,&quot;M&quot;;[&gt;=1000]&quot;£&quot;0,&quot;K&quot;;0" sourceLinked="1"/>
        <c:majorTickMark val="none"/>
        <c:minorTickMark val="none"/>
        <c:tickLblPos val="nextTo"/>
        <c:crossAx val="20496914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'Analysis 03'!$CE$2</c:f>
              <c:strCache>
                <c:ptCount val="1"/>
                <c:pt idx="0">
                  <c:v>Quantity</c:v>
                </c:pt>
              </c:strCache>
            </c:strRef>
          </c:tx>
          <c:spPr>
            <a:solidFill>
              <a:srgbClr val="9FE6FF"/>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03'!$CD$3:$CD$7</c:f>
              <c:strCache>
                <c:ptCount val="5"/>
                <c:pt idx="0">
                  <c:v>Discussion Fusion</c:v>
                </c:pt>
                <c:pt idx="1">
                  <c:v>Sea Drop</c:v>
                </c:pt>
                <c:pt idx="2">
                  <c:v>Indeed Splash</c:v>
                </c:pt>
                <c:pt idx="3">
                  <c:v>Wait Drop</c:v>
                </c:pt>
                <c:pt idx="4">
                  <c:v>Administration Fusion</c:v>
                </c:pt>
              </c:strCache>
            </c:strRef>
          </c:cat>
          <c:val>
            <c:numRef>
              <c:f>'Analysis 03'!$CE$3:$CE$7</c:f>
              <c:numCache>
                <c:formatCode>[&gt;=1000000]0.0,,"M";[&gt;=1000]0.0,"K";0</c:formatCode>
                <c:ptCount val="5"/>
                <c:pt idx="0">
                  <c:v>657</c:v>
                </c:pt>
                <c:pt idx="1">
                  <c:v>329</c:v>
                </c:pt>
                <c:pt idx="2">
                  <c:v>522</c:v>
                </c:pt>
                <c:pt idx="3">
                  <c:v>473</c:v>
                </c:pt>
                <c:pt idx="4">
                  <c:v>226</c:v>
                </c:pt>
              </c:numCache>
            </c:numRef>
          </c:val>
          <c:extLst>
            <c:ext xmlns:c16="http://schemas.microsoft.com/office/drawing/2014/chart" uri="{C3380CC4-5D6E-409C-BE32-E72D297353CC}">
              <c16:uniqueId val="{00000000-CEA4-4F1B-B1BF-FE70B61D7CFF}"/>
            </c:ext>
          </c:extLst>
        </c:ser>
        <c:dLbls>
          <c:showLegendKey val="0"/>
          <c:showVal val="0"/>
          <c:showCatName val="0"/>
          <c:showSerName val="0"/>
          <c:showPercent val="0"/>
          <c:showBubbleSize val="0"/>
        </c:dLbls>
        <c:gapWidth val="84"/>
        <c:axId val="69265696"/>
        <c:axId val="26143215"/>
      </c:barChart>
      <c:catAx>
        <c:axId val="69265696"/>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crossAx val="26143215"/>
        <c:crosses val="autoZero"/>
        <c:auto val="1"/>
        <c:lblAlgn val="ctr"/>
        <c:lblOffset val="100"/>
        <c:noMultiLvlLbl val="0"/>
      </c:catAx>
      <c:valAx>
        <c:axId val="26143215"/>
        <c:scaling>
          <c:orientation val="minMax"/>
        </c:scaling>
        <c:delete val="1"/>
        <c:axPos val="t"/>
        <c:numFmt formatCode="[&gt;=1000000]0.0,,&quot;M&quot;;[&gt;=1000]0.0,&quot;K&quot;;0" sourceLinked="1"/>
        <c:majorTickMark val="none"/>
        <c:minorTickMark val="none"/>
        <c:tickLblPos val="nextTo"/>
        <c:crossAx val="69265696"/>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3(Macro).xlsm]Analysis 03!PivotTable21</c:name>
    <c:fmtId val="6"/>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9FE6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'Analysis 03'!$CJ$2</c:f>
              <c:strCache>
                <c:ptCount val="1"/>
                <c:pt idx="0">
                  <c:v>Total</c:v>
                </c:pt>
              </c:strCache>
            </c:strRef>
          </c:tx>
          <c:spPr>
            <a:solidFill>
              <a:srgbClr val="9FE6FF"/>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03'!$CI$3:$CI$10</c:f>
              <c:strCache>
                <c:ptCount val="8"/>
                <c:pt idx="0">
                  <c:v>Soft Drink</c:v>
                </c:pt>
                <c:pt idx="1">
                  <c:v>Sports Drink</c:v>
                </c:pt>
                <c:pt idx="2">
                  <c:v>Tea</c:v>
                </c:pt>
                <c:pt idx="3">
                  <c:v>Water</c:v>
                </c:pt>
                <c:pt idx="4">
                  <c:v>Energy Drink</c:v>
                </c:pt>
                <c:pt idx="5">
                  <c:v>Coffee</c:v>
                </c:pt>
                <c:pt idx="6">
                  <c:v>Alcoholic Beverage</c:v>
                </c:pt>
                <c:pt idx="7">
                  <c:v>Juice</c:v>
                </c:pt>
              </c:strCache>
            </c:strRef>
          </c:cat>
          <c:val>
            <c:numRef>
              <c:f>'Analysis 03'!$CJ$3:$CJ$10</c:f>
              <c:numCache>
                <c:formatCode>[&gt;=1000000]"£"0,,"M";[&gt;=1000]"£"0,"K";0</c:formatCode>
                <c:ptCount val="8"/>
                <c:pt idx="0">
                  <c:v>718216.26999999932</c:v>
                </c:pt>
                <c:pt idx="1">
                  <c:v>417457.830000002</c:v>
                </c:pt>
                <c:pt idx="2">
                  <c:v>367414.25000000041</c:v>
                </c:pt>
                <c:pt idx="3">
                  <c:v>339210.4900000029</c:v>
                </c:pt>
                <c:pt idx="4">
                  <c:v>174072.76000000042</c:v>
                </c:pt>
                <c:pt idx="5">
                  <c:v>142236.05999999901</c:v>
                </c:pt>
                <c:pt idx="6">
                  <c:v>86449.160000000033</c:v>
                </c:pt>
                <c:pt idx="7">
                  <c:v>52455.239999999467</c:v>
                </c:pt>
              </c:numCache>
            </c:numRef>
          </c:val>
          <c:extLst>
            <c:ext xmlns:c16="http://schemas.microsoft.com/office/drawing/2014/chart" uri="{C3380CC4-5D6E-409C-BE32-E72D297353CC}">
              <c16:uniqueId val="{00000000-09D3-4D24-B2E0-349D6D04ADF8}"/>
            </c:ext>
          </c:extLst>
        </c:ser>
        <c:dLbls>
          <c:dLblPos val="outEnd"/>
          <c:showLegendKey val="0"/>
          <c:showVal val="1"/>
          <c:showCatName val="0"/>
          <c:showSerName val="0"/>
          <c:showPercent val="0"/>
          <c:showBubbleSize val="0"/>
        </c:dLbls>
        <c:gapWidth val="34"/>
        <c:axId val="54628592"/>
        <c:axId val="1115644911"/>
      </c:barChart>
      <c:catAx>
        <c:axId val="54628592"/>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crossAx val="1115644911"/>
        <c:crosses val="autoZero"/>
        <c:auto val="1"/>
        <c:lblAlgn val="ctr"/>
        <c:lblOffset val="100"/>
        <c:noMultiLvlLbl val="0"/>
      </c:catAx>
      <c:valAx>
        <c:axId val="1115644911"/>
        <c:scaling>
          <c:orientation val="minMax"/>
        </c:scaling>
        <c:delete val="1"/>
        <c:axPos val="t"/>
        <c:numFmt formatCode="[&gt;=1000000]&quot;£&quot;0,,&quot;M&quot;;[&gt;=1000]&quot;£&quot;0,&quot;K&quot;;0" sourceLinked="1"/>
        <c:majorTickMark val="none"/>
        <c:minorTickMark val="none"/>
        <c:tickLblPos val="nextTo"/>
        <c:crossAx val="54628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checked="Checked" firstButton="1" fmlaLink="'Analysis 03'!$H$3"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Drop" dropStyle="combo" dx="26" fmlaLink="'Analysis 03'!$H$4" fmlaRange="'Analysis 03'!$J$3:$J$4" noThreeD="1" sel="1" val="0"/>
</file>

<file path=xl/ctrlProps/ctrlProp4.xml><?xml version="1.0" encoding="utf-8"?>
<formControlPr xmlns="http://schemas.microsoft.com/office/spreadsheetml/2009/9/main" objectType="Radio" firstButton="1" fmlaLink="'Analysis 03'!$BY$13" lockText="1" noThreeD="1"/>
</file>

<file path=xl/ctrlProps/ctrlProp5.xml><?xml version="1.0" encoding="utf-8"?>
<formControlPr xmlns="http://schemas.microsoft.com/office/spreadsheetml/2009/9/main" objectType="Radio" checked="Checked" lockText="1" noThreeD="1"/>
</file>

<file path=xl/ctrlProps/ctrlProp6.xml><?xml version="1.0" encoding="utf-8"?>
<formControlPr xmlns="http://schemas.microsoft.com/office/spreadsheetml/2009/9/main" objectType="GBox" noThreeD="1"/>
</file>

<file path=xl/drawings/_rels/drawing1.xml.rels><?xml version="1.0" encoding="UTF-8" standalone="yes"?>
<Relationships xmlns="http://schemas.openxmlformats.org/package/2006/relationships"><Relationship Id="rId8" Type="http://schemas.openxmlformats.org/officeDocument/2006/relationships/hyperlink" Target="#'Profit View'!A1"/><Relationship Id="rId3" Type="http://schemas.openxmlformats.org/officeDocument/2006/relationships/image" Target="../media/image1.emf"/><Relationship Id="rId7" Type="http://schemas.openxmlformats.org/officeDocument/2006/relationships/hyperlink" Target="#'Store Dashboard'!A1"/><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3.xml"/><Relationship Id="rId5" Type="http://schemas.openxmlformats.org/officeDocument/2006/relationships/image" Target="../media/image3.emf"/><Relationship Id="rId4" Type="http://schemas.openxmlformats.org/officeDocument/2006/relationships/image" Target="../media/image2.emf"/></Relationships>
</file>

<file path=xl/drawings/_rels/drawing2.xml.rels><?xml version="1.0" encoding="UTF-8" standalone="yes"?>
<Relationships xmlns="http://schemas.openxmlformats.org/package/2006/relationships"><Relationship Id="rId3" Type="http://schemas.openxmlformats.org/officeDocument/2006/relationships/image" Target="../media/image8.emf"/><Relationship Id="rId2" Type="http://schemas.openxmlformats.org/officeDocument/2006/relationships/image" Target="../media/image7.png"/><Relationship Id="rId1" Type="http://schemas.microsoft.com/office/2011/relationships/webextension" Target="../webextensions/webextension1.xml"/><Relationship Id="rId5" Type="http://schemas.openxmlformats.org/officeDocument/2006/relationships/hyperlink" Target="#'Profit View'!A1"/><Relationship Id="rId4" Type="http://schemas.openxmlformats.org/officeDocument/2006/relationships/hyperlink" Target="#'Time Frame'!A1"/></Relationships>
</file>

<file path=xl/drawings/_rels/drawing3.xml.rels><?xml version="1.0" encoding="UTF-8" standalone="yes"?>
<Relationships xmlns="http://schemas.openxmlformats.org/package/2006/relationships"><Relationship Id="rId8" Type="http://schemas.openxmlformats.org/officeDocument/2006/relationships/chart" Target="../charts/chart6.xml"/><Relationship Id="rId13" Type="http://schemas.openxmlformats.org/officeDocument/2006/relationships/hyperlink" Target="#'Store Dashboard'!A1"/><Relationship Id="rId3" Type="http://schemas.openxmlformats.org/officeDocument/2006/relationships/image" Target="../media/image12.png"/><Relationship Id="rId7" Type="http://schemas.openxmlformats.org/officeDocument/2006/relationships/image" Target="../media/image14.emf"/><Relationship Id="rId12" Type="http://schemas.openxmlformats.org/officeDocument/2006/relationships/hyperlink" Target="#'Time Frame'!A1"/><Relationship Id="rId2" Type="http://schemas.openxmlformats.org/officeDocument/2006/relationships/image" Target="../media/image11.png"/><Relationship Id="rId1" Type="http://schemas.openxmlformats.org/officeDocument/2006/relationships/image" Target="../media/image10.png"/><Relationship Id="rId6" Type="http://schemas.openxmlformats.org/officeDocument/2006/relationships/chart" Target="../charts/chart5.xml"/><Relationship Id="rId11" Type="http://schemas.openxmlformats.org/officeDocument/2006/relationships/chart" Target="../charts/chart9.xml"/><Relationship Id="rId5" Type="http://schemas.openxmlformats.org/officeDocument/2006/relationships/chart" Target="../charts/chart4.xml"/><Relationship Id="rId10" Type="http://schemas.openxmlformats.org/officeDocument/2006/relationships/chart" Target="../charts/chart8.xml"/><Relationship Id="rId4" Type="http://schemas.openxmlformats.org/officeDocument/2006/relationships/image" Target="../media/image13.png"/><Relationship Id="rId9" Type="http://schemas.openxmlformats.org/officeDocument/2006/relationships/chart" Target="../charts/chart7.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26</xdr:col>
      <xdr:colOff>486156</xdr:colOff>
      <xdr:row>40</xdr:row>
      <xdr:rowOff>9144</xdr:rowOff>
    </xdr:to>
    <xdr:grpSp>
      <xdr:nvGrpSpPr>
        <xdr:cNvPr id="5" name="Group 4">
          <a:extLst>
            <a:ext uri="{FF2B5EF4-FFF2-40B4-BE49-F238E27FC236}">
              <a16:creationId xmlns:a16="http://schemas.microsoft.com/office/drawing/2014/main" id="{00000000-0008-0000-0100-000005000000}"/>
            </a:ext>
          </a:extLst>
        </xdr:cNvPr>
        <xdr:cNvGrpSpPr/>
      </xdr:nvGrpSpPr>
      <xdr:grpSpPr>
        <a:xfrm>
          <a:off x="0" y="0"/>
          <a:ext cx="16335756" cy="7324344"/>
          <a:chOff x="0" y="0"/>
          <a:chExt cx="16335756" cy="7324344"/>
        </a:xfrm>
      </xdr:grpSpPr>
      <xdr:sp macro="" textlink="">
        <xdr:nvSpPr>
          <xdr:cNvPr id="29" name="Moon 28">
            <a:extLst>
              <a:ext uri="{FF2B5EF4-FFF2-40B4-BE49-F238E27FC236}">
                <a16:creationId xmlns:a16="http://schemas.microsoft.com/office/drawing/2014/main" id="{00000000-0008-0000-0100-00001D000000}"/>
              </a:ext>
            </a:extLst>
          </xdr:cNvPr>
          <xdr:cNvSpPr/>
        </xdr:nvSpPr>
        <xdr:spPr>
          <a:xfrm flipH="1">
            <a:off x="11780520" y="0"/>
            <a:ext cx="4517136" cy="7324344"/>
          </a:xfrm>
          <a:prstGeom prst="moon">
            <a:avLst>
              <a:gd name="adj" fmla="val 64676"/>
            </a:avLst>
          </a:prstGeom>
          <a:solidFill>
            <a:schemeClr val="accent5">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4" name="Rectangle: Diagonal Corners Rounded 3">
            <a:extLst>
              <a:ext uri="{FF2B5EF4-FFF2-40B4-BE49-F238E27FC236}">
                <a16:creationId xmlns:a16="http://schemas.microsoft.com/office/drawing/2014/main" id="{00000000-0008-0000-0100-000004000000}"/>
              </a:ext>
            </a:extLst>
          </xdr:cNvPr>
          <xdr:cNvSpPr/>
        </xdr:nvSpPr>
        <xdr:spPr>
          <a:xfrm>
            <a:off x="5570220" y="1089660"/>
            <a:ext cx="6757416" cy="5341620"/>
          </a:xfrm>
          <a:prstGeom prst="round2DiagRect">
            <a:avLst>
              <a:gd name="adj1" fmla="val 4762"/>
              <a:gd name="adj2" fmla="val 0"/>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2" name="Moon 1">
            <a:extLst>
              <a:ext uri="{FF2B5EF4-FFF2-40B4-BE49-F238E27FC236}">
                <a16:creationId xmlns:a16="http://schemas.microsoft.com/office/drawing/2014/main" id="{00000000-0008-0000-0100-000002000000}"/>
              </a:ext>
            </a:extLst>
          </xdr:cNvPr>
          <xdr:cNvSpPr/>
        </xdr:nvSpPr>
        <xdr:spPr>
          <a:xfrm flipH="1">
            <a:off x="11818620" y="0"/>
            <a:ext cx="4517136" cy="7324344"/>
          </a:xfrm>
          <a:prstGeom prst="moon">
            <a:avLst>
              <a:gd name="adj" fmla="val 64676"/>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 name="Rectangle: Rounded Corners 2">
            <a:extLst>
              <a:ext uri="{FF2B5EF4-FFF2-40B4-BE49-F238E27FC236}">
                <a16:creationId xmlns:a16="http://schemas.microsoft.com/office/drawing/2014/main" id="{00000000-0008-0000-0100-000003000000}"/>
              </a:ext>
            </a:extLst>
          </xdr:cNvPr>
          <xdr:cNvSpPr/>
        </xdr:nvSpPr>
        <xdr:spPr>
          <a:xfrm>
            <a:off x="259080" y="297180"/>
            <a:ext cx="11643360" cy="512064"/>
          </a:xfrm>
          <a:prstGeom prst="roundRect">
            <a:avLst/>
          </a:prstGeom>
          <a:gradFill flip="none" rotWithShape="1">
            <a:gsLst>
              <a:gs pos="0">
                <a:schemeClr val="bg1">
                  <a:lumMod val="95000"/>
                </a:schemeClr>
              </a:gs>
              <a:gs pos="49000">
                <a:schemeClr val="bg1">
                  <a:alpha val="52000"/>
                </a:schemeClr>
              </a:gs>
              <a:gs pos="100000">
                <a:schemeClr val="bg1">
                  <a:lumMod val="95000"/>
                </a:schemeClr>
              </a:gs>
            </a:gsLst>
            <a:lin ang="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graphicFrame macro="">
        <xdr:nvGraphicFramePr>
          <xdr:cNvPr id="30" name="Chart 29">
            <a:extLst>
              <a:ext uri="{FF2B5EF4-FFF2-40B4-BE49-F238E27FC236}">
                <a16:creationId xmlns:a16="http://schemas.microsoft.com/office/drawing/2014/main" id="{00000000-0008-0000-0100-00001E000000}"/>
              </a:ext>
            </a:extLst>
          </xdr:cNvPr>
          <xdr:cNvGraphicFramePr>
            <a:graphicFrameLocks/>
          </xdr:cNvGraphicFramePr>
        </xdr:nvGraphicFramePr>
        <xdr:xfrm>
          <a:off x="6172200" y="3848100"/>
          <a:ext cx="5654040" cy="2560320"/>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31" name="Chart 30">
            <a:extLst>
              <a:ext uri="{FF2B5EF4-FFF2-40B4-BE49-F238E27FC236}">
                <a16:creationId xmlns:a16="http://schemas.microsoft.com/office/drawing/2014/main" id="{00000000-0008-0000-0100-00001F000000}"/>
              </a:ext>
            </a:extLst>
          </xdr:cNvPr>
          <xdr:cNvGraphicFramePr>
            <a:graphicFrameLocks/>
          </xdr:cNvGraphicFramePr>
        </xdr:nvGraphicFramePr>
        <xdr:xfrm>
          <a:off x="6507480" y="2545080"/>
          <a:ext cx="5242560" cy="1276350"/>
        </xdr:xfrm>
        <a:graphic>
          <a:graphicData uri="http://schemas.openxmlformats.org/drawingml/2006/chart">
            <c:chart xmlns:c="http://schemas.openxmlformats.org/drawingml/2006/chart" xmlns:r="http://schemas.openxmlformats.org/officeDocument/2006/relationships" r:id="rId2"/>
          </a:graphicData>
        </a:graphic>
      </xdr:graphicFrame>
      <xdr:sp macro="" textlink="">
        <xdr:nvSpPr>
          <xdr:cNvPr id="32" name="TextBox 31">
            <a:extLst>
              <a:ext uri="{FF2B5EF4-FFF2-40B4-BE49-F238E27FC236}">
                <a16:creationId xmlns:a16="http://schemas.microsoft.com/office/drawing/2014/main" id="{00000000-0008-0000-0100-000020000000}"/>
              </a:ext>
            </a:extLst>
          </xdr:cNvPr>
          <xdr:cNvSpPr txBox="1"/>
        </xdr:nvSpPr>
        <xdr:spPr>
          <a:xfrm>
            <a:off x="6446520" y="2179320"/>
            <a:ext cx="2247900"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a:solidFill>
                  <a:schemeClr val="tx1">
                    <a:lumMod val="65000"/>
                    <a:lumOff val="35000"/>
                  </a:schemeClr>
                </a:solidFill>
              </a:rPr>
              <a:t>Revenue vs Target by month</a:t>
            </a:r>
          </a:p>
        </xdr:txBody>
      </xdr:sp>
      <xdr:cxnSp macro="">
        <xdr:nvCxnSpPr>
          <xdr:cNvPr id="34" name="Straight Connector 33">
            <a:extLst>
              <a:ext uri="{FF2B5EF4-FFF2-40B4-BE49-F238E27FC236}">
                <a16:creationId xmlns:a16="http://schemas.microsoft.com/office/drawing/2014/main" id="{00000000-0008-0000-0100-000022000000}"/>
              </a:ext>
            </a:extLst>
          </xdr:cNvPr>
          <xdr:cNvCxnSpPr/>
        </xdr:nvCxnSpPr>
        <xdr:spPr>
          <a:xfrm>
            <a:off x="6530340" y="2468880"/>
            <a:ext cx="1310640" cy="0"/>
          </a:xfrm>
          <a:prstGeom prst="line">
            <a:avLst/>
          </a:prstGeom>
          <a:ln w="12700">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mc:AlternateContent xmlns:mc="http://schemas.openxmlformats.org/markup-compatibility/2006" xmlns:a14="http://schemas.microsoft.com/office/drawing/2010/main">
        <mc:Choice Requires="a14">
          <xdr:graphicFrame macro="">
            <xdr:nvGraphicFramePr>
              <xdr:cNvPr id="38" name="Store Name">
                <a:extLst>
                  <a:ext uri="{FF2B5EF4-FFF2-40B4-BE49-F238E27FC236}">
                    <a16:creationId xmlns:a16="http://schemas.microsoft.com/office/drawing/2014/main" id="{00000000-0008-0000-0100-000026000000}"/>
                  </a:ext>
                </a:extLst>
              </xdr:cNvPr>
              <xdr:cNvGraphicFramePr/>
            </xdr:nvGraphicFramePr>
            <xdr:xfrm>
              <a:off x="12016740" y="2278380"/>
              <a:ext cx="1828800" cy="2466975"/>
            </xdr:xfrm>
            <a:graphic>
              <a:graphicData uri="http://schemas.microsoft.com/office/drawing/2010/slicer">
                <sle:slicer xmlns:sle="http://schemas.microsoft.com/office/drawing/2010/slicer" name="Store Name"/>
              </a:graphicData>
            </a:graphic>
          </xdr:graphicFrame>
        </mc:Choice>
        <mc:Fallback xmlns="">
          <xdr:sp macro="" textlink="">
            <xdr:nvSpPr>
              <xdr:cNvPr id="0" name=""/>
              <xdr:cNvSpPr>
                <a:spLocks noTextEdit="1"/>
              </xdr:cNvSpPr>
            </xdr:nvSpPr>
            <xdr:spPr>
              <a:xfrm>
                <a:off x="12016740" y="2278380"/>
                <a:ext cx="1828800" cy="24669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pic>
            <xdr:nvPicPr>
              <xdr:cNvPr id="40" name="Picture 39">
                <a:extLst>
                  <a:ext uri="{FF2B5EF4-FFF2-40B4-BE49-F238E27FC236}">
                    <a16:creationId xmlns:a16="http://schemas.microsoft.com/office/drawing/2014/main" id="{00000000-0008-0000-0100-000028000000}"/>
                  </a:ext>
                </a:extLst>
              </xdr:cNvPr>
              <xdr:cNvPicPr>
                <a:picLocks noChangeAspect="1" noChangeArrowheads="1"/>
                <a:extLst>
                  <a:ext uri="{84589F7E-364E-4C9E-8A38-B11213B215E9}">
                    <a14:cameraTool cellRange="'Analysis 02'!$R$9" spid="_x0000_s14836"/>
                  </a:ext>
                </a:extLst>
              </xdr:cNvPicPr>
            </xdr:nvPicPr>
            <xdr:blipFill>
              <a:blip xmlns:r="http://schemas.openxmlformats.org/officeDocument/2006/relationships" r:embed="rId3"/>
              <a:srcRect/>
              <a:stretch>
                <a:fillRect/>
              </a:stretch>
            </xdr:blipFill>
            <xdr:spPr bwMode="auto">
              <a:xfrm>
                <a:off x="9898380" y="1478280"/>
                <a:ext cx="1141694" cy="350520"/>
              </a:xfrm>
              <a:prstGeom prst="rect">
                <a:avLst/>
              </a:prstGeom>
              <a:noFill/>
              <a:extLst>
                <a:ext uri="{909E8E84-426E-40DD-AFC4-6F175D3DCCD1}">
                  <a14:hiddenFill>
                    <a:solidFill>
                      <a:srgbClr val="FFFFFF"/>
                    </a:solidFill>
                  </a14:hiddenFill>
                </a:ext>
              </a:extLst>
            </xdr:spPr>
          </xdr:pic>
        </mc:Choice>
        <mc:Fallback xmlns=""/>
      </mc:AlternateContent>
      <xdr:sp macro="" textlink="">
        <xdr:nvSpPr>
          <xdr:cNvPr id="41" name="TextBox 40">
            <a:extLst>
              <a:ext uri="{FF2B5EF4-FFF2-40B4-BE49-F238E27FC236}">
                <a16:creationId xmlns:a16="http://schemas.microsoft.com/office/drawing/2014/main" id="{00000000-0008-0000-0100-000029000000}"/>
              </a:ext>
            </a:extLst>
          </xdr:cNvPr>
          <xdr:cNvSpPr txBox="1"/>
        </xdr:nvSpPr>
        <xdr:spPr>
          <a:xfrm>
            <a:off x="6545580" y="1219200"/>
            <a:ext cx="1386840"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600">
                <a:solidFill>
                  <a:schemeClr val="tx1">
                    <a:lumMod val="65000"/>
                    <a:lumOff val="35000"/>
                  </a:schemeClr>
                </a:solidFill>
              </a:rPr>
              <a:t>Total Revenue</a:t>
            </a:r>
          </a:p>
        </xdr:txBody>
      </xdr:sp>
      <xdr:sp macro="" textlink="">
        <xdr:nvSpPr>
          <xdr:cNvPr id="42" name="TextBox 41">
            <a:extLst>
              <a:ext uri="{FF2B5EF4-FFF2-40B4-BE49-F238E27FC236}">
                <a16:creationId xmlns:a16="http://schemas.microsoft.com/office/drawing/2014/main" id="{00000000-0008-0000-0100-00002A000000}"/>
              </a:ext>
            </a:extLst>
          </xdr:cNvPr>
          <xdr:cNvSpPr txBox="1"/>
        </xdr:nvSpPr>
        <xdr:spPr>
          <a:xfrm>
            <a:off x="8149590" y="1219200"/>
            <a:ext cx="1386840"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600">
                <a:solidFill>
                  <a:schemeClr val="tx1">
                    <a:lumMod val="65000"/>
                    <a:lumOff val="35000"/>
                  </a:schemeClr>
                </a:solidFill>
              </a:rPr>
              <a:t>Total</a:t>
            </a:r>
            <a:r>
              <a:rPr lang="en-GB" sz="1600" baseline="0">
                <a:solidFill>
                  <a:schemeClr val="tx1">
                    <a:lumMod val="65000"/>
                    <a:lumOff val="35000"/>
                  </a:schemeClr>
                </a:solidFill>
              </a:rPr>
              <a:t> Target</a:t>
            </a:r>
            <a:endParaRPr lang="en-GB" sz="1600">
              <a:solidFill>
                <a:schemeClr val="tx1">
                  <a:lumMod val="65000"/>
                  <a:lumOff val="35000"/>
                </a:schemeClr>
              </a:solidFill>
            </a:endParaRPr>
          </a:p>
        </xdr:txBody>
      </xdr:sp>
      <xdr:sp macro="" textlink="">
        <xdr:nvSpPr>
          <xdr:cNvPr id="43" name="TextBox 42">
            <a:extLst>
              <a:ext uri="{FF2B5EF4-FFF2-40B4-BE49-F238E27FC236}">
                <a16:creationId xmlns:a16="http://schemas.microsoft.com/office/drawing/2014/main" id="{00000000-0008-0000-0100-00002B000000}"/>
              </a:ext>
            </a:extLst>
          </xdr:cNvPr>
          <xdr:cNvSpPr txBox="1"/>
        </xdr:nvSpPr>
        <xdr:spPr>
          <a:xfrm>
            <a:off x="9753600" y="1219200"/>
            <a:ext cx="1386840"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600">
                <a:solidFill>
                  <a:schemeClr val="tx1">
                    <a:lumMod val="65000"/>
                    <a:lumOff val="35000"/>
                  </a:schemeClr>
                </a:solidFill>
              </a:rPr>
              <a:t>% Variance</a:t>
            </a:r>
          </a:p>
        </xdr:txBody>
      </xdr:sp>
      <xdr:sp macro="" textlink="'Analysis 02'!P5">
        <xdr:nvSpPr>
          <xdr:cNvPr id="44" name="TextBox 43">
            <a:extLst>
              <a:ext uri="{FF2B5EF4-FFF2-40B4-BE49-F238E27FC236}">
                <a16:creationId xmlns:a16="http://schemas.microsoft.com/office/drawing/2014/main" id="{00000000-0008-0000-0100-00002C000000}"/>
              </a:ext>
            </a:extLst>
          </xdr:cNvPr>
          <xdr:cNvSpPr txBox="1"/>
        </xdr:nvSpPr>
        <xdr:spPr>
          <a:xfrm>
            <a:off x="6545580" y="1501140"/>
            <a:ext cx="1386840"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2B897CE-3FED-46C6-A481-400D0143E587}" type="TxLink">
              <a:rPr lang="en-US" sz="2000" b="0" i="0" u="none" strike="noStrike">
                <a:solidFill>
                  <a:srgbClr val="0070C0"/>
                </a:solidFill>
                <a:latin typeface="Calibri"/>
                <a:ea typeface="Calibri"/>
                <a:cs typeface="Calibri"/>
              </a:rPr>
              <a:pPr algn="ctr"/>
              <a:t>£545K</a:t>
            </a:fld>
            <a:endParaRPr lang="en-GB" sz="3200">
              <a:solidFill>
                <a:srgbClr val="0070C0"/>
              </a:solidFill>
            </a:endParaRPr>
          </a:p>
        </xdr:txBody>
      </xdr:sp>
      <xdr:sp macro="" textlink="'Analysis 02'!Q5">
        <xdr:nvSpPr>
          <xdr:cNvPr id="45" name="TextBox 44">
            <a:extLst>
              <a:ext uri="{FF2B5EF4-FFF2-40B4-BE49-F238E27FC236}">
                <a16:creationId xmlns:a16="http://schemas.microsoft.com/office/drawing/2014/main" id="{00000000-0008-0000-0100-00002D000000}"/>
              </a:ext>
            </a:extLst>
          </xdr:cNvPr>
          <xdr:cNvSpPr txBox="1"/>
        </xdr:nvSpPr>
        <xdr:spPr>
          <a:xfrm>
            <a:off x="8122920" y="1501140"/>
            <a:ext cx="1386840"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03A6058-646E-429C-93D5-0C05EA26F213}" type="TxLink">
              <a:rPr lang="en-US" sz="2000" b="0" i="0" u="none" strike="noStrike">
                <a:solidFill>
                  <a:schemeClr val="tx2">
                    <a:lumMod val="75000"/>
                  </a:schemeClr>
                </a:solidFill>
                <a:latin typeface="Calibri"/>
                <a:ea typeface="Calibri"/>
                <a:cs typeface="Calibri"/>
              </a:rPr>
              <a:pPr algn="ctr"/>
              <a:t>£419K</a:t>
            </a:fld>
            <a:endParaRPr lang="en-GB" sz="3200">
              <a:solidFill>
                <a:schemeClr val="tx2">
                  <a:lumMod val="75000"/>
                </a:schemeClr>
              </a:solidFill>
            </a:endParaRPr>
          </a:p>
        </xdr:txBody>
      </xdr:sp>
      <xdr:sp macro="" textlink="">
        <xdr:nvSpPr>
          <xdr:cNvPr id="47" name="Rectangle 46">
            <a:extLst>
              <a:ext uri="{FF2B5EF4-FFF2-40B4-BE49-F238E27FC236}">
                <a16:creationId xmlns:a16="http://schemas.microsoft.com/office/drawing/2014/main" id="{00000000-0008-0000-0100-00002F000000}"/>
              </a:ext>
            </a:extLst>
          </xdr:cNvPr>
          <xdr:cNvSpPr/>
        </xdr:nvSpPr>
        <xdr:spPr>
          <a:xfrm>
            <a:off x="6545580" y="1303020"/>
            <a:ext cx="60960" cy="495300"/>
          </a:xfrm>
          <a:prstGeom prst="rect">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bg1">
                  <a:lumMod val="50000"/>
                </a:schemeClr>
              </a:solidFill>
            </a:endParaRPr>
          </a:p>
        </xdr:txBody>
      </xdr:sp>
      <xdr:sp macro="" textlink="">
        <xdr:nvSpPr>
          <xdr:cNvPr id="48" name="Rectangle 47">
            <a:extLst>
              <a:ext uri="{FF2B5EF4-FFF2-40B4-BE49-F238E27FC236}">
                <a16:creationId xmlns:a16="http://schemas.microsoft.com/office/drawing/2014/main" id="{00000000-0008-0000-0100-000030000000}"/>
              </a:ext>
            </a:extLst>
          </xdr:cNvPr>
          <xdr:cNvSpPr/>
        </xdr:nvSpPr>
        <xdr:spPr>
          <a:xfrm>
            <a:off x="8237220" y="1295400"/>
            <a:ext cx="60960" cy="495300"/>
          </a:xfrm>
          <a:prstGeom prst="rect">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bg1">
                  <a:lumMod val="50000"/>
                </a:schemeClr>
              </a:solidFill>
            </a:endParaRPr>
          </a:p>
        </xdr:txBody>
      </xdr:sp>
      <xdr:sp macro="" textlink="">
        <xdr:nvSpPr>
          <xdr:cNvPr id="49" name="Rectangle 48">
            <a:extLst>
              <a:ext uri="{FF2B5EF4-FFF2-40B4-BE49-F238E27FC236}">
                <a16:creationId xmlns:a16="http://schemas.microsoft.com/office/drawing/2014/main" id="{00000000-0008-0000-0100-000031000000}"/>
              </a:ext>
            </a:extLst>
          </xdr:cNvPr>
          <xdr:cNvSpPr/>
        </xdr:nvSpPr>
        <xdr:spPr>
          <a:xfrm>
            <a:off x="9875520" y="1280160"/>
            <a:ext cx="60960" cy="495300"/>
          </a:xfrm>
          <a:prstGeom prst="rect">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bg1">
                  <a:lumMod val="50000"/>
                </a:schemeClr>
              </a:solidFill>
            </a:endParaRPr>
          </a:p>
        </xdr:txBody>
      </xdr:sp>
      <xdr:sp macro="" textlink="">
        <xdr:nvSpPr>
          <xdr:cNvPr id="50" name="Rectangle: Diagonal Corners Rounded 49">
            <a:extLst>
              <a:ext uri="{FF2B5EF4-FFF2-40B4-BE49-F238E27FC236}">
                <a16:creationId xmlns:a16="http://schemas.microsoft.com/office/drawing/2014/main" id="{00000000-0008-0000-0100-000032000000}"/>
              </a:ext>
            </a:extLst>
          </xdr:cNvPr>
          <xdr:cNvSpPr/>
        </xdr:nvSpPr>
        <xdr:spPr>
          <a:xfrm>
            <a:off x="152400" y="1089660"/>
            <a:ext cx="2484120" cy="3301200"/>
          </a:xfrm>
          <a:prstGeom prst="round2DiagRect">
            <a:avLst>
              <a:gd name="adj1" fmla="val 4762"/>
              <a:gd name="adj2" fmla="val 0"/>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51" name="Rectangle: Diagonal Corners Rounded 50">
            <a:extLst>
              <a:ext uri="{FF2B5EF4-FFF2-40B4-BE49-F238E27FC236}">
                <a16:creationId xmlns:a16="http://schemas.microsoft.com/office/drawing/2014/main" id="{00000000-0008-0000-0100-000033000000}"/>
              </a:ext>
            </a:extLst>
          </xdr:cNvPr>
          <xdr:cNvSpPr/>
        </xdr:nvSpPr>
        <xdr:spPr>
          <a:xfrm>
            <a:off x="0" y="815340"/>
            <a:ext cx="0" cy="2679192"/>
          </a:xfrm>
          <a:prstGeom prst="round2DiagRect">
            <a:avLst>
              <a:gd name="adj1" fmla="val 4762"/>
              <a:gd name="adj2" fmla="val 0"/>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53" name="Rectangle: Diagonal Corners Rounded 52">
            <a:extLst>
              <a:ext uri="{FF2B5EF4-FFF2-40B4-BE49-F238E27FC236}">
                <a16:creationId xmlns:a16="http://schemas.microsoft.com/office/drawing/2014/main" id="{00000000-0008-0000-0100-000035000000}"/>
              </a:ext>
            </a:extLst>
          </xdr:cNvPr>
          <xdr:cNvSpPr/>
        </xdr:nvSpPr>
        <xdr:spPr>
          <a:xfrm>
            <a:off x="2842260" y="1089660"/>
            <a:ext cx="2484120" cy="3299460"/>
          </a:xfrm>
          <a:prstGeom prst="round2DiagRect">
            <a:avLst>
              <a:gd name="adj1" fmla="val 4762"/>
              <a:gd name="adj2" fmla="val 0"/>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mc:AlternateContent xmlns:mc="http://schemas.openxmlformats.org/markup-compatibility/2006" xmlns:a14="http://schemas.microsoft.com/office/drawing/2010/main">
        <mc:Choice Requires="a14">
          <xdr:pic>
            <xdr:nvPicPr>
              <xdr:cNvPr id="57" name="Picture 56">
                <a:extLst>
                  <a:ext uri="{FF2B5EF4-FFF2-40B4-BE49-F238E27FC236}">
                    <a16:creationId xmlns:a16="http://schemas.microsoft.com/office/drawing/2014/main" id="{00000000-0008-0000-0100-000039000000}"/>
                  </a:ext>
                </a:extLst>
              </xdr:cNvPr>
              <xdr:cNvPicPr>
                <a:picLocks noChangeAspect="1" noChangeArrowheads="1"/>
                <a:extLst>
                  <a:ext uri="{84589F7E-364E-4C9E-8A38-B11213B215E9}">
                    <a14:cameraTool cellRange="'Wafle Chart'!$H$12:$Q$21" spid="_x0000_s14837"/>
                  </a:ext>
                </a:extLst>
              </xdr:cNvPicPr>
            </xdr:nvPicPr>
            <xdr:blipFill>
              <a:blip xmlns:r="http://schemas.openxmlformats.org/officeDocument/2006/relationships" r:embed="rId4"/>
              <a:srcRect/>
              <a:stretch>
                <a:fillRect/>
              </a:stretch>
            </xdr:blipFill>
            <xdr:spPr bwMode="auto">
              <a:xfrm>
                <a:off x="2964177" y="1607821"/>
                <a:ext cx="1440000" cy="1153907"/>
              </a:xfrm>
              <a:prstGeom prst="rect">
                <a:avLst/>
              </a:prstGeom>
              <a:noFill/>
              <a:extLst>
                <a:ext uri="{909E8E84-426E-40DD-AFC4-6F175D3DCCD1}">
                  <a14:hiddenFill>
                    <a:solidFill>
                      <a:srgbClr val="FFFFFF"/>
                    </a:solidFill>
                  </a14:hiddenFill>
                </a:ext>
              </a:extLst>
            </xdr:spPr>
          </xdr:pic>
        </mc:Choice>
        <mc:Fallback xmlns=""/>
      </mc:AlternateContent>
      <mc:AlternateContent xmlns:mc="http://schemas.openxmlformats.org/markup-compatibility/2006" xmlns:a14="http://schemas.microsoft.com/office/drawing/2010/main">
        <mc:Choice Requires="a14">
          <xdr:pic>
            <xdr:nvPicPr>
              <xdr:cNvPr id="59" name="Picture 58">
                <a:extLst>
                  <a:ext uri="{FF2B5EF4-FFF2-40B4-BE49-F238E27FC236}">
                    <a16:creationId xmlns:a16="http://schemas.microsoft.com/office/drawing/2014/main" id="{00000000-0008-0000-0100-00003B000000}"/>
                  </a:ext>
                </a:extLst>
              </xdr:cNvPr>
              <xdr:cNvPicPr>
                <a:picLocks noChangeAspect="1" noChangeArrowheads="1"/>
                <a:extLst>
                  <a:ext uri="{84589F7E-364E-4C9E-8A38-B11213B215E9}">
                    <a14:cameraTool cellRange="'Wafle Chart'!$H$26:$Q$35" spid="_x0000_s14838"/>
                  </a:ext>
                </a:extLst>
              </xdr:cNvPicPr>
            </xdr:nvPicPr>
            <xdr:blipFill>
              <a:blip xmlns:r="http://schemas.openxmlformats.org/officeDocument/2006/relationships" r:embed="rId5"/>
              <a:srcRect/>
              <a:stretch>
                <a:fillRect/>
              </a:stretch>
            </xdr:blipFill>
            <xdr:spPr bwMode="auto">
              <a:xfrm>
                <a:off x="2956560" y="3185161"/>
                <a:ext cx="1440000" cy="1153907"/>
              </a:xfrm>
              <a:prstGeom prst="rect">
                <a:avLst/>
              </a:prstGeom>
              <a:noFill/>
              <a:extLst>
                <a:ext uri="{909E8E84-426E-40DD-AFC4-6F175D3DCCD1}">
                  <a14:hiddenFill>
                    <a:solidFill>
                      <a:srgbClr val="FFFFFF"/>
                    </a:solidFill>
                  </a14:hiddenFill>
                </a:ext>
              </a:extLst>
            </xdr:spPr>
          </xdr:pic>
        </mc:Choice>
        <mc:Fallback xmlns=""/>
      </mc:AlternateContent>
      <xdr:sp macro="" textlink="">
        <xdr:nvSpPr>
          <xdr:cNvPr id="60" name="TextBox 59">
            <a:extLst>
              <a:ext uri="{FF2B5EF4-FFF2-40B4-BE49-F238E27FC236}">
                <a16:creationId xmlns:a16="http://schemas.microsoft.com/office/drawing/2014/main" id="{00000000-0008-0000-0100-00003C000000}"/>
              </a:ext>
            </a:extLst>
          </xdr:cNvPr>
          <xdr:cNvSpPr txBox="1"/>
        </xdr:nvSpPr>
        <xdr:spPr>
          <a:xfrm>
            <a:off x="2865120" y="1135380"/>
            <a:ext cx="1051560" cy="594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400">
                <a:solidFill>
                  <a:schemeClr val="tx1">
                    <a:lumMod val="65000"/>
                    <a:lumOff val="35000"/>
                  </a:schemeClr>
                </a:solidFill>
              </a:rPr>
              <a:t>Revenue</a:t>
            </a:r>
            <a:r>
              <a:rPr lang="en-GB" sz="1400" baseline="0">
                <a:solidFill>
                  <a:schemeClr val="tx1">
                    <a:lumMod val="65000"/>
                    <a:lumOff val="35000"/>
                  </a:schemeClr>
                </a:solidFill>
              </a:rPr>
              <a:t> </a:t>
            </a:r>
          </a:p>
          <a:p>
            <a:pPr algn="l"/>
            <a:r>
              <a:rPr lang="en-GB" sz="1400">
                <a:solidFill>
                  <a:schemeClr val="tx1">
                    <a:lumMod val="65000"/>
                    <a:lumOff val="35000"/>
                  </a:schemeClr>
                </a:solidFill>
              </a:rPr>
              <a:t>Generated</a:t>
            </a:r>
          </a:p>
        </xdr:txBody>
      </xdr:sp>
      <xdr:sp macro="" textlink="">
        <xdr:nvSpPr>
          <xdr:cNvPr id="61" name="TextBox 60">
            <a:extLst>
              <a:ext uri="{FF2B5EF4-FFF2-40B4-BE49-F238E27FC236}">
                <a16:creationId xmlns:a16="http://schemas.microsoft.com/office/drawing/2014/main" id="{00000000-0008-0000-0100-00003D000000}"/>
              </a:ext>
            </a:extLst>
          </xdr:cNvPr>
          <xdr:cNvSpPr txBox="1"/>
        </xdr:nvSpPr>
        <xdr:spPr>
          <a:xfrm>
            <a:off x="2948940" y="2697480"/>
            <a:ext cx="982980" cy="5867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400">
                <a:solidFill>
                  <a:schemeClr val="tx1">
                    <a:lumMod val="65000"/>
                    <a:lumOff val="35000"/>
                  </a:schemeClr>
                </a:solidFill>
              </a:rPr>
              <a:t>Revenue</a:t>
            </a:r>
            <a:r>
              <a:rPr lang="en-GB" sz="1400" baseline="0">
                <a:solidFill>
                  <a:schemeClr val="tx1">
                    <a:lumMod val="65000"/>
                    <a:lumOff val="35000"/>
                  </a:schemeClr>
                </a:solidFill>
              </a:rPr>
              <a:t> </a:t>
            </a:r>
          </a:p>
          <a:p>
            <a:pPr algn="l"/>
            <a:r>
              <a:rPr lang="en-GB" sz="1400">
                <a:solidFill>
                  <a:schemeClr val="tx1">
                    <a:lumMod val="65000"/>
                    <a:lumOff val="35000"/>
                  </a:schemeClr>
                </a:solidFill>
              </a:rPr>
              <a:t>Generated</a:t>
            </a:r>
          </a:p>
        </xdr:txBody>
      </xdr:sp>
      <xdr:sp macro="" textlink="">
        <xdr:nvSpPr>
          <xdr:cNvPr id="62" name="TextBox 61">
            <a:extLst>
              <a:ext uri="{FF2B5EF4-FFF2-40B4-BE49-F238E27FC236}">
                <a16:creationId xmlns:a16="http://schemas.microsoft.com/office/drawing/2014/main" id="{00000000-0008-0000-0100-00003E000000}"/>
              </a:ext>
            </a:extLst>
          </xdr:cNvPr>
          <xdr:cNvSpPr txBox="1"/>
        </xdr:nvSpPr>
        <xdr:spPr>
          <a:xfrm>
            <a:off x="4358640" y="1790700"/>
            <a:ext cx="1059180" cy="5867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400">
                <a:solidFill>
                  <a:schemeClr val="tx1">
                    <a:lumMod val="65000"/>
                    <a:lumOff val="35000"/>
                  </a:schemeClr>
                </a:solidFill>
              </a:rPr>
              <a:t>Revenue</a:t>
            </a:r>
            <a:r>
              <a:rPr lang="en-GB" sz="1400" baseline="0">
                <a:solidFill>
                  <a:schemeClr val="tx1">
                    <a:lumMod val="65000"/>
                    <a:lumOff val="35000"/>
                  </a:schemeClr>
                </a:solidFill>
              </a:rPr>
              <a:t> by</a:t>
            </a:r>
          </a:p>
          <a:p>
            <a:pPr algn="l"/>
            <a:r>
              <a:rPr lang="en-GB" sz="1400" b="1" baseline="0">
                <a:solidFill>
                  <a:srgbClr val="0070C0"/>
                </a:solidFill>
              </a:rPr>
              <a:t>Weekends</a:t>
            </a:r>
            <a:endParaRPr lang="en-GB" sz="1400" b="1">
              <a:solidFill>
                <a:srgbClr val="0070C0"/>
              </a:solidFill>
            </a:endParaRPr>
          </a:p>
        </xdr:txBody>
      </xdr:sp>
      <xdr:sp macro="" textlink="">
        <xdr:nvSpPr>
          <xdr:cNvPr id="63" name="TextBox 62">
            <a:extLst>
              <a:ext uri="{FF2B5EF4-FFF2-40B4-BE49-F238E27FC236}">
                <a16:creationId xmlns:a16="http://schemas.microsoft.com/office/drawing/2014/main" id="{00000000-0008-0000-0100-00003F000000}"/>
              </a:ext>
            </a:extLst>
          </xdr:cNvPr>
          <xdr:cNvSpPr txBox="1"/>
        </xdr:nvSpPr>
        <xdr:spPr>
          <a:xfrm>
            <a:off x="4358640" y="3467100"/>
            <a:ext cx="1059180" cy="5867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400">
                <a:solidFill>
                  <a:schemeClr val="tx1">
                    <a:lumMod val="65000"/>
                    <a:lumOff val="35000"/>
                  </a:schemeClr>
                </a:solidFill>
              </a:rPr>
              <a:t>Revenue</a:t>
            </a:r>
            <a:r>
              <a:rPr lang="en-GB" sz="1400" baseline="0">
                <a:solidFill>
                  <a:schemeClr val="tx1">
                    <a:lumMod val="65000"/>
                    <a:lumOff val="35000"/>
                  </a:schemeClr>
                </a:solidFill>
              </a:rPr>
              <a:t> by</a:t>
            </a:r>
          </a:p>
          <a:p>
            <a:pPr algn="l"/>
            <a:r>
              <a:rPr lang="en-GB" sz="1400" b="1" baseline="0">
                <a:solidFill>
                  <a:srgbClr val="C00000"/>
                </a:solidFill>
              </a:rPr>
              <a:t>Weekdays</a:t>
            </a:r>
            <a:endParaRPr lang="en-GB" sz="1400" b="1">
              <a:solidFill>
                <a:srgbClr val="C00000"/>
              </a:solidFill>
            </a:endParaRPr>
          </a:p>
        </xdr:txBody>
      </xdr:sp>
      <xdr:sp macro="" textlink="'Wafle Chart'!D4">
        <xdr:nvSpPr>
          <xdr:cNvPr id="64" name="TextBox 63">
            <a:extLst>
              <a:ext uri="{FF2B5EF4-FFF2-40B4-BE49-F238E27FC236}">
                <a16:creationId xmlns:a16="http://schemas.microsoft.com/office/drawing/2014/main" id="{00000000-0008-0000-0100-000040000000}"/>
              </a:ext>
            </a:extLst>
          </xdr:cNvPr>
          <xdr:cNvSpPr txBox="1"/>
        </xdr:nvSpPr>
        <xdr:spPr>
          <a:xfrm>
            <a:off x="4373880" y="2293620"/>
            <a:ext cx="784860"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33CE9052-95D3-447E-941B-2458F27D0302}" type="TxLink">
              <a:rPr lang="en-US" sz="2000" b="0" i="0" u="none" strike="noStrike">
                <a:solidFill>
                  <a:srgbClr val="0070C0"/>
                </a:solidFill>
                <a:latin typeface="Calibri"/>
                <a:ea typeface="Calibri"/>
                <a:cs typeface="Calibri"/>
              </a:rPr>
              <a:pPr marL="0" indent="0" algn="ctr"/>
              <a:t>26%</a:t>
            </a:fld>
            <a:endParaRPr lang="en-GB" sz="2000" b="0" i="0" u="none" strike="noStrike">
              <a:solidFill>
                <a:srgbClr val="0070C0"/>
              </a:solidFill>
              <a:latin typeface="Calibri"/>
              <a:ea typeface="Calibri"/>
              <a:cs typeface="Calibri"/>
            </a:endParaRPr>
          </a:p>
        </xdr:txBody>
      </xdr:sp>
      <xdr:sp macro="" textlink="'Wafle Chart'!D5">
        <xdr:nvSpPr>
          <xdr:cNvPr id="65" name="TextBox 64">
            <a:extLst>
              <a:ext uri="{FF2B5EF4-FFF2-40B4-BE49-F238E27FC236}">
                <a16:creationId xmlns:a16="http://schemas.microsoft.com/office/drawing/2014/main" id="{00000000-0008-0000-0100-000041000000}"/>
              </a:ext>
            </a:extLst>
          </xdr:cNvPr>
          <xdr:cNvSpPr txBox="1"/>
        </xdr:nvSpPr>
        <xdr:spPr>
          <a:xfrm>
            <a:off x="4358640" y="3947160"/>
            <a:ext cx="784860"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228CB34-36A5-42F4-951D-C1C69C4D2ED7}" type="TxLink">
              <a:rPr lang="en-US" sz="2000" b="0" i="0" u="none" strike="noStrike">
                <a:solidFill>
                  <a:srgbClr val="C00000"/>
                </a:solidFill>
                <a:latin typeface="Calibri"/>
                <a:ea typeface="Calibri"/>
                <a:cs typeface="Calibri"/>
              </a:rPr>
              <a:pPr marL="0" indent="0" algn="ctr"/>
              <a:t>74%</a:t>
            </a:fld>
            <a:endParaRPr lang="en-GB" sz="2000" b="0" i="0" u="none" strike="noStrike">
              <a:solidFill>
                <a:srgbClr val="C00000"/>
              </a:solidFill>
              <a:latin typeface="Calibri"/>
              <a:ea typeface="Calibri"/>
              <a:cs typeface="Calibri"/>
            </a:endParaRPr>
          </a:p>
        </xdr:txBody>
      </xdr:sp>
      <xdr:sp macro="" textlink="'Analysis 02'!W6">
        <xdr:nvSpPr>
          <xdr:cNvPr id="66" name="TextBox 65">
            <a:extLst>
              <a:ext uri="{FF2B5EF4-FFF2-40B4-BE49-F238E27FC236}">
                <a16:creationId xmlns:a16="http://schemas.microsoft.com/office/drawing/2014/main" id="{00000000-0008-0000-0100-000042000000}"/>
              </a:ext>
            </a:extLst>
          </xdr:cNvPr>
          <xdr:cNvSpPr txBox="1"/>
        </xdr:nvSpPr>
        <xdr:spPr>
          <a:xfrm>
            <a:off x="3695700" y="1325880"/>
            <a:ext cx="784860"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C7C7CE7-182D-42C3-A7A6-844538196DC0}" type="TxLink">
              <a:rPr lang="en-US" sz="1400" b="0" i="0" u="none" strike="noStrike">
                <a:solidFill>
                  <a:srgbClr val="000000"/>
                </a:solidFill>
                <a:latin typeface="Calibri"/>
                <a:ea typeface="Calibri"/>
                <a:cs typeface="Calibri"/>
              </a:rPr>
              <a:pPr marL="0" indent="0" algn="ctr"/>
              <a:t>£142K</a:t>
            </a:fld>
            <a:endParaRPr lang="en-GB" sz="2800" b="0" i="0" u="none" strike="noStrike">
              <a:solidFill>
                <a:srgbClr val="0070C0"/>
              </a:solidFill>
              <a:latin typeface="Calibri"/>
              <a:ea typeface="Calibri"/>
              <a:cs typeface="Calibri"/>
            </a:endParaRPr>
          </a:p>
        </xdr:txBody>
      </xdr:sp>
      <xdr:sp macro="" textlink="'Analysis 02'!W5">
        <xdr:nvSpPr>
          <xdr:cNvPr id="67" name="TextBox 66">
            <a:extLst>
              <a:ext uri="{FF2B5EF4-FFF2-40B4-BE49-F238E27FC236}">
                <a16:creationId xmlns:a16="http://schemas.microsoft.com/office/drawing/2014/main" id="{00000000-0008-0000-0100-000043000000}"/>
              </a:ext>
            </a:extLst>
          </xdr:cNvPr>
          <xdr:cNvSpPr txBox="1"/>
        </xdr:nvSpPr>
        <xdr:spPr>
          <a:xfrm>
            <a:off x="3726180" y="2895600"/>
            <a:ext cx="784860"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7A5EAEE-3140-408A-8381-E6EA94A0A5C5}" type="TxLink">
              <a:rPr lang="en-US" sz="1400" b="0" i="0" u="none" strike="noStrike">
                <a:solidFill>
                  <a:srgbClr val="000000"/>
                </a:solidFill>
                <a:latin typeface="Calibri"/>
                <a:ea typeface="Calibri"/>
                <a:cs typeface="Calibri"/>
              </a:rPr>
              <a:pPr marL="0" indent="0" algn="ctr"/>
              <a:t>£403K</a:t>
            </a:fld>
            <a:endParaRPr lang="en-GB" sz="1400" b="0" i="0" u="none" strike="noStrike">
              <a:solidFill>
                <a:srgbClr val="000000"/>
              </a:solidFill>
              <a:latin typeface="Calibri"/>
              <a:ea typeface="Calibri"/>
              <a:cs typeface="Calibri"/>
            </a:endParaRPr>
          </a:p>
        </xdr:txBody>
      </xdr:sp>
      <xdr:graphicFrame macro="">
        <xdr:nvGraphicFramePr>
          <xdr:cNvPr id="69" name="Chart 68">
            <a:extLst>
              <a:ext uri="{FF2B5EF4-FFF2-40B4-BE49-F238E27FC236}">
                <a16:creationId xmlns:a16="http://schemas.microsoft.com/office/drawing/2014/main" id="{00000000-0008-0000-0100-000045000000}"/>
              </a:ext>
            </a:extLst>
          </xdr:cNvPr>
          <xdr:cNvGraphicFramePr>
            <a:graphicFrameLocks/>
          </xdr:cNvGraphicFramePr>
        </xdr:nvGraphicFramePr>
        <xdr:xfrm>
          <a:off x="152400" y="2049780"/>
          <a:ext cx="2438400" cy="1851660"/>
        </xdr:xfrm>
        <a:graphic>
          <a:graphicData uri="http://schemas.openxmlformats.org/drawingml/2006/chart">
            <c:chart xmlns:c="http://schemas.openxmlformats.org/drawingml/2006/chart" xmlns:r="http://schemas.openxmlformats.org/officeDocument/2006/relationships" r:id="rId6"/>
          </a:graphicData>
        </a:graphic>
      </xdr:graphicFrame>
      <xdr:sp macro="" textlink="">
        <xdr:nvSpPr>
          <xdr:cNvPr id="70" name="TextBox 69">
            <a:extLst>
              <a:ext uri="{FF2B5EF4-FFF2-40B4-BE49-F238E27FC236}">
                <a16:creationId xmlns:a16="http://schemas.microsoft.com/office/drawing/2014/main" id="{00000000-0008-0000-0100-000046000000}"/>
              </a:ext>
            </a:extLst>
          </xdr:cNvPr>
          <xdr:cNvSpPr txBox="1"/>
        </xdr:nvSpPr>
        <xdr:spPr>
          <a:xfrm>
            <a:off x="213360" y="1150620"/>
            <a:ext cx="1882140" cy="594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a:solidFill>
                  <a:schemeClr val="tx1">
                    <a:lumMod val="75000"/>
                    <a:lumOff val="25000"/>
                  </a:schemeClr>
                </a:solidFill>
              </a:rPr>
              <a:t>Revenue by</a:t>
            </a:r>
            <a:r>
              <a:rPr lang="en-GB" sz="1400" baseline="0">
                <a:solidFill>
                  <a:schemeClr val="tx1">
                    <a:lumMod val="75000"/>
                    <a:lumOff val="25000"/>
                  </a:schemeClr>
                </a:solidFill>
              </a:rPr>
              <a:t> quarter vs percentage change</a:t>
            </a:r>
            <a:endParaRPr lang="en-GB" sz="1400">
              <a:solidFill>
                <a:schemeClr val="tx1">
                  <a:lumMod val="75000"/>
                  <a:lumOff val="25000"/>
                </a:schemeClr>
              </a:solidFill>
            </a:endParaRPr>
          </a:p>
        </xdr:txBody>
      </xdr:sp>
      <xdr:sp macro="" textlink="'Analysis 02'!AB22">
        <xdr:nvSpPr>
          <xdr:cNvPr id="71" name="TextBox 70">
            <a:extLst>
              <a:ext uri="{FF2B5EF4-FFF2-40B4-BE49-F238E27FC236}">
                <a16:creationId xmlns:a16="http://schemas.microsoft.com/office/drawing/2014/main" id="{00000000-0008-0000-0100-000047000000}"/>
              </a:ext>
            </a:extLst>
          </xdr:cNvPr>
          <xdr:cNvSpPr txBox="1"/>
        </xdr:nvSpPr>
        <xdr:spPr>
          <a:xfrm>
            <a:off x="220980" y="1645920"/>
            <a:ext cx="1996440" cy="5029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9722462-BA32-47D5-B935-6C342BD82148}" type="TxLink">
              <a:rPr lang="en-US" sz="1100" b="1" i="1" u="none" strike="noStrike">
                <a:solidFill>
                  <a:srgbClr val="000000"/>
                </a:solidFill>
                <a:latin typeface="Calibri"/>
                <a:ea typeface="Calibri"/>
                <a:cs typeface="Calibri"/>
              </a:rPr>
              <a:pPr/>
              <a:t>The line in the chart indicates $13627'4 average Revenue</a:t>
            </a:fld>
            <a:endParaRPr lang="en-GB" sz="1400" b="1" i="1">
              <a:solidFill>
                <a:schemeClr val="tx1">
                  <a:lumMod val="65000"/>
                  <a:lumOff val="35000"/>
                </a:schemeClr>
              </a:solidFill>
            </a:endParaRPr>
          </a:p>
        </xdr:txBody>
      </xdr:sp>
      <xdr:sp macro="" textlink="">
        <xdr:nvSpPr>
          <xdr:cNvPr id="72" name="Oval 71">
            <a:extLst>
              <a:ext uri="{FF2B5EF4-FFF2-40B4-BE49-F238E27FC236}">
                <a16:creationId xmlns:a16="http://schemas.microsoft.com/office/drawing/2014/main" id="{00000000-0008-0000-0100-000048000000}"/>
              </a:ext>
            </a:extLst>
          </xdr:cNvPr>
          <xdr:cNvSpPr/>
        </xdr:nvSpPr>
        <xdr:spPr>
          <a:xfrm>
            <a:off x="449580" y="3947160"/>
            <a:ext cx="144780" cy="144780"/>
          </a:xfrm>
          <a:prstGeom prst="ellipse">
            <a:avLst/>
          </a:prstGeom>
          <a:solidFill>
            <a:srgbClr val="70C7E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73" name="Oval 72">
            <a:extLst>
              <a:ext uri="{FF2B5EF4-FFF2-40B4-BE49-F238E27FC236}">
                <a16:creationId xmlns:a16="http://schemas.microsoft.com/office/drawing/2014/main" id="{00000000-0008-0000-0100-000049000000}"/>
              </a:ext>
            </a:extLst>
          </xdr:cNvPr>
          <xdr:cNvSpPr/>
        </xdr:nvSpPr>
        <xdr:spPr>
          <a:xfrm>
            <a:off x="449580" y="4168140"/>
            <a:ext cx="144780" cy="144780"/>
          </a:xfrm>
          <a:prstGeom prst="ellipse">
            <a:avLst/>
          </a:prstGeom>
          <a:solidFill>
            <a:srgbClr val="1F8CB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75" name="Straight Connector 74">
            <a:extLst>
              <a:ext uri="{FF2B5EF4-FFF2-40B4-BE49-F238E27FC236}">
                <a16:creationId xmlns:a16="http://schemas.microsoft.com/office/drawing/2014/main" id="{00000000-0008-0000-0100-00004B000000}"/>
              </a:ext>
            </a:extLst>
          </xdr:cNvPr>
          <xdr:cNvCxnSpPr/>
        </xdr:nvCxnSpPr>
        <xdr:spPr>
          <a:xfrm>
            <a:off x="1905000" y="4053840"/>
            <a:ext cx="510540" cy="0"/>
          </a:xfrm>
          <a:prstGeom prst="line">
            <a:avLst/>
          </a:prstGeom>
          <a:ln w="19050">
            <a:solidFill>
              <a:schemeClr val="tx1">
                <a:lumMod val="50000"/>
                <a:lumOff val="50000"/>
              </a:schemeClr>
            </a:solidFill>
            <a:prstDash val="dash"/>
          </a:ln>
        </xdr:spPr>
        <xdr:style>
          <a:lnRef idx="1">
            <a:schemeClr val="accent1"/>
          </a:lnRef>
          <a:fillRef idx="0">
            <a:schemeClr val="accent1"/>
          </a:fillRef>
          <a:effectRef idx="0">
            <a:schemeClr val="accent1"/>
          </a:effectRef>
          <a:fontRef idx="minor">
            <a:schemeClr val="tx1"/>
          </a:fontRef>
        </xdr:style>
      </xdr:cxnSp>
      <xdr:sp macro="" textlink="">
        <xdr:nvSpPr>
          <xdr:cNvPr id="77" name="TextBox 76">
            <a:extLst>
              <a:ext uri="{FF2B5EF4-FFF2-40B4-BE49-F238E27FC236}">
                <a16:creationId xmlns:a16="http://schemas.microsoft.com/office/drawing/2014/main" id="{00000000-0008-0000-0100-00004D000000}"/>
              </a:ext>
            </a:extLst>
          </xdr:cNvPr>
          <xdr:cNvSpPr txBox="1"/>
        </xdr:nvSpPr>
        <xdr:spPr>
          <a:xfrm>
            <a:off x="586740" y="3901440"/>
            <a:ext cx="103632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00">
                <a:solidFill>
                  <a:schemeClr val="tx1">
                    <a:lumMod val="65000"/>
                    <a:lumOff val="35000"/>
                  </a:schemeClr>
                </a:solidFill>
              </a:rPr>
              <a:t>Below Average</a:t>
            </a:r>
          </a:p>
        </xdr:txBody>
      </xdr:sp>
      <xdr:sp macro="" textlink="">
        <xdr:nvSpPr>
          <xdr:cNvPr id="78" name="TextBox 77">
            <a:extLst>
              <a:ext uri="{FF2B5EF4-FFF2-40B4-BE49-F238E27FC236}">
                <a16:creationId xmlns:a16="http://schemas.microsoft.com/office/drawing/2014/main" id="{00000000-0008-0000-0100-00004E000000}"/>
              </a:ext>
            </a:extLst>
          </xdr:cNvPr>
          <xdr:cNvSpPr txBox="1"/>
        </xdr:nvSpPr>
        <xdr:spPr>
          <a:xfrm>
            <a:off x="586740" y="4122420"/>
            <a:ext cx="103632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00">
                <a:solidFill>
                  <a:schemeClr val="tx1">
                    <a:lumMod val="65000"/>
                    <a:lumOff val="35000"/>
                  </a:schemeClr>
                </a:solidFill>
              </a:rPr>
              <a:t>Above Average</a:t>
            </a:r>
          </a:p>
        </xdr:txBody>
      </xdr:sp>
      <xdr:sp macro="" textlink="">
        <xdr:nvSpPr>
          <xdr:cNvPr id="79" name="TextBox 78">
            <a:extLst>
              <a:ext uri="{FF2B5EF4-FFF2-40B4-BE49-F238E27FC236}">
                <a16:creationId xmlns:a16="http://schemas.microsoft.com/office/drawing/2014/main" id="{00000000-0008-0000-0100-00004F000000}"/>
              </a:ext>
            </a:extLst>
          </xdr:cNvPr>
          <xdr:cNvSpPr txBox="1"/>
        </xdr:nvSpPr>
        <xdr:spPr>
          <a:xfrm>
            <a:off x="1691640" y="4076700"/>
            <a:ext cx="891540" cy="2362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00">
                <a:solidFill>
                  <a:schemeClr val="tx1">
                    <a:lumMod val="65000"/>
                    <a:lumOff val="35000"/>
                  </a:schemeClr>
                </a:solidFill>
              </a:rPr>
              <a:t>Average Line</a:t>
            </a:r>
          </a:p>
        </xdr:txBody>
      </xdr:sp>
    </xdr:grpSp>
    <xdr:clientData/>
  </xdr:twoCellAnchor>
  <xdr:twoCellAnchor>
    <xdr:from>
      <xdr:col>2</xdr:col>
      <xdr:colOff>274320</xdr:colOff>
      <xdr:row>2</xdr:row>
      <xdr:rowOff>45720</xdr:rowOff>
    </xdr:from>
    <xdr:to>
      <xdr:col>3</xdr:col>
      <xdr:colOff>533400</xdr:colOff>
      <xdr:row>3</xdr:row>
      <xdr:rowOff>137160</xdr:rowOff>
    </xdr:to>
    <xdr:sp macro="" textlink="">
      <xdr:nvSpPr>
        <xdr:cNvPr id="6" name="Rectangle: Diagonal Corners Rounded 5">
          <a:extLst>
            <a:ext uri="{FF2B5EF4-FFF2-40B4-BE49-F238E27FC236}">
              <a16:creationId xmlns:a16="http://schemas.microsoft.com/office/drawing/2014/main" id="{00000000-0008-0000-0100-000006000000}"/>
            </a:ext>
          </a:extLst>
        </xdr:cNvPr>
        <xdr:cNvSpPr/>
      </xdr:nvSpPr>
      <xdr:spPr>
        <a:xfrm>
          <a:off x="1493520" y="411480"/>
          <a:ext cx="868680" cy="274320"/>
        </a:xfrm>
        <a:prstGeom prst="round2DiagRect">
          <a:avLst/>
        </a:prstGeom>
        <a:solidFill>
          <a:srgbClr val="00539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a:solidFill>
                <a:schemeClr val="bg1"/>
              </a:solidFill>
              <a:latin typeface="+mn-lt"/>
              <a:ea typeface="+mn-ea"/>
              <a:cs typeface="+mn-cs"/>
            </a:rPr>
            <a:t>Timeframe</a:t>
          </a:r>
        </a:p>
      </xdr:txBody>
    </xdr:sp>
    <xdr:clientData/>
  </xdr:twoCellAnchor>
  <xdr:twoCellAnchor>
    <xdr:from>
      <xdr:col>4</xdr:col>
      <xdr:colOff>41910</xdr:colOff>
      <xdr:row>2</xdr:row>
      <xdr:rowOff>45720</xdr:rowOff>
    </xdr:from>
    <xdr:to>
      <xdr:col>4</xdr:col>
      <xdr:colOff>605790</xdr:colOff>
      <xdr:row>3</xdr:row>
      <xdr:rowOff>137160</xdr:rowOff>
    </xdr:to>
    <xdr:sp macro="" textlink="">
      <xdr:nvSpPr>
        <xdr:cNvPr id="7" name="Rectangle: Diagonal Corners Rounded 6">
          <a:hlinkClick xmlns:r="http://schemas.openxmlformats.org/officeDocument/2006/relationships" r:id="rId7"/>
          <a:extLst>
            <a:ext uri="{FF2B5EF4-FFF2-40B4-BE49-F238E27FC236}">
              <a16:creationId xmlns:a16="http://schemas.microsoft.com/office/drawing/2014/main" id="{00000000-0008-0000-0100-000007000000}"/>
            </a:ext>
          </a:extLst>
        </xdr:cNvPr>
        <xdr:cNvSpPr/>
      </xdr:nvSpPr>
      <xdr:spPr>
        <a:xfrm>
          <a:off x="2480310" y="411480"/>
          <a:ext cx="563880" cy="274320"/>
        </a:xfrm>
        <a:prstGeom prst="round2DiagRect">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75000"/>
                  <a:lumOff val="25000"/>
                </a:schemeClr>
              </a:solidFill>
            </a:rPr>
            <a:t>Store</a:t>
          </a:r>
        </a:p>
      </xdr:txBody>
    </xdr:sp>
    <xdr:clientData/>
  </xdr:twoCellAnchor>
  <xdr:twoCellAnchor>
    <xdr:from>
      <xdr:col>5</xdr:col>
      <xdr:colOff>114300</xdr:colOff>
      <xdr:row>2</xdr:row>
      <xdr:rowOff>45720</xdr:rowOff>
    </xdr:from>
    <xdr:to>
      <xdr:col>6</xdr:col>
      <xdr:colOff>365760</xdr:colOff>
      <xdr:row>3</xdr:row>
      <xdr:rowOff>137160</xdr:rowOff>
    </xdr:to>
    <xdr:sp macro="" textlink="">
      <xdr:nvSpPr>
        <xdr:cNvPr id="8" name="Rectangle: Diagonal Corners Rounded 7">
          <a:hlinkClick xmlns:r="http://schemas.openxmlformats.org/officeDocument/2006/relationships" r:id="rId8"/>
          <a:extLst>
            <a:ext uri="{FF2B5EF4-FFF2-40B4-BE49-F238E27FC236}">
              <a16:creationId xmlns:a16="http://schemas.microsoft.com/office/drawing/2014/main" id="{00000000-0008-0000-0100-000008000000}"/>
            </a:ext>
          </a:extLst>
        </xdr:cNvPr>
        <xdr:cNvSpPr/>
      </xdr:nvSpPr>
      <xdr:spPr>
        <a:xfrm>
          <a:off x="3162300" y="411480"/>
          <a:ext cx="861060" cy="274320"/>
        </a:xfrm>
        <a:prstGeom prst="round2DiagRect">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a:solidFill>
                <a:schemeClr val="tx1">
                  <a:lumMod val="75000"/>
                  <a:lumOff val="25000"/>
                </a:schemeClr>
              </a:solidFill>
              <a:latin typeface="+mn-lt"/>
              <a:ea typeface="+mn-ea"/>
              <a:cs typeface="+mn-cs"/>
            </a:rPr>
            <a:t>Profit View</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19</xdr:col>
      <xdr:colOff>198120</xdr:colOff>
      <xdr:row>0</xdr:row>
      <xdr:rowOff>0</xdr:rowOff>
    </xdr:from>
    <xdr:to>
      <xdr:col>26</xdr:col>
      <xdr:colOff>448056</xdr:colOff>
      <xdr:row>40</xdr:row>
      <xdr:rowOff>9144</xdr:rowOff>
    </xdr:to>
    <xdr:sp macro="" textlink="">
      <xdr:nvSpPr>
        <xdr:cNvPr id="2" name="Moon 1">
          <a:extLst>
            <a:ext uri="{FF2B5EF4-FFF2-40B4-BE49-F238E27FC236}">
              <a16:creationId xmlns:a16="http://schemas.microsoft.com/office/drawing/2014/main" id="{00000000-0008-0000-0400-000002000000}"/>
            </a:ext>
          </a:extLst>
        </xdr:cNvPr>
        <xdr:cNvSpPr/>
      </xdr:nvSpPr>
      <xdr:spPr>
        <a:xfrm flipH="1">
          <a:off x="11780520" y="0"/>
          <a:ext cx="4517136" cy="7324344"/>
        </a:xfrm>
        <a:prstGeom prst="moon">
          <a:avLst>
            <a:gd name="adj" fmla="val 64676"/>
          </a:avLst>
        </a:prstGeom>
        <a:solidFill>
          <a:schemeClr val="accent5">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266700</xdr:colOff>
      <xdr:row>5</xdr:row>
      <xdr:rowOff>175260</xdr:rowOff>
    </xdr:from>
    <xdr:to>
      <xdr:col>18</xdr:col>
      <xdr:colOff>586740</xdr:colOff>
      <xdr:row>35</xdr:row>
      <xdr:rowOff>129540</xdr:rowOff>
    </xdr:to>
    <xdr:sp macro="" textlink="">
      <xdr:nvSpPr>
        <xdr:cNvPr id="3" name="Rectangle: Diagonal Corners Rounded 2">
          <a:extLst>
            <a:ext uri="{FF2B5EF4-FFF2-40B4-BE49-F238E27FC236}">
              <a16:creationId xmlns:a16="http://schemas.microsoft.com/office/drawing/2014/main" id="{00000000-0008-0000-0400-000003000000}"/>
            </a:ext>
          </a:extLst>
        </xdr:cNvPr>
        <xdr:cNvSpPr/>
      </xdr:nvSpPr>
      <xdr:spPr>
        <a:xfrm>
          <a:off x="266700" y="1089660"/>
          <a:ext cx="11292840" cy="5440680"/>
        </a:xfrm>
        <a:prstGeom prst="round2DiagRect">
          <a:avLst>
            <a:gd name="adj1" fmla="val 4762"/>
            <a:gd name="adj2" fmla="val 0"/>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7620</xdr:colOff>
      <xdr:row>1</xdr:row>
      <xdr:rowOff>7620</xdr:rowOff>
    </xdr:from>
    <xdr:to>
      <xdr:col>6</xdr:col>
      <xdr:colOff>281940</xdr:colOff>
      <xdr:row>22</xdr:row>
      <xdr:rowOff>99060</xdr:rowOff>
    </xdr:to>
    <xdr:sp macro="" textlink="">
      <xdr:nvSpPr>
        <xdr:cNvPr id="4" name="Oval 3">
          <a:extLst>
            <a:ext uri="{FF2B5EF4-FFF2-40B4-BE49-F238E27FC236}">
              <a16:creationId xmlns:a16="http://schemas.microsoft.com/office/drawing/2014/main" id="{00000000-0008-0000-0400-000004000000}"/>
            </a:ext>
          </a:extLst>
        </xdr:cNvPr>
        <xdr:cNvSpPr/>
      </xdr:nvSpPr>
      <xdr:spPr>
        <a:xfrm>
          <a:off x="7620" y="190500"/>
          <a:ext cx="3931920" cy="3931920"/>
        </a:xfrm>
        <a:prstGeom prst="ellipse">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19</xdr:col>
      <xdr:colOff>236220</xdr:colOff>
      <xdr:row>0</xdr:row>
      <xdr:rowOff>0</xdr:rowOff>
    </xdr:from>
    <xdr:to>
      <xdr:col>26</xdr:col>
      <xdr:colOff>486156</xdr:colOff>
      <xdr:row>40</xdr:row>
      <xdr:rowOff>9144</xdr:rowOff>
    </xdr:to>
    <xdr:sp macro="" textlink="">
      <xdr:nvSpPr>
        <xdr:cNvPr id="5" name="Moon 4">
          <a:extLst>
            <a:ext uri="{FF2B5EF4-FFF2-40B4-BE49-F238E27FC236}">
              <a16:creationId xmlns:a16="http://schemas.microsoft.com/office/drawing/2014/main" id="{00000000-0008-0000-0400-000005000000}"/>
            </a:ext>
          </a:extLst>
        </xdr:cNvPr>
        <xdr:cNvSpPr/>
      </xdr:nvSpPr>
      <xdr:spPr>
        <a:xfrm flipH="1">
          <a:off x="11818620" y="0"/>
          <a:ext cx="4517136" cy="7324344"/>
        </a:xfrm>
        <a:prstGeom prst="moon">
          <a:avLst>
            <a:gd name="adj" fmla="val 64676"/>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259080</xdr:colOff>
      <xdr:row>1</xdr:row>
      <xdr:rowOff>114300</xdr:rowOff>
    </xdr:from>
    <xdr:to>
      <xdr:col>19</xdr:col>
      <xdr:colOff>320040</xdr:colOff>
      <xdr:row>4</xdr:row>
      <xdr:rowOff>77724</xdr:rowOff>
    </xdr:to>
    <xdr:sp macro="" textlink="">
      <xdr:nvSpPr>
        <xdr:cNvPr id="6" name="Rectangle: Rounded Corners 5">
          <a:extLst>
            <a:ext uri="{FF2B5EF4-FFF2-40B4-BE49-F238E27FC236}">
              <a16:creationId xmlns:a16="http://schemas.microsoft.com/office/drawing/2014/main" id="{00000000-0008-0000-0400-000006000000}"/>
            </a:ext>
          </a:extLst>
        </xdr:cNvPr>
        <xdr:cNvSpPr/>
      </xdr:nvSpPr>
      <xdr:spPr>
        <a:xfrm>
          <a:off x="259080" y="297180"/>
          <a:ext cx="11643360" cy="512064"/>
        </a:xfrm>
        <a:prstGeom prst="roundRect">
          <a:avLst/>
        </a:prstGeom>
        <a:gradFill flip="none" rotWithShape="1">
          <a:gsLst>
            <a:gs pos="0">
              <a:schemeClr val="bg1">
                <a:lumMod val="95000"/>
              </a:schemeClr>
            </a:gs>
            <a:gs pos="49000">
              <a:schemeClr val="bg1">
                <a:alpha val="52000"/>
              </a:schemeClr>
            </a:gs>
            <a:gs pos="100000">
              <a:schemeClr val="bg1">
                <a:lumMod val="95000"/>
              </a:schemeClr>
            </a:gs>
          </a:gsLst>
          <a:lin ang="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clientData/>
  </xdr:twoCellAnchor>
  <xdr:twoCellAnchor>
    <xdr:from>
      <xdr:col>0</xdr:col>
      <xdr:colOff>579120</xdr:colOff>
      <xdr:row>7</xdr:row>
      <xdr:rowOff>0</xdr:rowOff>
    </xdr:from>
    <xdr:to>
      <xdr:col>18</xdr:col>
      <xdr:colOff>419100</xdr:colOff>
      <xdr:row>32</xdr:row>
      <xdr:rowOff>114300</xdr:rowOff>
    </xdr:to>
    <xdr:sp macro="" textlink="">
      <xdr:nvSpPr>
        <xdr:cNvPr id="7" name="Rectangle: Diagonal Corners Rounded 6">
          <a:extLst>
            <a:ext uri="{FF2B5EF4-FFF2-40B4-BE49-F238E27FC236}">
              <a16:creationId xmlns:a16="http://schemas.microsoft.com/office/drawing/2014/main" id="{00000000-0008-0000-0400-000007000000}"/>
            </a:ext>
          </a:extLst>
        </xdr:cNvPr>
        <xdr:cNvSpPr/>
      </xdr:nvSpPr>
      <xdr:spPr>
        <a:xfrm>
          <a:off x="579120" y="1280160"/>
          <a:ext cx="10812780" cy="4686300"/>
        </a:xfrm>
        <a:prstGeom prst="round2DiagRect">
          <a:avLst>
            <a:gd name="adj1" fmla="val 4762"/>
            <a:gd name="adj2" fmla="val 0"/>
          </a:avLst>
        </a:prstGeom>
        <a:solidFill>
          <a:schemeClr val="bg1"/>
        </a:solidFill>
        <a:ln>
          <a:noFill/>
        </a:ln>
        <a:effectLst>
          <a:outerShdw blurRad="63500" sx="102000" sy="102000" algn="ctr" rotWithShape="0">
            <a:prstClr val="black">
              <a:alpha val="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6</xdr:col>
      <xdr:colOff>373380</xdr:colOff>
      <xdr:row>7</xdr:row>
      <xdr:rowOff>76200</xdr:rowOff>
    </xdr:from>
    <xdr:to>
      <xdr:col>18</xdr:col>
      <xdr:colOff>182880</xdr:colOff>
      <xdr:row>31</xdr:row>
      <xdr:rowOff>167640</xdr:rowOff>
    </xdr:to>
    <xdr:sp macro="" textlink="">
      <xdr:nvSpPr>
        <xdr:cNvPr id="8" name="Rectangle: Diagonal Corners Rounded 7">
          <a:extLst>
            <a:ext uri="{FF2B5EF4-FFF2-40B4-BE49-F238E27FC236}">
              <a16:creationId xmlns:a16="http://schemas.microsoft.com/office/drawing/2014/main" id="{00000000-0008-0000-0400-000008000000}"/>
            </a:ext>
          </a:extLst>
        </xdr:cNvPr>
        <xdr:cNvSpPr/>
      </xdr:nvSpPr>
      <xdr:spPr>
        <a:xfrm>
          <a:off x="4030980" y="1356360"/>
          <a:ext cx="7124700" cy="4480560"/>
        </a:xfrm>
        <a:prstGeom prst="round2DiagRect">
          <a:avLst>
            <a:gd name="adj1" fmla="val 4762"/>
            <a:gd name="adj2" fmla="val 0"/>
          </a:avLst>
        </a:prstGeom>
        <a:solidFill>
          <a:schemeClr val="bg1"/>
        </a:solidFill>
        <a:ln>
          <a:noFill/>
        </a:ln>
        <a:effectLst>
          <a:outerShdw blurRad="63500" sx="102000" sy="102000" algn="ctr" rotWithShape="0">
            <a:prstClr val="black">
              <a:alpha val="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7</xdr:col>
      <xdr:colOff>83820</xdr:colOff>
      <xdr:row>8</xdr:row>
      <xdr:rowOff>137160</xdr:rowOff>
    </xdr:from>
    <xdr:to>
      <xdr:col>18</xdr:col>
      <xdr:colOff>15240</xdr:colOff>
      <xdr:row>31</xdr:row>
      <xdr:rowOff>45720</xdr:rowOff>
    </xdr:to>
    <mc:AlternateContent xmlns:mc="http://schemas.openxmlformats.org/markup-compatibility/2006">
      <mc:Choice xmlns:we="http://schemas.microsoft.com/office/webextensions/webextension/2010/11" Requires="we">
        <xdr:graphicFrame macro="">
          <xdr:nvGraphicFramePr>
            <xdr:cNvPr id="9" name="Add-in 8" title="Zebra BI Tables for Office">
              <a:extLst>
                <a:ext uri="{FF2B5EF4-FFF2-40B4-BE49-F238E27FC236}">
                  <a16:creationId xmlns:a16="http://schemas.microsoft.com/office/drawing/2014/main" id="{00000000-0008-0000-0400-000009000000}"/>
                </a:ext>
              </a:extLst>
            </xdr:cNvPr>
            <xdr:cNvGraphicFramePr>
              <a:graphicFrameLocks noGrp="1"/>
            </xdr:cNvGraphicFramePr>
          </xdr:nvGraphicFramePr>
          <xdr:xfrm>
            <a:off x="0" y="0"/>
            <a:ext cx="0" cy="0"/>
          </xdr:xfrm>
          <a:graphic>
            <a:graphicData uri="http://schemas.microsoft.com/office/webextensions/webextension/2010/11">
              <we:webextensionref xmlns:we="http://schemas.microsoft.com/office/webextensions/webextension/2010/11" xmlns:r="http://schemas.openxmlformats.org/officeDocument/2006/relationships" r:id="rId1"/>
            </a:graphicData>
          </a:graphic>
        </xdr:graphicFrame>
      </mc:Choice>
      <mc:Fallback>
        <xdr:pic>
          <xdr:nvPicPr>
            <xdr:cNvPr id="9" name="Add-in 8" title="Zebra BI Tables for Office">
              <a:extLst>
                <a:ext uri="{FF2B5EF4-FFF2-40B4-BE49-F238E27FC236}">
                  <a16:creationId xmlns:a16="http://schemas.microsoft.com/office/drawing/2014/main" id="{00000000-0008-0000-0400-000009000000}"/>
                </a:ext>
              </a:extLst>
            </xdr:cNvPr>
            <xdr:cNvPicPr/>
          </xdr:nvPicPr>
          <xdr:blipFill>
            <a:blip xmlns:r="http://schemas.openxmlformats.org/officeDocument/2006/relationships" r:embed="rId2"/>
            <a:stretch>
              <a:fillRect/>
            </a:stretch>
          </xdr:blipFill>
          <xdr:spPr>
            <a:prstGeom prst="rect">
              <a:avLst/>
            </a:prstGeom>
          </xdr:spPr>
        </xdr:pic>
      </mc:Fallback>
    </mc:AlternateContent>
    <xdr:clientData/>
  </xdr:twoCellAnchor>
  <xdr:twoCellAnchor>
    <xdr:from>
      <xdr:col>6</xdr:col>
      <xdr:colOff>586740</xdr:colOff>
      <xdr:row>10</xdr:row>
      <xdr:rowOff>114300</xdr:rowOff>
    </xdr:from>
    <xdr:to>
      <xdr:col>7</xdr:col>
      <xdr:colOff>586740</xdr:colOff>
      <xdr:row>12</xdr:row>
      <xdr:rowOff>0</xdr:rowOff>
    </xdr:to>
    <xdr:sp macro="" textlink="">
      <xdr:nvSpPr>
        <xdr:cNvPr id="10" name="TextBox 9">
          <a:extLst>
            <a:ext uri="{FF2B5EF4-FFF2-40B4-BE49-F238E27FC236}">
              <a16:creationId xmlns:a16="http://schemas.microsoft.com/office/drawing/2014/main" id="{00000000-0008-0000-0400-00000A000000}"/>
            </a:ext>
          </a:extLst>
        </xdr:cNvPr>
        <xdr:cNvSpPr txBox="1"/>
      </xdr:nvSpPr>
      <xdr:spPr>
        <a:xfrm>
          <a:off x="4244340" y="1943100"/>
          <a:ext cx="60960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a:t>Stores</a:t>
          </a:r>
        </a:p>
      </xdr:txBody>
    </xdr:sp>
    <xdr:clientData/>
  </xdr:twoCellAnchor>
  <xdr:twoCellAnchor editAs="oneCell">
    <xdr:from>
      <xdr:col>1</xdr:col>
      <xdr:colOff>114300</xdr:colOff>
      <xdr:row>8</xdr:row>
      <xdr:rowOff>167640</xdr:rowOff>
    </xdr:from>
    <xdr:to>
      <xdr:col>5</xdr:col>
      <xdr:colOff>601980</xdr:colOff>
      <xdr:row>20</xdr:row>
      <xdr:rowOff>53340</xdr:rowOff>
    </xdr:to>
    <mc:AlternateContent xmlns:mc="http://schemas.openxmlformats.org/markup-compatibility/2006" xmlns:a14="http://schemas.microsoft.com/office/drawing/2010/main">
      <mc:Choice Requires="a14">
        <xdr:graphicFrame macro="">
          <xdr:nvGraphicFramePr>
            <xdr:cNvPr id="11" name="Month 1">
              <a:extLst>
                <a:ext uri="{FF2B5EF4-FFF2-40B4-BE49-F238E27FC236}">
                  <a16:creationId xmlns:a16="http://schemas.microsoft.com/office/drawing/2014/main" id="{00000000-0008-0000-0400-00000B000000}"/>
                </a:ext>
              </a:extLst>
            </xdr:cNvPr>
            <xdr:cNvGraphicFramePr/>
          </xdr:nvGraphicFramePr>
          <xdr:xfrm>
            <a:off x="0" y="0"/>
            <a:ext cx="0" cy="0"/>
          </xdr:xfrm>
          <a:graphic>
            <a:graphicData uri="http://schemas.microsoft.com/office/drawing/2010/slicer">
              <sle:slicer xmlns:sle="http://schemas.microsoft.com/office/drawing/2010/slicer" name="Month 1"/>
            </a:graphicData>
          </a:graphic>
        </xdr:graphicFrame>
      </mc:Choice>
      <mc:Fallback xmlns="">
        <xdr:sp macro="" textlink="">
          <xdr:nvSpPr>
            <xdr:cNvPr id="0" name=""/>
            <xdr:cNvSpPr>
              <a:spLocks noTextEdit="1"/>
            </xdr:cNvSpPr>
          </xdr:nvSpPr>
          <xdr:spPr>
            <a:xfrm>
              <a:off x="723900" y="1630680"/>
              <a:ext cx="2926080" cy="208026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121920</xdr:colOff>
      <xdr:row>21</xdr:row>
      <xdr:rowOff>22860</xdr:rowOff>
    </xdr:from>
    <xdr:to>
      <xdr:col>5</xdr:col>
      <xdr:colOff>594360</xdr:colOff>
      <xdr:row>24</xdr:row>
      <xdr:rowOff>22860</xdr:rowOff>
    </xdr:to>
    <xdr:sp macro="" textlink="">
      <xdr:nvSpPr>
        <xdr:cNvPr id="12" name="Rectangle: Diagonal Corners Rounded 11">
          <a:extLst>
            <a:ext uri="{FF2B5EF4-FFF2-40B4-BE49-F238E27FC236}">
              <a16:creationId xmlns:a16="http://schemas.microsoft.com/office/drawing/2014/main" id="{00000000-0008-0000-0400-00000C000000}"/>
            </a:ext>
          </a:extLst>
        </xdr:cNvPr>
        <xdr:cNvSpPr/>
      </xdr:nvSpPr>
      <xdr:spPr>
        <a:xfrm>
          <a:off x="731520" y="3863340"/>
          <a:ext cx="2910840" cy="548640"/>
        </a:xfrm>
        <a:prstGeom prst="round2DiagRect">
          <a:avLst>
            <a:gd name="adj1" fmla="val 18786"/>
            <a:gd name="adj2" fmla="val 0"/>
          </a:avLst>
        </a:prstGeom>
        <a:solidFill>
          <a:schemeClr val="bg1">
            <a:lumMod val="95000"/>
          </a:schemeClr>
        </a:solidFill>
        <a:ln>
          <a:noFill/>
        </a:ln>
        <a:effectLst>
          <a:outerShdw blurRad="63500" sx="102000" sy="102000" algn="ctr" rotWithShape="0">
            <a:prstClr val="black">
              <a:alpha val="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121920</xdr:colOff>
      <xdr:row>24</xdr:row>
      <xdr:rowOff>163830</xdr:rowOff>
    </xdr:from>
    <xdr:to>
      <xdr:col>5</xdr:col>
      <xdr:colOff>594360</xdr:colOff>
      <xdr:row>27</xdr:row>
      <xdr:rowOff>163830</xdr:rowOff>
    </xdr:to>
    <xdr:sp macro="" textlink="">
      <xdr:nvSpPr>
        <xdr:cNvPr id="13" name="Rectangle: Diagonal Corners Rounded 12">
          <a:extLst>
            <a:ext uri="{FF2B5EF4-FFF2-40B4-BE49-F238E27FC236}">
              <a16:creationId xmlns:a16="http://schemas.microsoft.com/office/drawing/2014/main" id="{00000000-0008-0000-0400-00000D000000}"/>
            </a:ext>
          </a:extLst>
        </xdr:cNvPr>
        <xdr:cNvSpPr/>
      </xdr:nvSpPr>
      <xdr:spPr>
        <a:xfrm>
          <a:off x="731520" y="4552950"/>
          <a:ext cx="2910840" cy="548640"/>
        </a:xfrm>
        <a:prstGeom prst="round2DiagRect">
          <a:avLst>
            <a:gd name="adj1" fmla="val 18786"/>
            <a:gd name="adj2" fmla="val 0"/>
          </a:avLst>
        </a:prstGeom>
        <a:solidFill>
          <a:schemeClr val="bg1">
            <a:lumMod val="95000"/>
          </a:schemeClr>
        </a:solidFill>
        <a:ln>
          <a:noFill/>
        </a:ln>
        <a:effectLst>
          <a:outerShdw blurRad="63500" sx="102000" sy="102000" algn="ctr" rotWithShape="0">
            <a:prstClr val="black">
              <a:alpha val="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121920</xdr:colOff>
      <xdr:row>28</xdr:row>
      <xdr:rowOff>121920</xdr:rowOff>
    </xdr:from>
    <xdr:to>
      <xdr:col>5</xdr:col>
      <xdr:colOff>594360</xdr:colOff>
      <xdr:row>31</xdr:row>
      <xdr:rowOff>121920</xdr:rowOff>
    </xdr:to>
    <xdr:sp macro="" textlink="">
      <xdr:nvSpPr>
        <xdr:cNvPr id="14" name="Rectangle: Diagonal Corners Rounded 13">
          <a:extLst>
            <a:ext uri="{FF2B5EF4-FFF2-40B4-BE49-F238E27FC236}">
              <a16:creationId xmlns:a16="http://schemas.microsoft.com/office/drawing/2014/main" id="{00000000-0008-0000-0400-00000E000000}"/>
            </a:ext>
          </a:extLst>
        </xdr:cNvPr>
        <xdr:cNvSpPr/>
      </xdr:nvSpPr>
      <xdr:spPr>
        <a:xfrm>
          <a:off x="731520" y="5242560"/>
          <a:ext cx="2910840" cy="548640"/>
        </a:xfrm>
        <a:prstGeom prst="round2DiagRect">
          <a:avLst>
            <a:gd name="adj1" fmla="val 18786"/>
            <a:gd name="adj2" fmla="val 0"/>
          </a:avLst>
        </a:prstGeom>
        <a:solidFill>
          <a:schemeClr val="bg1">
            <a:lumMod val="95000"/>
          </a:schemeClr>
        </a:solidFill>
        <a:ln>
          <a:noFill/>
        </a:ln>
        <a:effectLst>
          <a:outerShdw blurRad="63500" sx="102000" sy="102000" algn="ctr" rotWithShape="0">
            <a:prstClr val="black">
              <a:alpha val="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213360</xdr:colOff>
      <xdr:row>21</xdr:row>
      <xdr:rowOff>167640</xdr:rowOff>
    </xdr:from>
    <xdr:to>
      <xdr:col>1</xdr:col>
      <xdr:colOff>472440</xdr:colOff>
      <xdr:row>23</xdr:row>
      <xdr:rowOff>60960</xdr:rowOff>
    </xdr:to>
    <xdr:sp macro="" textlink="">
      <xdr:nvSpPr>
        <xdr:cNvPr id="15" name="Oval 14">
          <a:extLst>
            <a:ext uri="{FF2B5EF4-FFF2-40B4-BE49-F238E27FC236}">
              <a16:creationId xmlns:a16="http://schemas.microsoft.com/office/drawing/2014/main" id="{00000000-0008-0000-0400-00000F000000}"/>
            </a:ext>
          </a:extLst>
        </xdr:cNvPr>
        <xdr:cNvSpPr/>
      </xdr:nvSpPr>
      <xdr:spPr>
        <a:xfrm>
          <a:off x="822960" y="4008120"/>
          <a:ext cx="259080" cy="259080"/>
        </a:xfrm>
        <a:prstGeom prst="ellipse">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213360</xdr:colOff>
      <xdr:row>25</xdr:row>
      <xdr:rowOff>125730</xdr:rowOff>
    </xdr:from>
    <xdr:to>
      <xdr:col>1</xdr:col>
      <xdr:colOff>472440</xdr:colOff>
      <xdr:row>27</xdr:row>
      <xdr:rowOff>19050</xdr:rowOff>
    </xdr:to>
    <xdr:sp macro="" textlink="">
      <xdr:nvSpPr>
        <xdr:cNvPr id="16" name="Oval 15">
          <a:extLst>
            <a:ext uri="{FF2B5EF4-FFF2-40B4-BE49-F238E27FC236}">
              <a16:creationId xmlns:a16="http://schemas.microsoft.com/office/drawing/2014/main" id="{00000000-0008-0000-0400-000010000000}"/>
            </a:ext>
          </a:extLst>
        </xdr:cNvPr>
        <xdr:cNvSpPr/>
      </xdr:nvSpPr>
      <xdr:spPr>
        <a:xfrm>
          <a:off x="822960" y="4697730"/>
          <a:ext cx="259080" cy="259080"/>
        </a:xfrm>
        <a:prstGeom prst="ellipse">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213360</xdr:colOff>
      <xdr:row>29</xdr:row>
      <xdr:rowOff>83820</xdr:rowOff>
    </xdr:from>
    <xdr:to>
      <xdr:col>1</xdr:col>
      <xdr:colOff>472440</xdr:colOff>
      <xdr:row>30</xdr:row>
      <xdr:rowOff>160020</xdr:rowOff>
    </xdr:to>
    <xdr:sp macro="" textlink="">
      <xdr:nvSpPr>
        <xdr:cNvPr id="17" name="Oval 16">
          <a:extLst>
            <a:ext uri="{FF2B5EF4-FFF2-40B4-BE49-F238E27FC236}">
              <a16:creationId xmlns:a16="http://schemas.microsoft.com/office/drawing/2014/main" id="{00000000-0008-0000-0400-000011000000}"/>
            </a:ext>
          </a:extLst>
        </xdr:cNvPr>
        <xdr:cNvSpPr/>
      </xdr:nvSpPr>
      <xdr:spPr>
        <a:xfrm>
          <a:off x="822960" y="5387340"/>
          <a:ext cx="259080" cy="259080"/>
        </a:xfrm>
        <a:prstGeom prst="ellipse">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548640</xdr:colOff>
      <xdr:row>22</xdr:row>
      <xdr:rowOff>7620</xdr:rowOff>
    </xdr:from>
    <xdr:to>
      <xdr:col>3</xdr:col>
      <xdr:colOff>472440</xdr:colOff>
      <xdr:row>23</xdr:row>
      <xdr:rowOff>76200</xdr:rowOff>
    </xdr:to>
    <xdr:sp macro="" textlink="">
      <xdr:nvSpPr>
        <xdr:cNvPr id="18" name="TextBox 17">
          <a:extLst>
            <a:ext uri="{FF2B5EF4-FFF2-40B4-BE49-F238E27FC236}">
              <a16:creationId xmlns:a16="http://schemas.microsoft.com/office/drawing/2014/main" id="{00000000-0008-0000-0400-000012000000}"/>
            </a:ext>
          </a:extLst>
        </xdr:cNvPr>
        <xdr:cNvSpPr txBox="1"/>
      </xdr:nvSpPr>
      <xdr:spPr>
        <a:xfrm>
          <a:off x="1158240" y="4030980"/>
          <a:ext cx="114300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0"/>
            <a:t>Total</a:t>
          </a:r>
          <a:r>
            <a:rPr lang="en-GB" sz="1200" b="0" baseline="0"/>
            <a:t> Revenue</a:t>
          </a:r>
          <a:endParaRPr lang="en-GB" sz="1200" b="0"/>
        </a:p>
      </xdr:txBody>
    </xdr:sp>
    <xdr:clientData/>
  </xdr:twoCellAnchor>
  <xdr:twoCellAnchor>
    <xdr:from>
      <xdr:col>1</xdr:col>
      <xdr:colOff>548640</xdr:colOff>
      <xdr:row>25</xdr:row>
      <xdr:rowOff>133350</xdr:rowOff>
    </xdr:from>
    <xdr:to>
      <xdr:col>3</xdr:col>
      <xdr:colOff>472440</xdr:colOff>
      <xdr:row>27</xdr:row>
      <xdr:rowOff>19050</xdr:rowOff>
    </xdr:to>
    <xdr:sp macro="" textlink="">
      <xdr:nvSpPr>
        <xdr:cNvPr id="19" name="TextBox 18">
          <a:extLst>
            <a:ext uri="{FF2B5EF4-FFF2-40B4-BE49-F238E27FC236}">
              <a16:creationId xmlns:a16="http://schemas.microsoft.com/office/drawing/2014/main" id="{00000000-0008-0000-0400-000013000000}"/>
            </a:ext>
          </a:extLst>
        </xdr:cNvPr>
        <xdr:cNvSpPr txBox="1"/>
      </xdr:nvSpPr>
      <xdr:spPr>
        <a:xfrm>
          <a:off x="1158240" y="4705350"/>
          <a:ext cx="114300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0"/>
            <a:t>Total</a:t>
          </a:r>
          <a:r>
            <a:rPr lang="en-GB" sz="1200" b="0" baseline="0"/>
            <a:t> Target</a:t>
          </a:r>
          <a:endParaRPr lang="en-GB" sz="1200" b="0"/>
        </a:p>
      </xdr:txBody>
    </xdr:sp>
    <xdr:clientData/>
  </xdr:twoCellAnchor>
  <xdr:twoCellAnchor>
    <xdr:from>
      <xdr:col>1</xdr:col>
      <xdr:colOff>548640</xdr:colOff>
      <xdr:row>29</xdr:row>
      <xdr:rowOff>76200</xdr:rowOff>
    </xdr:from>
    <xdr:to>
      <xdr:col>3</xdr:col>
      <xdr:colOff>472440</xdr:colOff>
      <xdr:row>30</xdr:row>
      <xdr:rowOff>144780</xdr:rowOff>
    </xdr:to>
    <xdr:sp macro="" textlink="">
      <xdr:nvSpPr>
        <xdr:cNvPr id="20" name="TextBox 19">
          <a:extLst>
            <a:ext uri="{FF2B5EF4-FFF2-40B4-BE49-F238E27FC236}">
              <a16:creationId xmlns:a16="http://schemas.microsoft.com/office/drawing/2014/main" id="{00000000-0008-0000-0400-000014000000}"/>
            </a:ext>
          </a:extLst>
        </xdr:cNvPr>
        <xdr:cNvSpPr txBox="1"/>
      </xdr:nvSpPr>
      <xdr:spPr>
        <a:xfrm>
          <a:off x="1158240" y="5379720"/>
          <a:ext cx="114300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0"/>
            <a:t>% Variance</a:t>
          </a:r>
        </a:p>
      </xdr:txBody>
    </xdr:sp>
    <xdr:clientData/>
  </xdr:twoCellAnchor>
  <xdr:twoCellAnchor>
    <xdr:from>
      <xdr:col>3</xdr:col>
      <xdr:colOff>541020</xdr:colOff>
      <xdr:row>22</xdr:row>
      <xdr:rowOff>0</xdr:rowOff>
    </xdr:from>
    <xdr:to>
      <xdr:col>5</xdr:col>
      <xdr:colOff>121920</xdr:colOff>
      <xdr:row>23</xdr:row>
      <xdr:rowOff>68580</xdr:rowOff>
    </xdr:to>
    <xdr:sp macro="" textlink="'Analysis 01'!B4">
      <xdr:nvSpPr>
        <xdr:cNvPr id="21" name="TextBox 20">
          <a:extLst>
            <a:ext uri="{FF2B5EF4-FFF2-40B4-BE49-F238E27FC236}">
              <a16:creationId xmlns:a16="http://schemas.microsoft.com/office/drawing/2014/main" id="{00000000-0008-0000-0400-000015000000}"/>
            </a:ext>
          </a:extLst>
        </xdr:cNvPr>
        <xdr:cNvSpPr txBox="1"/>
      </xdr:nvSpPr>
      <xdr:spPr>
        <a:xfrm>
          <a:off x="2369820" y="4023360"/>
          <a:ext cx="80010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7E8A3FC2-7995-4173-BBB3-A938A4254DAF}" type="TxLink">
            <a:rPr lang="en-US" sz="1400" b="0" i="0" u="none" strike="noStrike">
              <a:solidFill>
                <a:schemeClr val="tx1">
                  <a:lumMod val="75000"/>
                  <a:lumOff val="25000"/>
                </a:schemeClr>
              </a:solidFill>
              <a:latin typeface="Calibri"/>
              <a:ea typeface="Calibri"/>
              <a:cs typeface="Calibri"/>
            </a:rPr>
            <a:pPr/>
            <a:t>£462.5K</a:t>
          </a:fld>
          <a:endParaRPr lang="en-GB" sz="1600" b="0">
            <a:solidFill>
              <a:schemeClr val="tx1">
                <a:lumMod val="75000"/>
                <a:lumOff val="25000"/>
              </a:schemeClr>
            </a:solidFill>
          </a:endParaRPr>
        </a:p>
      </xdr:txBody>
    </xdr:sp>
    <xdr:clientData/>
  </xdr:twoCellAnchor>
  <xdr:twoCellAnchor>
    <xdr:from>
      <xdr:col>3</xdr:col>
      <xdr:colOff>541020</xdr:colOff>
      <xdr:row>25</xdr:row>
      <xdr:rowOff>133350</xdr:rowOff>
    </xdr:from>
    <xdr:to>
      <xdr:col>5</xdr:col>
      <xdr:colOff>121920</xdr:colOff>
      <xdr:row>27</xdr:row>
      <xdr:rowOff>19050</xdr:rowOff>
    </xdr:to>
    <xdr:sp macro="" textlink="'Analysis 01'!L4">
      <xdr:nvSpPr>
        <xdr:cNvPr id="22" name="TextBox 21">
          <a:extLst>
            <a:ext uri="{FF2B5EF4-FFF2-40B4-BE49-F238E27FC236}">
              <a16:creationId xmlns:a16="http://schemas.microsoft.com/office/drawing/2014/main" id="{00000000-0008-0000-0400-000016000000}"/>
            </a:ext>
          </a:extLst>
        </xdr:cNvPr>
        <xdr:cNvSpPr txBox="1"/>
      </xdr:nvSpPr>
      <xdr:spPr>
        <a:xfrm>
          <a:off x="2369820" y="4705350"/>
          <a:ext cx="80010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534A3452-4DB1-4963-99FC-A6535843CFAE}" type="TxLink">
            <a:rPr lang="en-US" sz="1400" b="0" i="0" u="none" strike="noStrike">
              <a:solidFill>
                <a:schemeClr val="tx1">
                  <a:lumMod val="75000"/>
                  <a:lumOff val="25000"/>
                </a:schemeClr>
              </a:solidFill>
              <a:latin typeface="Calibri"/>
              <a:ea typeface="Calibri"/>
              <a:cs typeface="Calibri"/>
            </a:rPr>
            <a:pPr marL="0" indent="0"/>
            <a:t>£413.4K</a:t>
          </a:fld>
          <a:endParaRPr lang="en-GB" sz="1400" b="0" i="0" u="none" strike="noStrike">
            <a:solidFill>
              <a:schemeClr val="tx1">
                <a:lumMod val="75000"/>
                <a:lumOff val="25000"/>
              </a:schemeClr>
            </a:solidFill>
            <a:latin typeface="Calibri"/>
            <a:ea typeface="Calibri"/>
            <a:cs typeface="Calibri"/>
          </a:endParaRPr>
        </a:p>
      </xdr:txBody>
    </xdr:sp>
    <xdr:clientData/>
  </xdr:twoCellAnchor>
  <mc:AlternateContent xmlns:mc="http://schemas.openxmlformats.org/markup-compatibility/2006">
    <mc:Choice xmlns:a14="http://schemas.microsoft.com/office/drawing/2010/main" Requires="a14">
      <xdr:twoCellAnchor editAs="oneCell">
        <xdr:from>
          <xdr:col>3</xdr:col>
          <xdr:colOff>541020</xdr:colOff>
          <xdr:row>29</xdr:row>
          <xdr:rowOff>83820</xdr:rowOff>
        </xdr:from>
        <xdr:to>
          <xdr:col>5</xdr:col>
          <xdr:colOff>152400</xdr:colOff>
          <xdr:row>30</xdr:row>
          <xdr:rowOff>167640</xdr:rowOff>
        </xdr:to>
        <xdr:pic>
          <xdr:nvPicPr>
            <xdr:cNvPr id="23" name="Picture 22">
              <a:extLst>
                <a:ext uri="{FF2B5EF4-FFF2-40B4-BE49-F238E27FC236}">
                  <a16:creationId xmlns:a16="http://schemas.microsoft.com/office/drawing/2014/main" id="{00000000-0008-0000-0400-000017000000}"/>
                </a:ext>
              </a:extLst>
            </xdr:cNvPr>
            <xdr:cNvPicPr>
              <a:picLocks noChangeAspect="1" noChangeArrowheads="1"/>
              <a:extLst>
                <a:ext uri="{84589F7E-364E-4C9E-8A38-B11213B215E9}">
                  <a14:cameraTool cellRange="'Analysis 01'!$D$18" spid="_x0000_s3649"/>
                </a:ext>
              </a:extLst>
            </xdr:cNvPicPr>
          </xdr:nvPicPr>
          <xdr:blipFill>
            <a:blip xmlns:r="http://schemas.openxmlformats.org/officeDocument/2006/relationships" r:embed="rId3">
              <a:alphaModFix/>
            </a:blip>
            <a:srcRect/>
            <a:stretch>
              <a:fillRect/>
            </a:stretch>
          </xdr:blipFill>
          <xdr:spPr bwMode="auto">
            <a:xfrm>
              <a:off x="2369820" y="5387340"/>
              <a:ext cx="830580" cy="26670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0</xdr:col>
      <xdr:colOff>579120</xdr:colOff>
      <xdr:row>2</xdr:row>
      <xdr:rowOff>38100</xdr:rowOff>
    </xdr:from>
    <xdr:to>
      <xdr:col>5</xdr:col>
      <xdr:colOff>449580</xdr:colOff>
      <xdr:row>3</xdr:row>
      <xdr:rowOff>137160</xdr:rowOff>
    </xdr:to>
    <xdr:sp macro="" textlink="">
      <xdr:nvSpPr>
        <xdr:cNvPr id="24" name="TextBox 23">
          <a:extLst>
            <a:ext uri="{FF2B5EF4-FFF2-40B4-BE49-F238E27FC236}">
              <a16:creationId xmlns:a16="http://schemas.microsoft.com/office/drawing/2014/main" id="{00000000-0008-0000-0400-000018000000}"/>
            </a:ext>
          </a:extLst>
        </xdr:cNvPr>
        <xdr:cNvSpPr txBox="1"/>
      </xdr:nvSpPr>
      <xdr:spPr>
        <a:xfrm>
          <a:off x="579120" y="403860"/>
          <a:ext cx="291846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2000" b="0" i="0" u="none" strike="noStrike">
              <a:gradFill>
                <a:gsLst>
                  <a:gs pos="0">
                    <a:srgbClr val="484646"/>
                  </a:gs>
                  <a:gs pos="100000">
                    <a:srgbClr val="005392"/>
                  </a:gs>
                </a:gsLst>
                <a:lin ang="5400000" scaled="1"/>
              </a:gradFill>
              <a:latin typeface="Calibri"/>
              <a:ea typeface="Calibri"/>
              <a:cs typeface="Calibri"/>
            </a:rPr>
            <a:t>Kara</a:t>
          </a:r>
          <a:r>
            <a:rPr lang="en-US" sz="2000" b="0" i="0" u="none" strike="noStrike" baseline="0">
              <a:gradFill>
                <a:gsLst>
                  <a:gs pos="0">
                    <a:srgbClr val="484646"/>
                  </a:gs>
                  <a:gs pos="100000">
                    <a:srgbClr val="005392"/>
                  </a:gs>
                </a:gsLst>
                <a:lin ang="5400000" scaled="1"/>
              </a:gradFill>
              <a:latin typeface="Calibri"/>
              <a:ea typeface="Calibri"/>
              <a:cs typeface="Calibri"/>
            </a:rPr>
            <a:t> Business Dashboard</a:t>
          </a:r>
          <a:endParaRPr lang="en-US" sz="2000" b="0" i="0" u="none" strike="noStrike">
            <a:gradFill>
              <a:gsLst>
                <a:gs pos="0">
                  <a:srgbClr val="484646"/>
                </a:gs>
                <a:gs pos="100000">
                  <a:srgbClr val="005392"/>
                </a:gs>
              </a:gsLst>
              <a:lin ang="5400000" scaled="1"/>
            </a:gradFill>
            <a:latin typeface="Calibri"/>
            <a:ea typeface="Calibri"/>
            <a:cs typeface="Calibri"/>
          </a:endParaRPr>
        </a:p>
      </xdr:txBody>
    </xdr:sp>
    <xdr:clientData/>
  </xdr:twoCellAnchor>
  <xdr:twoCellAnchor>
    <xdr:from>
      <xdr:col>6</xdr:col>
      <xdr:colOff>83820</xdr:colOff>
      <xdr:row>2</xdr:row>
      <xdr:rowOff>45720</xdr:rowOff>
    </xdr:from>
    <xdr:to>
      <xdr:col>7</xdr:col>
      <xdr:colOff>342900</xdr:colOff>
      <xdr:row>3</xdr:row>
      <xdr:rowOff>137160</xdr:rowOff>
    </xdr:to>
    <xdr:sp macro="" textlink="">
      <xdr:nvSpPr>
        <xdr:cNvPr id="25" name="Rectangle: Diagonal Corners Rounded 24">
          <a:hlinkClick xmlns:r="http://schemas.openxmlformats.org/officeDocument/2006/relationships" r:id="rId4"/>
          <a:extLst>
            <a:ext uri="{FF2B5EF4-FFF2-40B4-BE49-F238E27FC236}">
              <a16:creationId xmlns:a16="http://schemas.microsoft.com/office/drawing/2014/main" id="{00000000-0008-0000-0400-000019000000}"/>
            </a:ext>
          </a:extLst>
        </xdr:cNvPr>
        <xdr:cNvSpPr/>
      </xdr:nvSpPr>
      <xdr:spPr>
        <a:xfrm>
          <a:off x="3741420" y="411480"/>
          <a:ext cx="868680" cy="274320"/>
        </a:xfrm>
        <a:prstGeom prst="round2DiagRect">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a:solidFill>
                <a:schemeClr val="tx1">
                  <a:lumMod val="75000"/>
                  <a:lumOff val="25000"/>
                </a:schemeClr>
              </a:solidFill>
              <a:latin typeface="+mn-lt"/>
              <a:ea typeface="+mn-ea"/>
              <a:cs typeface="+mn-cs"/>
            </a:rPr>
            <a:t>Timeframe</a:t>
          </a:r>
        </a:p>
      </xdr:txBody>
    </xdr:sp>
    <xdr:clientData/>
  </xdr:twoCellAnchor>
  <xdr:twoCellAnchor>
    <xdr:from>
      <xdr:col>7</xdr:col>
      <xdr:colOff>461010</xdr:colOff>
      <xdr:row>2</xdr:row>
      <xdr:rowOff>45720</xdr:rowOff>
    </xdr:from>
    <xdr:to>
      <xdr:col>8</xdr:col>
      <xdr:colOff>415290</xdr:colOff>
      <xdr:row>3</xdr:row>
      <xdr:rowOff>137160</xdr:rowOff>
    </xdr:to>
    <xdr:sp macro="" textlink="">
      <xdr:nvSpPr>
        <xdr:cNvPr id="26" name="Rectangle: Diagonal Corners Rounded 25">
          <a:extLst>
            <a:ext uri="{FF2B5EF4-FFF2-40B4-BE49-F238E27FC236}">
              <a16:creationId xmlns:a16="http://schemas.microsoft.com/office/drawing/2014/main" id="{00000000-0008-0000-0400-00001A000000}"/>
            </a:ext>
          </a:extLst>
        </xdr:cNvPr>
        <xdr:cNvSpPr/>
      </xdr:nvSpPr>
      <xdr:spPr>
        <a:xfrm>
          <a:off x="4728210" y="411480"/>
          <a:ext cx="563880" cy="274320"/>
        </a:xfrm>
        <a:prstGeom prst="round2DiagRect">
          <a:avLst/>
        </a:prstGeom>
        <a:solidFill>
          <a:srgbClr val="00539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a:solidFill>
                <a:schemeClr val="bg1"/>
              </a:solidFill>
              <a:latin typeface="+mn-lt"/>
              <a:ea typeface="+mn-ea"/>
              <a:cs typeface="+mn-cs"/>
            </a:rPr>
            <a:t>Store</a:t>
          </a:r>
        </a:p>
      </xdr:txBody>
    </xdr:sp>
    <xdr:clientData/>
  </xdr:twoCellAnchor>
  <xdr:twoCellAnchor>
    <xdr:from>
      <xdr:col>8</xdr:col>
      <xdr:colOff>533400</xdr:colOff>
      <xdr:row>2</xdr:row>
      <xdr:rowOff>45720</xdr:rowOff>
    </xdr:from>
    <xdr:to>
      <xdr:col>10</xdr:col>
      <xdr:colOff>175260</xdr:colOff>
      <xdr:row>3</xdr:row>
      <xdr:rowOff>137160</xdr:rowOff>
    </xdr:to>
    <xdr:sp macro="" textlink="">
      <xdr:nvSpPr>
        <xdr:cNvPr id="27" name="Rectangle: Diagonal Corners Rounded 26">
          <a:hlinkClick xmlns:r="http://schemas.openxmlformats.org/officeDocument/2006/relationships" r:id="rId5" tooltip="Go to Profit Dashboard"/>
          <a:extLst>
            <a:ext uri="{FF2B5EF4-FFF2-40B4-BE49-F238E27FC236}">
              <a16:creationId xmlns:a16="http://schemas.microsoft.com/office/drawing/2014/main" id="{00000000-0008-0000-0400-00001B000000}"/>
            </a:ext>
          </a:extLst>
        </xdr:cNvPr>
        <xdr:cNvSpPr/>
      </xdr:nvSpPr>
      <xdr:spPr>
        <a:xfrm>
          <a:off x="5410200" y="411480"/>
          <a:ext cx="861060" cy="274320"/>
        </a:xfrm>
        <a:prstGeom prst="round2DiagRect">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a:solidFill>
                <a:schemeClr val="tx1">
                  <a:lumMod val="75000"/>
                  <a:lumOff val="25000"/>
                </a:schemeClr>
              </a:solidFill>
              <a:latin typeface="+mn-lt"/>
              <a:ea typeface="+mn-ea"/>
              <a:cs typeface="+mn-cs"/>
            </a:rPr>
            <a:t>Profit View</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16</xdr:col>
      <xdr:colOff>228600</xdr:colOff>
      <xdr:row>4</xdr:row>
      <xdr:rowOff>175260</xdr:rowOff>
    </xdr:from>
    <xdr:to>
      <xdr:col>21</xdr:col>
      <xdr:colOff>502920</xdr:colOff>
      <xdr:row>37</xdr:row>
      <xdr:rowOff>30480</xdr:rowOff>
    </xdr:to>
    <xdr:grpSp>
      <xdr:nvGrpSpPr>
        <xdr:cNvPr id="62" name="Group 61">
          <a:extLst>
            <a:ext uri="{FF2B5EF4-FFF2-40B4-BE49-F238E27FC236}">
              <a16:creationId xmlns:a16="http://schemas.microsoft.com/office/drawing/2014/main" id="{00000000-0008-0000-0500-00003E000000}"/>
            </a:ext>
          </a:extLst>
        </xdr:cNvPr>
        <xdr:cNvGrpSpPr/>
      </xdr:nvGrpSpPr>
      <xdr:grpSpPr>
        <a:xfrm>
          <a:off x="9982200" y="906780"/>
          <a:ext cx="3322320" cy="5890260"/>
          <a:chOff x="9997440" y="1059180"/>
          <a:chExt cx="3322320" cy="5478780"/>
        </a:xfrm>
        <a:solidFill>
          <a:srgbClr val="005392"/>
        </a:solidFill>
      </xdr:grpSpPr>
      <xdr:grpSp>
        <xdr:nvGrpSpPr>
          <xdr:cNvPr id="60" name="Group 59">
            <a:extLst>
              <a:ext uri="{FF2B5EF4-FFF2-40B4-BE49-F238E27FC236}">
                <a16:creationId xmlns:a16="http://schemas.microsoft.com/office/drawing/2014/main" id="{00000000-0008-0000-0500-00003C000000}"/>
              </a:ext>
            </a:extLst>
          </xdr:cNvPr>
          <xdr:cNvGrpSpPr/>
        </xdr:nvGrpSpPr>
        <xdr:grpSpPr>
          <a:xfrm>
            <a:off x="9997440" y="1059180"/>
            <a:ext cx="2872740" cy="5478780"/>
            <a:chOff x="9997440" y="1036320"/>
            <a:chExt cx="2872740" cy="5478780"/>
          </a:xfrm>
          <a:grpFill/>
        </xdr:grpSpPr>
        <xdr:sp macro="" textlink="">
          <xdr:nvSpPr>
            <xdr:cNvPr id="56" name="Rectangle: Diagonal Corners Rounded 55">
              <a:extLst>
                <a:ext uri="{FF2B5EF4-FFF2-40B4-BE49-F238E27FC236}">
                  <a16:creationId xmlns:a16="http://schemas.microsoft.com/office/drawing/2014/main" id="{00000000-0008-0000-0500-000038000000}"/>
                </a:ext>
              </a:extLst>
            </xdr:cNvPr>
            <xdr:cNvSpPr/>
          </xdr:nvSpPr>
          <xdr:spPr>
            <a:xfrm>
              <a:off x="9997440" y="1036320"/>
              <a:ext cx="2156460" cy="5478780"/>
            </a:xfrm>
            <a:prstGeom prst="round2DiagRect">
              <a:avLst>
                <a:gd name="adj1" fmla="val 8859"/>
                <a:gd name="adj2" fmla="val 0"/>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57" name="Rectangle 56">
              <a:extLst>
                <a:ext uri="{FF2B5EF4-FFF2-40B4-BE49-F238E27FC236}">
                  <a16:creationId xmlns:a16="http://schemas.microsoft.com/office/drawing/2014/main" id="{00000000-0008-0000-0500-000039000000}"/>
                </a:ext>
              </a:extLst>
            </xdr:cNvPr>
            <xdr:cNvSpPr/>
          </xdr:nvSpPr>
          <xdr:spPr>
            <a:xfrm>
              <a:off x="11544300" y="1318260"/>
              <a:ext cx="853440" cy="4739640"/>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58" name="Rectangle 57">
              <a:extLst>
                <a:ext uri="{FF2B5EF4-FFF2-40B4-BE49-F238E27FC236}">
                  <a16:creationId xmlns:a16="http://schemas.microsoft.com/office/drawing/2014/main" id="{00000000-0008-0000-0500-00003A000000}"/>
                </a:ext>
              </a:extLst>
            </xdr:cNvPr>
            <xdr:cNvSpPr/>
          </xdr:nvSpPr>
          <xdr:spPr>
            <a:xfrm>
              <a:off x="11765280" y="1546860"/>
              <a:ext cx="853440" cy="4259580"/>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59" name="Rectangle 58">
              <a:extLst>
                <a:ext uri="{FF2B5EF4-FFF2-40B4-BE49-F238E27FC236}">
                  <a16:creationId xmlns:a16="http://schemas.microsoft.com/office/drawing/2014/main" id="{00000000-0008-0000-0500-00003B000000}"/>
                </a:ext>
              </a:extLst>
            </xdr:cNvPr>
            <xdr:cNvSpPr/>
          </xdr:nvSpPr>
          <xdr:spPr>
            <a:xfrm>
              <a:off x="11917680" y="1752600"/>
              <a:ext cx="952500" cy="3832860"/>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sp macro="" textlink="">
        <xdr:nvSpPr>
          <xdr:cNvPr id="61" name="Oval 60">
            <a:extLst>
              <a:ext uri="{FF2B5EF4-FFF2-40B4-BE49-F238E27FC236}">
                <a16:creationId xmlns:a16="http://schemas.microsoft.com/office/drawing/2014/main" id="{00000000-0008-0000-0500-00003D000000}"/>
              </a:ext>
            </a:extLst>
          </xdr:cNvPr>
          <xdr:cNvSpPr/>
        </xdr:nvSpPr>
        <xdr:spPr>
          <a:xfrm>
            <a:off x="11795760" y="1813560"/>
            <a:ext cx="1524000" cy="3581400"/>
          </a:xfrm>
          <a:prstGeom prst="ellipse">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18</xdr:col>
      <xdr:colOff>35742</xdr:colOff>
      <xdr:row>29</xdr:row>
      <xdr:rowOff>38100</xdr:rowOff>
    </xdr:from>
    <xdr:to>
      <xdr:col>20</xdr:col>
      <xdr:colOff>521664</xdr:colOff>
      <xdr:row>36</xdr:row>
      <xdr:rowOff>70340</xdr:rowOff>
    </xdr:to>
    <xdr:grpSp>
      <xdr:nvGrpSpPr>
        <xdr:cNvPr id="7238" name="Group 7237">
          <a:extLst>
            <a:ext uri="{FF2B5EF4-FFF2-40B4-BE49-F238E27FC236}">
              <a16:creationId xmlns:a16="http://schemas.microsoft.com/office/drawing/2014/main" id="{00000000-0008-0000-0500-0000461C0000}"/>
            </a:ext>
          </a:extLst>
        </xdr:cNvPr>
        <xdr:cNvGrpSpPr/>
      </xdr:nvGrpSpPr>
      <xdr:grpSpPr>
        <a:xfrm>
          <a:off x="11008542" y="5341620"/>
          <a:ext cx="1705122" cy="1312400"/>
          <a:chOff x="11008542" y="5341620"/>
          <a:chExt cx="1705122" cy="1312400"/>
        </a:xfrm>
      </xdr:grpSpPr>
      <xdr:sp macro="" textlink="">
        <xdr:nvSpPr>
          <xdr:cNvPr id="7229" name="Rectangle 7228">
            <a:extLst>
              <a:ext uri="{FF2B5EF4-FFF2-40B4-BE49-F238E27FC236}">
                <a16:creationId xmlns:a16="http://schemas.microsoft.com/office/drawing/2014/main" id="{00000000-0008-0000-0500-00003D1C0000}"/>
              </a:ext>
            </a:extLst>
          </xdr:cNvPr>
          <xdr:cNvSpPr/>
        </xdr:nvSpPr>
        <xdr:spPr>
          <a:xfrm>
            <a:off x="11008542" y="5341620"/>
            <a:ext cx="1705122" cy="144780"/>
          </a:xfrm>
          <a:prstGeom prst="rect">
            <a:avLst/>
          </a:prstGeom>
          <a:solidFill>
            <a:srgbClr val="ACAAAA">
              <a:alpha val="42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7230" name="Rectangle 7229">
            <a:extLst>
              <a:ext uri="{FF2B5EF4-FFF2-40B4-BE49-F238E27FC236}">
                <a16:creationId xmlns:a16="http://schemas.microsoft.com/office/drawing/2014/main" id="{00000000-0008-0000-0500-00003E1C0000}"/>
              </a:ext>
            </a:extLst>
          </xdr:cNvPr>
          <xdr:cNvSpPr/>
        </xdr:nvSpPr>
        <xdr:spPr>
          <a:xfrm>
            <a:off x="11008542" y="5515706"/>
            <a:ext cx="1687542" cy="123093"/>
          </a:xfrm>
          <a:prstGeom prst="rect">
            <a:avLst/>
          </a:prstGeom>
          <a:solidFill>
            <a:srgbClr val="ACAAAA">
              <a:alpha val="42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7231" name="Rectangle 7230">
            <a:extLst>
              <a:ext uri="{FF2B5EF4-FFF2-40B4-BE49-F238E27FC236}">
                <a16:creationId xmlns:a16="http://schemas.microsoft.com/office/drawing/2014/main" id="{00000000-0008-0000-0500-00003F1C0000}"/>
              </a:ext>
            </a:extLst>
          </xdr:cNvPr>
          <xdr:cNvSpPr/>
        </xdr:nvSpPr>
        <xdr:spPr>
          <a:xfrm>
            <a:off x="11008542" y="5672211"/>
            <a:ext cx="1611346" cy="143608"/>
          </a:xfrm>
          <a:prstGeom prst="rect">
            <a:avLst/>
          </a:prstGeom>
          <a:solidFill>
            <a:srgbClr val="ACAAAA">
              <a:alpha val="42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7232" name="Rectangle 7231">
            <a:extLst>
              <a:ext uri="{FF2B5EF4-FFF2-40B4-BE49-F238E27FC236}">
                <a16:creationId xmlns:a16="http://schemas.microsoft.com/office/drawing/2014/main" id="{00000000-0008-0000-0500-0000401C0000}"/>
              </a:ext>
            </a:extLst>
          </xdr:cNvPr>
          <xdr:cNvSpPr/>
        </xdr:nvSpPr>
        <xdr:spPr>
          <a:xfrm>
            <a:off x="11008542" y="5848057"/>
            <a:ext cx="1587904" cy="138919"/>
          </a:xfrm>
          <a:prstGeom prst="rect">
            <a:avLst/>
          </a:prstGeom>
          <a:solidFill>
            <a:srgbClr val="ACAAAA">
              <a:alpha val="42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7233" name="Rectangle 7232">
            <a:extLst>
              <a:ext uri="{FF2B5EF4-FFF2-40B4-BE49-F238E27FC236}">
                <a16:creationId xmlns:a16="http://schemas.microsoft.com/office/drawing/2014/main" id="{00000000-0008-0000-0500-0000411C0000}"/>
              </a:ext>
            </a:extLst>
          </xdr:cNvPr>
          <xdr:cNvSpPr/>
        </xdr:nvSpPr>
        <xdr:spPr>
          <a:xfrm>
            <a:off x="11008542" y="6022145"/>
            <a:ext cx="1318269" cy="124264"/>
          </a:xfrm>
          <a:prstGeom prst="rect">
            <a:avLst/>
          </a:prstGeom>
          <a:solidFill>
            <a:srgbClr val="ACAAAA">
              <a:alpha val="42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7234" name="Rectangle 7233">
            <a:extLst>
              <a:ext uri="{FF2B5EF4-FFF2-40B4-BE49-F238E27FC236}">
                <a16:creationId xmlns:a16="http://schemas.microsoft.com/office/drawing/2014/main" id="{00000000-0008-0000-0500-0000421C0000}"/>
              </a:ext>
            </a:extLst>
          </xdr:cNvPr>
          <xdr:cNvSpPr/>
        </xdr:nvSpPr>
        <xdr:spPr>
          <a:xfrm>
            <a:off x="11008542" y="6181578"/>
            <a:ext cx="1288966" cy="135987"/>
          </a:xfrm>
          <a:prstGeom prst="rect">
            <a:avLst/>
          </a:prstGeom>
          <a:solidFill>
            <a:srgbClr val="ACAAAA">
              <a:alpha val="42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7235" name="Rectangle 7234">
            <a:extLst>
              <a:ext uri="{FF2B5EF4-FFF2-40B4-BE49-F238E27FC236}">
                <a16:creationId xmlns:a16="http://schemas.microsoft.com/office/drawing/2014/main" id="{00000000-0008-0000-0500-0000431C0000}"/>
              </a:ext>
            </a:extLst>
          </xdr:cNvPr>
          <xdr:cNvSpPr/>
        </xdr:nvSpPr>
        <xdr:spPr>
          <a:xfrm>
            <a:off x="11008542" y="6346874"/>
            <a:ext cx="1066231" cy="135988"/>
          </a:xfrm>
          <a:prstGeom prst="rect">
            <a:avLst/>
          </a:prstGeom>
          <a:solidFill>
            <a:srgbClr val="ACAAAA">
              <a:alpha val="42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7236" name="Rectangle 7235">
            <a:extLst>
              <a:ext uri="{FF2B5EF4-FFF2-40B4-BE49-F238E27FC236}">
                <a16:creationId xmlns:a16="http://schemas.microsoft.com/office/drawing/2014/main" id="{00000000-0008-0000-0500-0000441C0000}"/>
              </a:ext>
            </a:extLst>
          </xdr:cNvPr>
          <xdr:cNvSpPr/>
        </xdr:nvSpPr>
        <xdr:spPr>
          <a:xfrm>
            <a:off x="11008542" y="6518033"/>
            <a:ext cx="1066231" cy="135987"/>
          </a:xfrm>
          <a:prstGeom prst="rect">
            <a:avLst/>
          </a:prstGeom>
          <a:solidFill>
            <a:srgbClr val="ACAAAA">
              <a:alpha val="42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19</xdr:col>
      <xdr:colOff>198120</xdr:colOff>
      <xdr:row>0</xdr:row>
      <xdr:rowOff>0</xdr:rowOff>
    </xdr:from>
    <xdr:to>
      <xdr:col>26</xdr:col>
      <xdr:colOff>448056</xdr:colOff>
      <xdr:row>40</xdr:row>
      <xdr:rowOff>9144</xdr:rowOff>
    </xdr:to>
    <xdr:sp macro="" textlink="">
      <xdr:nvSpPr>
        <xdr:cNvPr id="2" name="Moon 1">
          <a:extLst>
            <a:ext uri="{FF2B5EF4-FFF2-40B4-BE49-F238E27FC236}">
              <a16:creationId xmlns:a16="http://schemas.microsoft.com/office/drawing/2014/main" id="{00000000-0008-0000-0500-000002000000}"/>
            </a:ext>
          </a:extLst>
        </xdr:cNvPr>
        <xdr:cNvSpPr/>
      </xdr:nvSpPr>
      <xdr:spPr>
        <a:xfrm flipH="1">
          <a:off x="11780520" y="0"/>
          <a:ext cx="4517136" cy="7324344"/>
        </a:xfrm>
        <a:prstGeom prst="moon">
          <a:avLst>
            <a:gd name="adj" fmla="val 64676"/>
          </a:avLst>
        </a:prstGeom>
        <a:solidFill>
          <a:schemeClr val="accent5">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19</xdr:col>
      <xdr:colOff>236220</xdr:colOff>
      <xdr:row>0</xdr:row>
      <xdr:rowOff>0</xdr:rowOff>
    </xdr:from>
    <xdr:to>
      <xdr:col>26</xdr:col>
      <xdr:colOff>486156</xdr:colOff>
      <xdr:row>40</xdr:row>
      <xdr:rowOff>9144</xdr:rowOff>
    </xdr:to>
    <xdr:sp macro="" textlink="">
      <xdr:nvSpPr>
        <xdr:cNvPr id="5" name="Moon 4">
          <a:extLst>
            <a:ext uri="{FF2B5EF4-FFF2-40B4-BE49-F238E27FC236}">
              <a16:creationId xmlns:a16="http://schemas.microsoft.com/office/drawing/2014/main" id="{00000000-0008-0000-0500-000005000000}"/>
            </a:ext>
          </a:extLst>
        </xdr:cNvPr>
        <xdr:cNvSpPr/>
      </xdr:nvSpPr>
      <xdr:spPr>
        <a:xfrm flipH="1">
          <a:off x="11818620" y="0"/>
          <a:ext cx="4517136" cy="7324344"/>
        </a:xfrm>
        <a:prstGeom prst="moon">
          <a:avLst>
            <a:gd name="adj" fmla="val 64676"/>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259080</xdr:colOff>
      <xdr:row>1</xdr:row>
      <xdr:rowOff>114300</xdr:rowOff>
    </xdr:from>
    <xdr:to>
      <xdr:col>19</xdr:col>
      <xdr:colOff>320040</xdr:colOff>
      <xdr:row>4</xdr:row>
      <xdr:rowOff>77724</xdr:rowOff>
    </xdr:to>
    <xdr:sp macro="" textlink="">
      <xdr:nvSpPr>
        <xdr:cNvPr id="6" name="Rectangle: Rounded Corners 5">
          <a:extLst>
            <a:ext uri="{FF2B5EF4-FFF2-40B4-BE49-F238E27FC236}">
              <a16:creationId xmlns:a16="http://schemas.microsoft.com/office/drawing/2014/main" id="{00000000-0008-0000-0500-000006000000}"/>
            </a:ext>
          </a:extLst>
        </xdr:cNvPr>
        <xdr:cNvSpPr/>
      </xdr:nvSpPr>
      <xdr:spPr>
        <a:xfrm>
          <a:off x="259080" y="297180"/>
          <a:ext cx="11643360" cy="512064"/>
        </a:xfrm>
        <a:prstGeom prst="roundRect">
          <a:avLst/>
        </a:prstGeom>
        <a:gradFill flip="none" rotWithShape="1">
          <a:gsLst>
            <a:gs pos="0">
              <a:schemeClr val="bg1">
                <a:lumMod val="95000"/>
              </a:schemeClr>
            </a:gs>
            <a:gs pos="49000">
              <a:schemeClr val="bg1">
                <a:alpha val="52000"/>
              </a:schemeClr>
            </a:gs>
            <a:gs pos="100000">
              <a:schemeClr val="bg1">
                <a:lumMod val="95000"/>
              </a:schemeClr>
            </a:gs>
          </a:gsLst>
          <a:lin ang="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clientData/>
  </xdr:twoCellAnchor>
  <xdr:twoCellAnchor>
    <xdr:from>
      <xdr:col>0</xdr:col>
      <xdr:colOff>411480</xdr:colOff>
      <xdr:row>5</xdr:row>
      <xdr:rowOff>144780</xdr:rowOff>
    </xdr:from>
    <xdr:to>
      <xdr:col>3</xdr:col>
      <xdr:colOff>542724</xdr:colOff>
      <xdr:row>10</xdr:row>
      <xdr:rowOff>91440</xdr:rowOff>
    </xdr:to>
    <xdr:grpSp>
      <xdr:nvGrpSpPr>
        <xdr:cNvPr id="10" name="Group 9">
          <a:extLst>
            <a:ext uri="{FF2B5EF4-FFF2-40B4-BE49-F238E27FC236}">
              <a16:creationId xmlns:a16="http://schemas.microsoft.com/office/drawing/2014/main" id="{00000000-0008-0000-0500-00000A000000}"/>
            </a:ext>
          </a:extLst>
        </xdr:cNvPr>
        <xdr:cNvGrpSpPr/>
      </xdr:nvGrpSpPr>
      <xdr:grpSpPr>
        <a:xfrm>
          <a:off x="411480" y="1059180"/>
          <a:ext cx="1960044" cy="861060"/>
          <a:chOff x="411480" y="1059180"/>
          <a:chExt cx="1960044" cy="861060"/>
        </a:xfrm>
      </xdr:grpSpPr>
      <xdr:sp macro="" textlink="">
        <xdr:nvSpPr>
          <xdr:cNvPr id="25" name="Rectangle: Rounded Corners 24">
            <a:extLst>
              <a:ext uri="{FF2B5EF4-FFF2-40B4-BE49-F238E27FC236}">
                <a16:creationId xmlns:a16="http://schemas.microsoft.com/office/drawing/2014/main" id="{00000000-0008-0000-0500-000019000000}"/>
              </a:ext>
            </a:extLst>
          </xdr:cNvPr>
          <xdr:cNvSpPr/>
        </xdr:nvSpPr>
        <xdr:spPr>
          <a:xfrm>
            <a:off x="411480" y="1059180"/>
            <a:ext cx="1960044" cy="861060"/>
          </a:xfrm>
          <a:prstGeom prst="roundRect">
            <a:avLst/>
          </a:prstGeom>
          <a:gradFill flip="none" rotWithShape="1">
            <a:gsLst>
              <a:gs pos="0">
                <a:srgbClr val="0070C0"/>
              </a:gs>
              <a:gs pos="40000">
                <a:srgbClr val="333F50"/>
              </a:gs>
              <a:gs pos="100000">
                <a:srgbClr val="333F50"/>
              </a:gs>
            </a:gsLst>
            <a:path path="circle">
              <a:fillToRect l="100000" b="100000"/>
            </a:path>
            <a:tileRect t="-100000" r="-10000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4" name="Oval 33">
            <a:extLst>
              <a:ext uri="{FF2B5EF4-FFF2-40B4-BE49-F238E27FC236}">
                <a16:creationId xmlns:a16="http://schemas.microsoft.com/office/drawing/2014/main" id="{00000000-0008-0000-0500-000022000000}"/>
              </a:ext>
            </a:extLst>
          </xdr:cNvPr>
          <xdr:cNvSpPr/>
        </xdr:nvSpPr>
        <xdr:spPr>
          <a:xfrm>
            <a:off x="640080" y="1211580"/>
            <a:ext cx="548640" cy="548640"/>
          </a:xfrm>
          <a:prstGeom prst="ellipse">
            <a:avLst/>
          </a:prstGeom>
          <a:solidFill>
            <a:srgbClr val="70C7E6">
              <a:alpha val="47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1" name="Picture 40">
            <a:extLst>
              <a:ext uri="{FF2B5EF4-FFF2-40B4-BE49-F238E27FC236}">
                <a16:creationId xmlns:a16="http://schemas.microsoft.com/office/drawing/2014/main" id="{00000000-0008-0000-0500-000029000000}"/>
              </a:ext>
            </a:extLst>
          </xdr:cNvPr>
          <xdr:cNvPicPr>
            <a:picLocks noChangeAspect="1"/>
          </xdr:cNvPicPr>
        </xdr:nvPicPr>
        <xdr:blipFill>
          <a:blip xmlns:r="http://schemas.openxmlformats.org/officeDocument/2006/relationships" r:embed="rId1" cstate="print">
            <a:lum bright="70000" contrast="-70000"/>
            <a:extLst>
              <a:ext uri="{28A0092B-C50C-407E-A947-70E740481C1C}">
                <a14:useLocalDpi xmlns:a14="http://schemas.microsoft.com/office/drawing/2010/main" val="0"/>
              </a:ext>
            </a:extLst>
          </a:blip>
          <a:stretch>
            <a:fillRect/>
          </a:stretch>
        </xdr:blipFill>
        <xdr:spPr>
          <a:xfrm>
            <a:off x="713880" y="1300620"/>
            <a:ext cx="375780" cy="375780"/>
          </a:xfrm>
          <a:prstGeom prst="rect">
            <a:avLst/>
          </a:prstGeom>
        </xdr:spPr>
      </xdr:pic>
      <xdr:sp macro="" textlink="">
        <xdr:nvSpPr>
          <xdr:cNvPr id="48" name="TextBox 47">
            <a:extLst>
              <a:ext uri="{FF2B5EF4-FFF2-40B4-BE49-F238E27FC236}">
                <a16:creationId xmlns:a16="http://schemas.microsoft.com/office/drawing/2014/main" id="{00000000-0008-0000-0500-000030000000}"/>
              </a:ext>
            </a:extLst>
          </xdr:cNvPr>
          <xdr:cNvSpPr txBox="1"/>
        </xdr:nvSpPr>
        <xdr:spPr>
          <a:xfrm>
            <a:off x="1242060" y="1546860"/>
            <a:ext cx="647700" cy="3276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400">
                <a:solidFill>
                  <a:schemeClr val="bg1">
                    <a:lumMod val="85000"/>
                  </a:schemeClr>
                </a:solidFill>
              </a:rPr>
              <a:t>COGS</a:t>
            </a:r>
          </a:p>
        </xdr:txBody>
      </xdr:sp>
      <xdr:sp macro="" textlink="'Analysis 03'!AE4">
        <xdr:nvSpPr>
          <xdr:cNvPr id="52" name="TextBox 51">
            <a:extLst>
              <a:ext uri="{FF2B5EF4-FFF2-40B4-BE49-F238E27FC236}">
                <a16:creationId xmlns:a16="http://schemas.microsoft.com/office/drawing/2014/main" id="{00000000-0008-0000-0500-000034000000}"/>
              </a:ext>
            </a:extLst>
          </xdr:cNvPr>
          <xdr:cNvSpPr txBox="1"/>
        </xdr:nvSpPr>
        <xdr:spPr>
          <a:xfrm>
            <a:off x="1143000" y="1158240"/>
            <a:ext cx="967740" cy="3276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E4DCAFD-6042-4723-84A8-D317A7741B63}" type="TxLink">
              <a:rPr lang="en-US" sz="2000" b="0" i="0" u="none" strike="noStrike">
                <a:solidFill>
                  <a:schemeClr val="bg1"/>
                </a:solidFill>
                <a:latin typeface="Calibri"/>
                <a:ea typeface="Calibri"/>
                <a:cs typeface="Calibri"/>
              </a:rPr>
              <a:pPr algn="ctr"/>
              <a:t>£25.9K</a:t>
            </a:fld>
            <a:endParaRPr lang="en-GB" sz="2800">
              <a:solidFill>
                <a:schemeClr val="bg1"/>
              </a:solidFill>
            </a:endParaRPr>
          </a:p>
        </xdr:txBody>
      </xdr:sp>
    </xdr:grpSp>
    <xdr:clientData/>
  </xdr:twoCellAnchor>
  <xdr:twoCellAnchor>
    <xdr:from>
      <xdr:col>4</xdr:col>
      <xdr:colOff>385801</xdr:colOff>
      <xdr:row>5</xdr:row>
      <xdr:rowOff>144780</xdr:rowOff>
    </xdr:from>
    <xdr:to>
      <xdr:col>7</xdr:col>
      <xdr:colOff>586461</xdr:colOff>
      <xdr:row>10</xdr:row>
      <xdr:rowOff>91440</xdr:rowOff>
    </xdr:to>
    <xdr:grpSp>
      <xdr:nvGrpSpPr>
        <xdr:cNvPr id="7173" name="Group 7172">
          <a:extLst>
            <a:ext uri="{FF2B5EF4-FFF2-40B4-BE49-F238E27FC236}">
              <a16:creationId xmlns:a16="http://schemas.microsoft.com/office/drawing/2014/main" id="{00000000-0008-0000-0500-0000051C0000}"/>
            </a:ext>
          </a:extLst>
        </xdr:cNvPr>
        <xdr:cNvGrpSpPr/>
      </xdr:nvGrpSpPr>
      <xdr:grpSpPr>
        <a:xfrm>
          <a:off x="2824201" y="1059180"/>
          <a:ext cx="2029460" cy="861060"/>
          <a:chOff x="2847340" y="1059180"/>
          <a:chExt cx="2029460" cy="861060"/>
        </a:xfrm>
      </xdr:grpSpPr>
      <xdr:sp macro="" textlink="">
        <xdr:nvSpPr>
          <xdr:cNvPr id="29" name="Rectangle: Rounded Corners 28">
            <a:extLst>
              <a:ext uri="{FF2B5EF4-FFF2-40B4-BE49-F238E27FC236}">
                <a16:creationId xmlns:a16="http://schemas.microsoft.com/office/drawing/2014/main" id="{00000000-0008-0000-0500-00001D000000}"/>
              </a:ext>
            </a:extLst>
          </xdr:cNvPr>
          <xdr:cNvSpPr/>
        </xdr:nvSpPr>
        <xdr:spPr>
          <a:xfrm>
            <a:off x="2847340" y="1059180"/>
            <a:ext cx="1960044" cy="861060"/>
          </a:xfrm>
          <a:prstGeom prst="roundRect">
            <a:avLst/>
          </a:prstGeom>
          <a:gradFill flip="none" rotWithShape="1">
            <a:gsLst>
              <a:gs pos="0">
                <a:schemeClr val="bg1">
                  <a:lumMod val="95000"/>
                </a:schemeClr>
              </a:gs>
              <a:gs pos="40000">
                <a:srgbClr val="333F50"/>
              </a:gs>
              <a:gs pos="100000">
                <a:srgbClr val="333F50"/>
              </a:gs>
            </a:gsLst>
            <a:path path="circle">
              <a:fillToRect l="100000" b="100000"/>
            </a:path>
            <a:tileRect t="-100000" r="-10000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5" name="Oval 34">
            <a:extLst>
              <a:ext uri="{FF2B5EF4-FFF2-40B4-BE49-F238E27FC236}">
                <a16:creationId xmlns:a16="http://schemas.microsoft.com/office/drawing/2014/main" id="{00000000-0008-0000-0500-000023000000}"/>
              </a:ext>
            </a:extLst>
          </xdr:cNvPr>
          <xdr:cNvSpPr/>
        </xdr:nvSpPr>
        <xdr:spPr>
          <a:xfrm>
            <a:off x="3070860" y="1211580"/>
            <a:ext cx="548640" cy="548640"/>
          </a:xfrm>
          <a:prstGeom prst="ellipse">
            <a:avLst/>
          </a:prstGeom>
          <a:solidFill>
            <a:srgbClr val="757171">
              <a:alpha val="63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3" name="Picture 42">
            <a:extLst>
              <a:ext uri="{FF2B5EF4-FFF2-40B4-BE49-F238E27FC236}">
                <a16:creationId xmlns:a16="http://schemas.microsoft.com/office/drawing/2014/main" id="{00000000-0008-0000-0500-00002B000000}"/>
              </a:ext>
            </a:extLst>
          </xdr:cNvPr>
          <xdr:cNvPicPr>
            <a:picLocks noChangeAspect="1"/>
          </xdr:cNvPicPr>
        </xdr:nvPicPr>
        <xdr:blipFill>
          <a:blip xmlns:r="http://schemas.openxmlformats.org/officeDocument/2006/relationships" r:embed="rId2" cstate="print">
            <a:lum bright="70000" contrast="-70000"/>
            <a:extLst>
              <a:ext uri="{28A0092B-C50C-407E-A947-70E740481C1C}">
                <a14:useLocalDpi xmlns:a14="http://schemas.microsoft.com/office/drawing/2010/main" val="0"/>
              </a:ext>
            </a:extLst>
          </a:blip>
          <a:stretch>
            <a:fillRect/>
          </a:stretch>
        </xdr:blipFill>
        <xdr:spPr>
          <a:xfrm>
            <a:off x="3097673" y="1253633"/>
            <a:ext cx="468488" cy="468488"/>
          </a:xfrm>
          <a:prstGeom prst="rect">
            <a:avLst/>
          </a:prstGeom>
        </xdr:spPr>
      </xdr:pic>
      <xdr:sp macro="" textlink="">
        <xdr:nvSpPr>
          <xdr:cNvPr id="49" name="TextBox 48">
            <a:extLst>
              <a:ext uri="{FF2B5EF4-FFF2-40B4-BE49-F238E27FC236}">
                <a16:creationId xmlns:a16="http://schemas.microsoft.com/office/drawing/2014/main" id="{00000000-0008-0000-0500-000031000000}"/>
              </a:ext>
            </a:extLst>
          </xdr:cNvPr>
          <xdr:cNvSpPr txBox="1"/>
        </xdr:nvSpPr>
        <xdr:spPr>
          <a:xfrm>
            <a:off x="3489960" y="1546860"/>
            <a:ext cx="1386840" cy="3276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400">
                <a:solidFill>
                  <a:schemeClr val="bg1">
                    <a:lumMod val="85000"/>
                  </a:schemeClr>
                </a:solidFill>
              </a:rPr>
              <a:t>Total Revenue</a:t>
            </a:r>
          </a:p>
        </xdr:txBody>
      </xdr:sp>
      <xdr:sp macro="" textlink="'Analysis 03'!AF4">
        <xdr:nvSpPr>
          <xdr:cNvPr id="53" name="TextBox 52">
            <a:extLst>
              <a:ext uri="{FF2B5EF4-FFF2-40B4-BE49-F238E27FC236}">
                <a16:creationId xmlns:a16="http://schemas.microsoft.com/office/drawing/2014/main" id="{00000000-0008-0000-0500-000035000000}"/>
              </a:ext>
            </a:extLst>
          </xdr:cNvPr>
          <xdr:cNvSpPr txBox="1"/>
        </xdr:nvSpPr>
        <xdr:spPr>
          <a:xfrm>
            <a:off x="3530600" y="1158240"/>
            <a:ext cx="967740" cy="3276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876FE9B-C102-42B6-A666-E952F5019E20}" type="TxLink">
              <a:rPr lang="en-US" sz="2000" b="0" i="0" u="none" strike="noStrike">
                <a:solidFill>
                  <a:schemeClr val="bg1"/>
                </a:solidFill>
                <a:latin typeface="Calibri"/>
                <a:ea typeface="Calibri"/>
                <a:cs typeface="Calibri"/>
              </a:rPr>
              <a:pPr algn="ctr"/>
              <a:t>£37.5K</a:t>
            </a:fld>
            <a:endParaRPr lang="en-GB" sz="2800">
              <a:solidFill>
                <a:schemeClr val="bg1"/>
              </a:solidFill>
            </a:endParaRPr>
          </a:p>
        </xdr:txBody>
      </xdr:sp>
    </xdr:grpSp>
    <xdr:clientData/>
  </xdr:twoCellAnchor>
  <xdr:twoCellAnchor>
    <xdr:from>
      <xdr:col>8</xdr:col>
      <xdr:colOff>429538</xdr:colOff>
      <xdr:row>5</xdr:row>
      <xdr:rowOff>144780</xdr:rowOff>
    </xdr:from>
    <xdr:to>
      <xdr:col>11</xdr:col>
      <xdr:colOff>560782</xdr:colOff>
      <xdr:row>10</xdr:row>
      <xdr:rowOff>91440</xdr:rowOff>
    </xdr:to>
    <xdr:grpSp>
      <xdr:nvGrpSpPr>
        <xdr:cNvPr id="7168" name="Group 7167">
          <a:extLst>
            <a:ext uri="{FF2B5EF4-FFF2-40B4-BE49-F238E27FC236}">
              <a16:creationId xmlns:a16="http://schemas.microsoft.com/office/drawing/2014/main" id="{00000000-0008-0000-0500-0000001C0000}"/>
            </a:ext>
          </a:extLst>
        </xdr:cNvPr>
        <xdr:cNvGrpSpPr/>
      </xdr:nvGrpSpPr>
      <xdr:grpSpPr>
        <a:xfrm>
          <a:off x="5306338" y="1059180"/>
          <a:ext cx="1960044" cy="861060"/>
          <a:chOff x="5283200" y="1059180"/>
          <a:chExt cx="1960044" cy="861060"/>
        </a:xfrm>
      </xdr:grpSpPr>
      <xdr:sp macro="" textlink="">
        <xdr:nvSpPr>
          <xdr:cNvPr id="30" name="Rectangle: Rounded Corners 29">
            <a:extLst>
              <a:ext uri="{FF2B5EF4-FFF2-40B4-BE49-F238E27FC236}">
                <a16:creationId xmlns:a16="http://schemas.microsoft.com/office/drawing/2014/main" id="{00000000-0008-0000-0500-00001E000000}"/>
              </a:ext>
            </a:extLst>
          </xdr:cNvPr>
          <xdr:cNvSpPr/>
        </xdr:nvSpPr>
        <xdr:spPr>
          <a:xfrm>
            <a:off x="5283200" y="1059180"/>
            <a:ext cx="1960044" cy="861060"/>
          </a:xfrm>
          <a:prstGeom prst="roundRect">
            <a:avLst/>
          </a:prstGeom>
          <a:gradFill flip="none" rotWithShape="1">
            <a:gsLst>
              <a:gs pos="0">
                <a:schemeClr val="accent2">
                  <a:lumMod val="60000"/>
                  <a:lumOff val="40000"/>
                </a:schemeClr>
              </a:gs>
              <a:gs pos="40000">
                <a:srgbClr val="333F50"/>
              </a:gs>
              <a:gs pos="100000">
                <a:srgbClr val="333F50"/>
              </a:gs>
            </a:gsLst>
            <a:path path="circle">
              <a:fillToRect l="100000" b="100000"/>
            </a:path>
            <a:tileRect t="-100000" r="-10000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6" name="Oval 35">
            <a:extLst>
              <a:ext uri="{FF2B5EF4-FFF2-40B4-BE49-F238E27FC236}">
                <a16:creationId xmlns:a16="http://schemas.microsoft.com/office/drawing/2014/main" id="{00000000-0008-0000-0500-000024000000}"/>
              </a:ext>
            </a:extLst>
          </xdr:cNvPr>
          <xdr:cNvSpPr/>
        </xdr:nvSpPr>
        <xdr:spPr>
          <a:xfrm>
            <a:off x="5501640" y="1211580"/>
            <a:ext cx="548640" cy="548640"/>
          </a:xfrm>
          <a:prstGeom prst="ellipse">
            <a:avLst/>
          </a:prstGeom>
          <a:solidFill>
            <a:srgbClr val="757171">
              <a:alpha val="63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5" name="Picture 44">
            <a:extLst>
              <a:ext uri="{FF2B5EF4-FFF2-40B4-BE49-F238E27FC236}">
                <a16:creationId xmlns:a16="http://schemas.microsoft.com/office/drawing/2014/main" id="{00000000-0008-0000-0500-00002D000000}"/>
              </a:ext>
            </a:extLst>
          </xdr:cNvPr>
          <xdr:cNvPicPr>
            <a:picLocks noChangeAspect="1"/>
          </xdr:cNvPicPr>
        </xdr:nvPicPr>
        <xdr:blipFill>
          <a:blip xmlns:r="http://schemas.openxmlformats.org/officeDocument/2006/relationships" r:embed="rId3" cstate="print">
            <a:lum bright="70000" contrast="-70000"/>
            <a:extLst>
              <a:ext uri="{28A0092B-C50C-407E-A947-70E740481C1C}">
                <a14:useLocalDpi xmlns:a14="http://schemas.microsoft.com/office/drawing/2010/main" val="0"/>
              </a:ext>
            </a:extLst>
          </a:blip>
          <a:stretch>
            <a:fillRect/>
          </a:stretch>
        </xdr:blipFill>
        <xdr:spPr>
          <a:xfrm>
            <a:off x="5594633" y="1312193"/>
            <a:ext cx="341347" cy="341347"/>
          </a:xfrm>
          <a:prstGeom prst="rect">
            <a:avLst/>
          </a:prstGeom>
        </xdr:spPr>
      </xdr:pic>
      <xdr:sp macro="" textlink="">
        <xdr:nvSpPr>
          <xdr:cNvPr id="50" name="TextBox 49">
            <a:extLst>
              <a:ext uri="{FF2B5EF4-FFF2-40B4-BE49-F238E27FC236}">
                <a16:creationId xmlns:a16="http://schemas.microsoft.com/office/drawing/2014/main" id="{00000000-0008-0000-0500-000032000000}"/>
              </a:ext>
            </a:extLst>
          </xdr:cNvPr>
          <xdr:cNvSpPr txBox="1"/>
        </xdr:nvSpPr>
        <xdr:spPr>
          <a:xfrm>
            <a:off x="6004560" y="1546860"/>
            <a:ext cx="1211580" cy="3276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400">
                <a:solidFill>
                  <a:schemeClr val="bg1">
                    <a:lumMod val="85000"/>
                  </a:schemeClr>
                </a:solidFill>
              </a:rPr>
              <a:t>Profit</a:t>
            </a:r>
            <a:r>
              <a:rPr lang="en-GB" sz="1400" baseline="0">
                <a:solidFill>
                  <a:schemeClr val="bg1">
                    <a:lumMod val="85000"/>
                  </a:schemeClr>
                </a:solidFill>
              </a:rPr>
              <a:t> Margin</a:t>
            </a:r>
            <a:endParaRPr lang="en-GB" sz="1400">
              <a:solidFill>
                <a:schemeClr val="bg1">
                  <a:lumMod val="85000"/>
                </a:schemeClr>
              </a:solidFill>
            </a:endParaRPr>
          </a:p>
        </xdr:txBody>
      </xdr:sp>
      <xdr:sp macro="" textlink="'Analysis 03'!AG4">
        <xdr:nvSpPr>
          <xdr:cNvPr id="54" name="TextBox 53">
            <a:extLst>
              <a:ext uri="{FF2B5EF4-FFF2-40B4-BE49-F238E27FC236}">
                <a16:creationId xmlns:a16="http://schemas.microsoft.com/office/drawing/2014/main" id="{00000000-0008-0000-0500-000036000000}"/>
              </a:ext>
            </a:extLst>
          </xdr:cNvPr>
          <xdr:cNvSpPr txBox="1"/>
        </xdr:nvSpPr>
        <xdr:spPr>
          <a:xfrm>
            <a:off x="5963920" y="1158240"/>
            <a:ext cx="967740" cy="3276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B03838F-B317-4844-9F13-0E713EA44ABF}" type="TxLink">
              <a:rPr lang="en-US" sz="2000" b="0" i="0" u="none" strike="noStrike">
                <a:solidFill>
                  <a:schemeClr val="bg1"/>
                </a:solidFill>
                <a:latin typeface="Calibri"/>
                <a:ea typeface="Calibri"/>
                <a:cs typeface="Calibri"/>
              </a:rPr>
              <a:pPr algn="ctr"/>
              <a:t>£11.6K</a:t>
            </a:fld>
            <a:endParaRPr lang="en-GB" sz="2800">
              <a:solidFill>
                <a:schemeClr val="bg1"/>
              </a:solidFill>
            </a:endParaRPr>
          </a:p>
        </xdr:txBody>
      </xdr:sp>
    </xdr:grpSp>
    <xdr:clientData/>
  </xdr:twoCellAnchor>
  <xdr:twoCellAnchor>
    <xdr:from>
      <xdr:col>12</xdr:col>
      <xdr:colOff>403860</xdr:colOff>
      <xdr:row>5</xdr:row>
      <xdr:rowOff>144780</xdr:rowOff>
    </xdr:from>
    <xdr:to>
      <xdr:col>15</xdr:col>
      <xdr:colOff>541020</xdr:colOff>
      <xdr:row>10</xdr:row>
      <xdr:rowOff>91440</xdr:rowOff>
    </xdr:to>
    <xdr:grpSp>
      <xdr:nvGrpSpPr>
        <xdr:cNvPr id="63" name="Group 62">
          <a:extLst>
            <a:ext uri="{FF2B5EF4-FFF2-40B4-BE49-F238E27FC236}">
              <a16:creationId xmlns:a16="http://schemas.microsoft.com/office/drawing/2014/main" id="{00000000-0008-0000-0500-00003F000000}"/>
            </a:ext>
          </a:extLst>
        </xdr:cNvPr>
        <xdr:cNvGrpSpPr/>
      </xdr:nvGrpSpPr>
      <xdr:grpSpPr>
        <a:xfrm>
          <a:off x="7719060" y="1059180"/>
          <a:ext cx="1965960" cy="861060"/>
          <a:chOff x="7719060" y="1059180"/>
          <a:chExt cx="1965960" cy="861060"/>
        </a:xfrm>
      </xdr:grpSpPr>
      <xdr:sp macro="" textlink="">
        <xdr:nvSpPr>
          <xdr:cNvPr id="31" name="Rectangle: Rounded Corners 30">
            <a:extLst>
              <a:ext uri="{FF2B5EF4-FFF2-40B4-BE49-F238E27FC236}">
                <a16:creationId xmlns:a16="http://schemas.microsoft.com/office/drawing/2014/main" id="{00000000-0008-0000-0500-00001F000000}"/>
              </a:ext>
            </a:extLst>
          </xdr:cNvPr>
          <xdr:cNvSpPr/>
        </xdr:nvSpPr>
        <xdr:spPr>
          <a:xfrm>
            <a:off x="7719060" y="1059180"/>
            <a:ext cx="1960044" cy="861060"/>
          </a:xfrm>
          <a:prstGeom prst="roundRect">
            <a:avLst/>
          </a:prstGeom>
          <a:gradFill flip="none" rotWithShape="1">
            <a:gsLst>
              <a:gs pos="0">
                <a:schemeClr val="accent1">
                  <a:lumMod val="60000"/>
                  <a:lumOff val="40000"/>
                </a:schemeClr>
              </a:gs>
              <a:gs pos="40000">
                <a:srgbClr val="333F50"/>
              </a:gs>
              <a:gs pos="100000">
                <a:srgbClr val="333F50"/>
              </a:gs>
            </a:gsLst>
            <a:path path="circle">
              <a:fillToRect l="100000" b="100000"/>
            </a:path>
            <a:tileRect t="-100000" r="-10000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7" name="Oval 36">
            <a:extLst>
              <a:ext uri="{FF2B5EF4-FFF2-40B4-BE49-F238E27FC236}">
                <a16:creationId xmlns:a16="http://schemas.microsoft.com/office/drawing/2014/main" id="{00000000-0008-0000-0500-000025000000}"/>
              </a:ext>
            </a:extLst>
          </xdr:cNvPr>
          <xdr:cNvSpPr/>
        </xdr:nvSpPr>
        <xdr:spPr>
          <a:xfrm>
            <a:off x="7932420" y="1211580"/>
            <a:ext cx="548640" cy="548640"/>
          </a:xfrm>
          <a:prstGeom prst="ellipse">
            <a:avLst/>
          </a:prstGeom>
          <a:solidFill>
            <a:srgbClr val="757171">
              <a:alpha val="63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7" name="Picture 46">
            <a:extLst>
              <a:ext uri="{FF2B5EF4-FFF2-40B4-BE49-F238E27FC236}">
                <a16:creationId xmlns:a16="http://schemas.microsoft.com/office/drawing/2014/main" id="{00000000-0008-0000-0500-00002F000000}"/>
              </a:ext>
            </a:extLst>
          </xdr:cNvPr>
          <xdr:cNvPicPr>
            <a:picLocks noChangeAspect="1"/>
          </xdr:cNvPicPr>
        </xdr:nvPicPr>
        <xdr:blipFill>
          <a:blip xmlns:r="http://schemas.openxmlformats.org/officeDocument/2006/relationships" r:embed="rId4" cstate="print">
            <a:lum bright="70000" contrast="-70000"/>
            <a:extLst>
              <a:ext uri="{28A0092B-C50C-407E-A947-70E740481C1C}">
                <a14:useLocalDpi xmlns:a14="http://schemas.microsoft.com/office/drawing/2010/main" val="0"/>
              </a:ext>
            </a:extLst>
          </a:blip>
          <a:stretch>
            <a:fillRect/>
          </a:stretch>
        </xdr:blipFill>
        <xdr:spPr>
          <a:xfrm>
            <a:off x="8023861" y="1318261"/>
            <a:ext cx="358140" cy="358140"/>
          </a:xfrm>
          <a:prstGeom prst="rect">
            <a:avLst/>
          </a:prstGeom>
        </xdr:spPr>
      </xdr:pic>
      <xdr:sp macro="" textlink="">
        <xdr:nvSpPr>
          <xdr:cNvPr id="51" name="TextBox 50">
            <a:extLst>
              <a:ext uri="{FF2B5EF4-FFF2-40B4-BE49-F238E27FC236}">
                <a16:creationId xmlns:a16="http://schemas.microsoft.com/office/drawing/2014/main" id="{00000000-0008-0000-0500-000033000000}"/>
              </a:ext>
            </a:extLst>
          </xdr:cNvPr>
          <xdr:cNvSpPr txBox="1"/>
        </xdr:nvSpPr>
        <xdr:spPr>
          <a:xfrm>
            <a:off x="8374380" y="1546860"/>
            <a:ext cx="1310640" cy="3276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400">
                <a:solidFill>
                  <a:schemeClr val="bg1">
                    <a:lumMod val="85000"/>
                  </a:schemeClr>
                </a:solidFill>
              </a:rPr>
              <a:t>% Profit Margin</a:t>
            </a:r>
          </a:p>
        </xdr:txBody>
      </xdr:sp>
      <xdr:sp macro="" textlink="'Analysis 03'!AH4">
        <xdr:nvSpPr>
          <xdr:cNvPr id="55" name="TextBox 54">
            <a:extLst>
              <a:ext uri="{FF2B5EF4-FFF2-40B4-BE49-F238E27FC236}">
                <a16:creationId xmlns:a16="http://schemas.microsoft.com/office/drawing/2014/main" id="{00000000-0008-0000-0500-000037000000}"/>
              </a:ext>
            </a:extLst>
          </xdr:cNvPr>
          <xdr:cNvSpPr txBox="1"/>
        </xdr:nvSpPr>
        <xdr:spPr>
          <a:xfrm>
            <a:off x="8374380" y="1158240"/>
            <a:ext cx="967740" cy="3276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E2ED6B4-CD4F-40D6-A427-0382D751BBAF}" type="TxLink">
              <a:rPr lang="en-US" sz="2000" b="0" i="0" u="none" strike="noStrike">
                <a:solidFill>
                  <a:schemeClr val="bg1"/>
                </a:solidFill>
                <a:latin typeface="Calibri"/>
                <a:ea typeface="Calibri"/>
                <a:cs typeface="Calibri"/>
              </a:rPr>
              <a:pPr algn="ctr"/>
              <a:t>+30.9%</a:t>
            </a:fld>
            <a:endParaRPr lang="en-GB" sz="2800">
              <a:solidFill>
                <a:schemeClr val="bg1"/>
              </a:solidFill>
            </a:endParaRPr>
          </a:p>
        </xdr:txBody>
      </xdr:sp>
    </xdr:grpSp>
    <xdr:clientData/>
  </xdr:twoCellAnchor>
  <xdr:twoCellAnchor>
    <xdr:from>
      <xdr:col>9</xdr:col>
      <xdr:colOff>457200</xdr:colOff>
      <xdr:row>11</xdr:row>
      <xdr:rowOff>114300</xdr:rowOff>
    </xdr:from>
    <xdr:to>
      <xdr:col>15</xdr:col>
      <xdr:colOff>470916</xdr:colOff>
      <xdr:row>25</xdr:row>
      <xdr:rowOff>129540</xdr:rowOff>
    </xdr:to>
    <xdr:sp macro="" textlink="">
      <xdr:nvSpPr>
        <xdr:cNvPr id="7175" name="Rectangle 7174">
          <a:extLst>
            <a:ext uri="{FF2B5EF4-FFF2-40B4-BE49-F238E27FC236}">
              <a16:creationId xmlns:a16="http://schemas.microsoft.com/office/drawing/2014/main" id="{00000000-0008-0000-0500-0000071C0000}"/>
            </a:ext>
          </a:extLst>
        </xdr:cNvPr>
        <xdr:cNvSpPr/>
      </xdr:nvSpPr>
      <xdr:spPr>
        <a:xfrm>
          <a:off x="5943600" y="2125980"/>
          <a:ext cx="3671316" cy="2575560"/>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oneCell">
        <xdr:from>
          <xdr:col>10</xdr:col>
          <xdr:colOff>167640</xdr:colOff>
          <xdr:row>12</xdr:row>
          <xdr:rowOff>68580</xdr:rowOff>
        </xdr:from>
        <xdr:to>
          <xdr:col>10</xdr:col>
          <xdr:colOff>426720</xdr:colOff>
          <xdr:row>13</xdr:row>
          <xdr:rowOff>106680</xdr:rowOff>
        </xdr:to>
        <xdr:sp macro="" textlink="">
          <xdr:nvSpPr>
            <xdr:cNvPr id="7170" name="Option Button 2" hidden="1">
              <a:extLst>
                <a:ext uri="{63B3BB69-23CF-44E3-9099-C40C66FF867C}">
                  <a14:compatExt spid="_x0000_s7170"/>
                </a:ext>
                <a:ext uri="{FF2B5EF4-FFF2-40B4-BE49-F238E27FC236}">
                  <a16:creationId xmlns:a16="http://schemas.microsoft.com/office/drawing/2014/main" id="{00000000-0008-0000-0500-000002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144780</xdr:colOff>
          <xdr:row>12</xdr:row>
          <xdr:rowOff>68580</xdr:rowOff>
        </xdr:from>
        <xdr:to>
          <xdr:col>12</xdr:col>
          <xdr:colOff>403860</xdr:colOff>
          <xdr:row>13</xdr:row>
          <xdr:rowOff>106680</xdr:rowOff>
        </xdr:to>
        <xdr:sp macro="" textlink="">
          <xdr:nvSpPr>
            <xdr:cNvPr id="7171" name="Option Button 3" hidden="1">
              <a:extLst>
                <a:ext uri="{63B3BB69-23CF-44E3-9099-C40C66FF867C}">
                  <a14:compatExt spid="_x0000_s7171"/>
                </a:ext>
                <a:ext uri="{FF2B5EF4-FFF2-40B4-BE49-F238E27FC236}">
                  <a16:creationId xmlns:a16="http://schemas.microsoft.com/office/drawing/2014/main" id="{00000000-0008-0000-0500-000003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175260</xdr:colOff>
          <xdr:row>12</xdr:row>
          <xdr:rowOff>22860</xdr:rowOff>
        </xdr:from>
        <xdr:to>
          <xdr:col>15</xdr:col>
          <xdr:colOff>403860</xdr:colOff>
          <xdr:row>13</xdr:row>
          <xdr:rowOff>106680</xdr:rowOff>
        </xdr:to>
        <xdr:sp macro="" textlink="">
          <xdr:nvSpPr>
            <xdr:cNvPr id="7172" name="Drop Down 4" hidden="1">
              <a:extLst>
                <a:ext uri="{63B3BB69-23CF-44E3-9099-C40C66FF867C}">
                  <a14:compatExt spid="_x0000_s7172"/>
                </a:ext>
                <a:ext uri="{FF2B5EF4-FFF2-40B4-BE49-F238E27FC236}">
                  <a16:creationId xmlns:a16="http://schemas.microsoft.com/office/drawing/2014/main" id="{00000000-0008-0000-0500-000004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5</xdr:col>
      <xdr:colOff>45720</xdr:colOff>
      <xdr:row>11</xdr:row>
      <xdr:rowOff>114300</xdr:rowOff>
    </xdr:from>
    <xdr:to>
      <xdr:col>9</xdr:col>
      <xdr:colOff>354330</xdr:colOff>
      <xdr:row>25</xdr:row>
      <xdr:rowOff>129540</xdr:rowOff>
    </xdr:to>
    <xdr:sp macro="" textlink="">
      <xdr:nvSpPr>
        <xdr:cNvPr id="7176" name="Rectangle 7175">
          <a:extLst>
            <a:ext uri="{FF2B5EF4-FFF2-40B4-BE49-F238E27FC236}">
              <a16:creationId xmlns:a16="http://schemas.microsoft.com/office/drawing/2014/main" id="{00000000-0008-0000-0500-0000081C0000}"/>
            </a:ext>
          </a:extLst>
        </xdr:cNvPr>
        <xdr:cNvSpPr/>
      </xdr:nvSpPr>
      <xdr:spPr>
        <a:xfrm>
          <a:off x="3093720" y="2125980"/>
          <a:ext cx="2747010" cy="2575560"/>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388620</xdr:colOff>
      <xdr:row>11</xdr:row>
      <xdr:rowOff>114300</xdr:rowOff>
    </xdr:from>
    <xdr:to>
      <xdr:col>4</xdr:col>
      <xdr:colOff>533400</xdr:colOff>
      <xdr:row>25</xdr:row>
      <xdr:rowOff>129540</xdr:rowOff>
    </xdr:to>
    <xdr:sp macro="" textlink="">
      <xdr:nvSpPr>
        <xdr:cNvPr id="7177" name="Rectangle 7176">
          <a:extLst>
            <a:ext uri="{FF2B5EF4-FFF2-40B4-BE49-F238E27FC236}">
              <a16:creationId xmlns:a16="http://schemas.microsoft.com/office/drawing/2014/main" id="{00000000-0008-0000-0500-0000091C0000}"/>
            </a:ext>
          </a:extLst>
        </xdr:cNvPr>
        <xdr:cNvSpPr/>
      </xdr:nvSpPr>
      <xdr:spPr>
        <a:xfrm>
          <a:off x="998220" y="2125980"/>
          <a:ext cx="1973580" cy="2575560"/>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373380</xdr:colOff>
      <xdr:row>26</xdr:row>
      <xdr:rowOff>68580</xdr:rowOff>
    </xdr:from>
    <xdr:to>
      <xdr:col>9</xdr:col>
      <xdr:colOff>365760</xdr:colOff>
      <xdr:row>37</xdr:row>
      <xdr:rowOff>68580</xdr:rowOff>
    </xdr:to>
    <xdr:sp macro="" textlink="">
      <xdr:nvSpPr>
        <xdr:cNvPr id="7178" name="Rectangle 7177">
          <a:extLst>
            <a:ext uri="{FF2B5EF4-FFF2-40B4-BE49-F238E27FC236}">
              <a16:creationId xmlns:a16="http://schemas.microsoft.com/office/drawing/2014/main" id="{00000000-0008-0000-0500-00000A1C0000}"/>
            </a:ext>
          </a:extLst>
        </xdr:cNvPr>
        <xdr:cNvSpPr/>
      </xdr:nvSpPr>
      <xdr:spPr>
        <a:xfrm>
          <a:off x="982980" y="4823460"/>
          <a:ext cx="4869180" cy="2011680"/>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9</xdr:col>
      <xdr:colOff>472440</xdr:colOff>
      <xdr:row>26</xdr:row>
      <xdr:rowOff>68580</xdr:rowOff>
    </xdr:from>
    <xdr:to>
      <xdr:col>15</xdr:col>
      <xdr:colOff>510540</xdr:colOff>
      <xdr:row>37</xdr:row>
      <xdr:rowOff>76200</xdr:rowOff>
    </xdr:to>
    <xdr:sp macro="" textlink="">
      <xdr:nvSpPr>
        <xdr:cNvPr id="7181" name="Rectangle 7180">
          <a:extLst>
            <a:ext uri="{FF2B5EF4-FFF2-40B4-BE49-F238E27FC236}">
              <a16:creationId xmlns:a16="http://schemas.microsoft.com/office/drawing/2014/main" id="{00000000-0008-0000-0500-00000D1C0000}"/>
            </a:ext>
          </a:extLst>
        </xdr:cNvPr>
        <xdr:cNvSpPr/>
      </xdr:nvSpPr>
      <xdr:spPr>
        <a:xfrm>
          <a:off x="5958840" y="4823460"/>
          <a:ext cx="3695700" cy="2019300"/>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9</xdr:col>
      <xdr:colOff>457200</xdr:colOff>
      <xdr:row>17</xdr:row>
      <xdr:rowOff>114300</xdr:rowOff>
    </xdr:from>
    <xdr:to>
      <xdr:col>15</xdr:col>
      <xdr:colOff>464820</xdr:colOff>
      <xdr:row>25</xdr:row>
      <xdr:rowOff>99060</xdr:rowOff>
    </xdr:to>
    <xdr:graphicFrame macro="">
      <xdr:nvGraphicFramePr>
        <xdr:cNvPr id="24" name="Chart 23">
          <a:extLst>
            <a:ext uri="{FF2B5EF4-FFF2-40B4-BE49-F238E27FC236}">
              <a16:creationId xmlns:a16="http://schemas.microsoft.com/office/drawing/2014/main" id="{00000000-0008-0000-05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487680</xdr:colOff>
      <xdr:row>12</xdr:row>
      <xdr:rowOff>45720</xdr:rowOff>
    </xdr:from>
    <xdr:to>
      <xdr:col>10</xdr:col>
      <xdr:colOff>281940</xdr:colOff>
      <xdr:row>13</xdr:row>
      <xdr:rowOff>106680</xdr:rowOff>
    </xdr:to>
    <xdr:sp macro="" textlink="">
      <xdr:nvSpPr>
        <xdr:cNvPr id="9" name="TextBox 8">
          <a:extLst>
            <a:ext uri="{FF2B5EF4-FFF2-40B4-BE49-F238E27FC236}">
              <a16:creationId xmlns:a16="http://schemas.microsoft.com/office/drawing/2014/main" id="{00000000-0008-0000-0500-000009000000}"/>
            </a:ext>
          </a:extLst>
        </xdr:cNvPr>
        <xdr:cNvSpPr txBox="1"/>
      </xdr:nvSpPr>
      <xdr:spPr>
        <a:xfrm>
          <a:off x="5974080" y="2240280"/>
          <a:ext cx="403860"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000">
              <a:solidFill>
                <a:schemeClr val="tx1">
                  <a:lumMod val="75000"/>
                  <a:lumOff val="25000"/>
                </a:schemeClr>
              </a:solidFill>
            </a:rPr>
            <a:t>Top</a:t>
          </a:r>
        </a:p>
      </xdr:txBody>
    </xdr:sp>
    <xdr:clientData/>
  </xdr:twoCellAnchor>
  <xdr:twoCellAnchor>
    <xdr:from>
      <xdr:col>11</xdr:col>
      <xdr:colOff>274320</xdr:colOff>
      <xdr:row>12</xdr:row>
      <xdr:rowOff>76200</xdr:rowOff>
    </xdr:from>
    <xdr:to>
      <xdr:col>12</xdr:col>
      <xdr:colOff>243840</xdr:colOff>
      <xdr:row>13</xdr:row>
      <xdr:rowOff>106680</xdr:rowOff>
    </xdr:to>
    <xdr:sp macro="" textlink="">
      <xdr:nvSpPr>
        <xdr:cNvPr id="13" name="TextBox 12">
          <a:extLst>
            <a:ext uri="{FF2B5EF4-FFF2-40B4-BE49-F238E27FC236}">
              <a16:creationId xmlns:a16="http://schemas.microsoft.com/office/drawing/2014/main" id="{00000000-0008-0000-0500-00000D000000}"/>
            </a:ext>
          </a:extLst>
        </xdr:cNvPr>
        <xdr:cNvSpPr txBox="1"/>
      </xdr:nvSpPr>
      <xdr:spPr>
        <a:xfrm>
          <a:off x="6979920" y="2270760"/>
          <a:ext cx="579120" cy="213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000">
              <a:solidFill>
                <a:schemeClr val="tx1">
                  <a:lumMod val="75000"/>
                  <a:lumOff val="25000"/>
                </a:schemeClr>
              </a:solidFill>
            </a:rPr>
            <a:t>Bottom</a:t>
          </a:r>
        </a:p>
      </xdr:txBody>
    </xdr:sp>
    <xdr:clientData/>
  </xdr:twoCellAnchor>
  <xdr:twoCellAnchor>
    <xdr:from>
      <xdr:col>16</xdr:col>
      <xdr:colOff>441960</xdr:colOff>
      <xdr:row>5</xdr:row>
      <xdr:rowOff>160020</xdr:rowOff>
    </xdr:from>
    <xdr:to>
      <xdr:col>18</xdr:col>
      <xdr:colOff>251460</xdr:colOff>
      <xdr:row>7</xdr:row>
      <xdr:rowOff>76200</xdr:rowOff>
    </xdr:to>
    <xdr:sp macro="" textlink="'Analysis 03'!M26">
      <xdr:nvSpPr>
        <xdr:cNvPr id="14" name="TextBox 13">
          <a:extLst>
            <a:ext uri="{FF2B5EF4-FFF2-40B4-BE49-F238E27FC236}">
              <a16:creationId xmlns:a16="http://schemas.microsoft.com/office/drawing/2014/main" id="{00000000-0008-0000-0500-00000E000000}"/>
            </a:ext>
          </a:extLst>
        </xdr:cNvPr>
        <xdr:cNvSpPr txBox="1"/>
      </xdr:nvSpPr>
      <xdr:spPr>
        <a:xfrm>
          <a:off x="10195560" y="1074420"/>
          <a:ext cx="102870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0" i="0" u="none" strike="noStrike">
              <a:solidFill>
                <a:schemeClr val="bg1">
                  <a:lumMod val="85000"/>
                </a:schemeClr>
              </a:solidFill>
              <a:latin typeface="Calibri"/>
              <a:ea typeface="Calibri"/>
              <a:cs typeface="Calibri"/>
            </a:rPr>
            <a:t>Product Sold</a:t>
          </a:r>
          <a:endParaRPr lang="en-GB" sz="1050">
            <a:solidFill>
              <a:schemeClr val="bg1">
                <a:lumMod val="85000"/>
              </a:schemeClr>
            </a:solidFill>
          </a:endParaRPr>
        </a:p>
      </xdr:txBody>
    </xdr:sp>
    <xdr:clientData/>
  </xdr:twoCellAnchor>
  <xdr:twoCellAnchor>
    <xdr:from>
      <xdr:col>9</xdr:col>
      <xdr:colOff>518160</xdr:colOff>
      <xdr:row>14</xdr:row>
      <xdr:rowOff>0</xdr:rowOff>
    </xdr:from>
    <xdr:to>
      <xdr:col>10</xdr:col>
      <xdr:colOff>76200</xdr:colOff>
      <xdr:row>14</xdr:row>
      <xdr:rowOff>167640</xdr:rowOff>
    </xdr:to>
    <xdr:sp macro="" textlink="">
      <xdr:nvSpPr>
        <xdr:cNvPr id="16" name="Oval 15">
          <a:extLst>
            <a:ext uri="{FF2B5EF4-FFF2-40B4-BE49-F238E27FC236}">
              <a16:creationId xmlns:a16="http://schemas.microsoft.com/office/drawing/2014/main" id="{00000000-0008-0000-0500-000010000000}"/>
            </a:ext>
          </a:extLst>
        </xdr:cNvPr>
        <xdr:cNvSpPr/>
      </xdr:nvSpPr>
      <xdr:spPr>
        <a:xfrm>
          <a:off x="6004560" y="2560320"/>
          <a:ext cx="167640" cy="167640"/>
        </a:xfrm>
        <a:prstGeom prst="ellipse">
          <a:avLst/>
        </a:prstGeom>
        <a:solidFill>
          <a:srgbClr val="757171">
            <a:alpha val="31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10</xdr:col>
      <xdr:colOff>30480</xdr:colOff>
      <xdr:row>15</xdr:row>
      <xdr:rowOff>7620</xdr:rowOff>
    </xdr:from>
    <xdr:to>
      <xdr:col>11</xdr:col>
      <xdr:colOff>236220</xdr:colOff>
      <xdr:row>17</xdr:row>
      <xdr:rowOff>83820</xdr:rowOff>
    </xdr:to>
    <xdr:sp macro="" textlink="'Analysis 03'!M27">
      <xdr:nvSpPr>
        <xdr:cNvPr id="17" name="TextBox 16">
          <a:extLst>
            <a:ext uri="{FF2B5EF4-FFF2-40B4-BE49-F238E27FC236}">
              <a16:creationId xmlns:a16="http://schemas.microsoft.com/office/drawing/2014/main" id="{00000000-0008-0000-0500-000011000000}"/>
            </a:ext>
          </a:extLst>
        </xdr:cNvPr>
        <xdr:cNvSpPr txBox="1"/>
      </xdr:nvSpPr>
      <xdr:spPr>
        <a:xfrm>
          <a:off x="6126480" y="2750820"/>
          <a:ext cx="815340" cy="4419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9CF30C86-0B67-48B4-AA77-CF3CD03CD188}" type="TxLink">
            <a:rPr lang="en-US" sz="1100" b="0" i="0" u="none" strike="noStrike">
              <a:solidFill>
                <a:srgbClr val="000000"/>
              </a:solidFill>
              <a:latin typeface="Calibri"/>
              <a:ea typeface="Calibri"/>
              <a:cs typeface="Calibri"/>
            </a:rPr>
            <a:pPr algn="l"/>
            <a:t>Customer overtime</a:t>
          </a:fld>
          <a:endParaRPr lang="en-GB" sz="1100">
            <a:solidFill>
              <a:schemeClr val="tx1">
                <a:lumMod val="75000"/>
                <a:lumOff val="25000"/>
              </a:schemeClr>
            </a:solidFill>
          </a:endParaRPr>
        </a:p>
      </xdr:txBody>
    </xdr:sp>
    <xdr:clientData/>
  </xdr:twoCellAnchor>
  <xdr:twoCellAnchor>
    <xdr:from>
      <xdr:col>11</xdr:col>
      <xdr:colOff>160020</xdr:colOff>
      <xdr:row>15</xdr:row>
      <xdr:rowOff>0</xdr:rowOff>
    </xdr:from>
    <xdr:to>
      <xdr:col>12</xdr:col>
      <xdr:colOff>312420</xdr:colOff>
      <xdr:row>17</xdr:row>
      <xdr:rowOff>76200</xdr:rowOff>
    </xdr:to>
    <xdr:sp macro="" textlink="'Analysis 03'!M28">
      <xdr:nvSpPr>
        <xdr:cNvPr id="18" name="TextBox 17">
          <a:extLst>
            <a:ext uri="{FF2B5EF4-FFF2-40B4-BE49-F238E27FC236}">
              <a16:creationId xmlns:a16="http://schemas.microsoft.com/office/drawing/2014/main" id="{00000000-0008-0000-0500-000012000000}"/>
            </a:ext>
          </a:extLst>
        </xdr:cNvPr>
        <xdr:cNvSpPr txBox="1"/>
      </xdr:nvSpPr>
      <xdr:spPr>
        <a:xfrm>
          <a:off x="6865620" y="2743200"/>
          <a:ext cx="762000" cy="4419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905B2EF1-9938-41CB-99DE-666B03CDFBB4}" type="TxLink">
            <a:rPr lang="en-US" sz="2800" b="0" i="0" u="none" strike="noStrike">
              <a:solidFill>
                <a:srgbClr val="1F8CB3"/>
              </a:solidFill>
              <a:latin typeface="Calibri"/>
              <a:ea typeface="Calibri"/>
              <a:cs typeface="Calibri"/>
            </a:rPr>
            <a:pPr algn="l"/>
            <a:t>123</a:t>
          </a:fld>
          <a:endParaRPr lang="en-GB" sz="2800">
            <a:solidFill>
              <a:srgbClr val="1F8CB3"/>
            </a:solidFill>
          </a:endParaRPr>
        </a:p>
      </xdr:txBody>
    </xdr:sp>
    <xdr:clientData/>
  </xdr:twoCellAnchor>
  <xdr:twoCellAnchor>
    <xdr:from>
      <xdr:col>9</xdr:col>
      <xdr:colOff>571500</xdr:colOff>
      <xdr:row>15</xdr:row>
      <xdr:rowOff>22860</xdr:rowOff>
    </xdr:from>
    <xdr:to>
      <xdr:col>10</xdr:col>
      <xdr:colOff>22860</xdr:colOff>
      <xdr:row>17</xdr:row>
      <xdr:rowOff>60960</xdr:rowOff>
    </xdr:to>
    <xdr:sp macro="" textlink="">
      <xdr:nvSpPr>
        <xdr:cNvPr id="19" name="Rectangle 18">
          <a:extLst>
            <a:ext uri="{FF2B5EF4-FFF2-40B4-BE49-F238E27FC236}">
              <a16:creationId xmlns:a16="http://schemas.microsoft.com/office/drawing/2014/main" id="{00000000-0008-0000-0500-000013000000}"/>
            </a:ext>
          </a:extLst>
        </xdr:cNvPr>
        <xdr:cNvSpPr/>
      </xdr:nvSpPr>
      <xdr:spPr>
        <a:xfrm>
          <a:off x="6057900" y="2766060"/>
          <a:ext cx="60960" cy="403860"/>
        </a:xfrm>
        <a:prstGeom prst="rect">
          <a:avLst/>
        </a:prstGeom>
        <a:solidFill>
          <a:srgbClr val="1F8CB3">
            <a:alpha val="57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449580</xdr:colOff>
      <xdr:row>11</xdr:row>
      <xdr:rowOff>121920</xdr:rowOff>
    </xdr:from>
    <xdr:to>
      <xdr:col>1</xdr:col>
      <xdr:colOff>289560</xdr:colOff>
      <xdr:row>25</xdr:row>
      <xdr:rowOff>106680</xdr:rowOff>
    </xdr:to>
    <xdr:sp macro="" textlink="">
      <xdr:nvSpPr>
        <xdr:cNvPr id="21" name="Rectangle: Diagonal Corners Rounded 20">
          <a:extLst>
            <a:ext uri="{FF2B5EF4-FFF2-40B4-BE49-F238E27FC236}">
              <a16:creationId xmlns:a16="http://schemas.microsoft.com/office/drawing/2014/main" id="{00000000-0008-0000-0500-000015000000}"/>
            </a:ext>
          </a:extLst>
        </xdr:cNvPr>
        <xdr:cNvSpPr/>
      </xdr:nvSpPr>
      <xdr:spPr>
        <a:xfrm>
          <a:off x="449580" y="2133600"/>
          <a:ext cx="449580" cy="2545080"/>
        </a:xfrm>
        <a:prstGeom prst="round2DiagRect">
          <a:avLst/>
        </a:prstGeom>
        <a:gradFill flip="none" rotWithShape="1">
          <a:gsLst>
            <a:gs pos="0">
              <a:schemeClr val="bg1">
                <a:lumMod val="95000"/>
              </a:schemeClr>
            </a:gs>
            <a:gs pos="31000">
              <a:srgbClr val="1F8CB3"/>
            </a:gs>
            <a:gs pos="100000">
              <a:srgbClr val="333F50"/>
            </a:gs>
          </a:gsLst>
          <a:path path="circle">
            <a:fillToRect l="100000" b="100000"/>
          </a:path>
          <a:tileRect t="-100000" r="-10000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n-GB" sz="2000"/>
            <a:t>Customer Analysis</a:t>
          </a:r>
        </a:p>
      </xdr:txBody>
    </xdr:sp>
    <xdr:clientData/>
  </xdr:twoCellAnchor>
  <xdr:twoCellAnchor>
    <xdr:from>
      <xdr:col>0</xdr:col>
      <xdr:colOff>441960</xdr:colOff>
      <xdr:row>26</xdr:row>
      <xdr:rowOff>68580</xdr:rowOff>
    </xdr:from>
    <xdr:to>
      <xdr:col>1</xdr:col>
      <xdr:colOff>281940</xdr:colOff>
      <xdr:row>37</xdr:row>
      <xdr:rowOff>106680</xdr:rowOff>
    </xdr:to>
    <xdr:sp macro="" textlink="">
      <xdr:nvSpPr>
        <xdr:cNvPr id="22" name="Rectangle: Diagonal Corners Rounded 21">
          <a:extLst>
            <a:ext uri="{FF2B5EF4-FFF2-40B4-BE49-F238E27FC236}">
              <a16:creationId xmlns:a16="http://schemas.microsoft.com/office/drawing/2014/main" id="{00000000-0008-0000-0500-000016000000}"/>
            </a:ext>
          </a:extLst>
        </xdr:cNvPr>
        <xdr:cNvSpPr/>
      </xdr:nvSpPr>
      <xdr:spPr>
        <a:xfrm>
          <a:off x="441960" y="4823460"/>
          <a:ext cx="449580" cy="2049780"/>
        </a:xfrm>
        <a:prstGeom prst="round2DiagRect">
          <a:avLst/>
        </a:prstGeom>
        <a:gradFill flip="none" rotWithShape="1">
          <a:gsLst>
            <a:gs pos="0">
              <a:schemeClr val="bg1">
                <a:lumMod val="95000"/>
              </a:schemeClr>
            </a:gs>
            <a:gs pos="31000">
              <a:srgbClr val="1F8CB3"/>
            </a:gs>
            <a:gs pos="100000">
              <a:srgbClr val="333F50"/>
            </a:gs>
          </a:gsLst>
          <a:path path="circle">
            <a:fillToRect l="100000" b="100000"/>
          </a:path>
          <a:tileRect t="-100000" r="-10000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n-GB" sz="2000"/>
            <a:t>Time Frame</a:t>
          </a:r>
        </a:p>
      </xdr:txBody>
    </xdr:sp>
    <xdr:clientData/>
  </xdr:twoCellAnchor>
  <xdr:twoCellAnchor>
    <xdr:from>
      <xdr:col>4</xdr:col>
      <xdr:colOff>556260</xdr:colOff>
      <xdr:row>16</xdr:row>
      <xdr:rowOff>99060</xdr:rowOff>
    </xdr:from>
    <xdr:to>
      <xdr:col>9</xdr:col>
      <xdr:colOff>457200</xdr:colOff>
      <xdr:row>25</xdr:row>
      <xdr:rowOff>106680</xdr:rowOff>
    </xdr:to>
    <xdr:graphicFrame macro="">
      <xdr:nvGraphicFramePr>
        <xdr:cNvPr id="3" name="Chart 2">
          <a:extLst>
            <a:ext uri="{FF2B5EF4-FFF2-40B4-BE49-F238E27FC236}">
              <a16:creationId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5</xdr:col>
      <xdr:colOff>266700</xdr:colOff>
      <xdr:row>14</xdr:row>
      <xdr:rowOff>30480</xdr:rowOff>
    </xdr:from>
    <xdr:to>
      <xdr:col>7</xdr:col>
      <xdr:colOff>60960</xdr:colOff>
      <xdr:row>16</xdr:row>
      <xdr:rowOff>106680</xdr:rowOff>
    </xdr:to>
    <xdr:sp macro="" textlink="'Analysis 03'!M27">
      <xdr:nvSpPr>
        <xdr:cNvPr id="4" name="TextBox 3">
          <a:extLst>
            <a:ext uri="{FF2B5EF4-FFF2-40B4-BE49-F238E27FC236}">
              <a16:creationId xmlns:a16="http://schemas.microsoft.com/office/drawing/2014/main" id="{00000000-0008-0000-0500-000004000000}"/>
            </a:ext>
          </a:extLst>
        </xdr:cNvPr>
        <xdr:cNvSpPr txBox="1"/>
      </xdr:nvSpPr>
      <xdr:spPr>
        <a:xfrm>
          <a:off x="3314700" y="2590800"/>
          <a:ext cx="1013460" cy="4419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0" i="0" u="none" strike="noStrike">
              <a:solidFill>
                <a:srgbClr val="000000"/>
              </a:solidFill>
              <a:latin typeface="Calibri"/>
              <a:ea typeface="Calibri"/>
              <a:cs typeface="Calibri"/>
            </a:rPr>
            <a:t>Average</a:t>
          </a:r>
          <a:r>
            <a:rPr lang="en-US" sz="1100" b="0" i="0" u="none" strike="noStrike" baseline="0">
              <a:solidFill>
                <a:srgbClr val="000000"/>
              </a:solidFill>
              <a:latin typeface="Calibri"/>
              <a:ea typeface="Calibri"/>
              <a:cs typeface="Calibri"/>
            </a:rPr>
            <a:t> Customer Age</a:t>
          </a:r>
          <a:endParaRPr lang="en-GB" sz="1100">
            <a:solidFill>
              <a:schemeClr val="tx1">
                <a:lumMod val="75000"/>
                <a:lumOff val="25000"/>
              </a:schemeClr>
            </a:solidFill>
          </a:endParaRPr>
        </a:p>
      </xdr:txBody>
    </xdr:sp>
    <xdr:clientData/>
  </xdr:twoCellAnchor>
  <xdr:twoCellAnchor>
    <xdr:from>
      <xdr:col>5</xdr:col>
      <xdr:colOff>289560</xdr:colOff>
      <xdr:row>12</xdr:row>
      <xdr:rowOff>30480</xdr:rowOff>
    </xdr:from>
    <xdr:to>
      <xdr:col>8</xdr:col>
      <xdr:colOff>480060</xdr:colOff>
      <xdr:row>13</xdr:row>
      <xdr:rowOff>129540</xdr:rowOff>
    </xdr:to>
    <xdr:sp macro="" textlink="'Analysis 03'!M26">
      <xdr:nvSpPr>
        <xdr:cNvPr id="7" name="TextBox 6">
          <a:extLst>
            <a:ext uri="{FF2B5EF4-FFF2-40B4-BE49-F238E27FC236}">
              <a16:creationId xmlns:a16="http://schemas.microsoft.com/office/drawing/2014/main" id="{00000000-0008-0000-0500-000007000000}"/>
            </a:ext>
          </a:extLst>
        </xdr:cNvPr>
        <xdr:cNvSpPr txBox="1"/>
      </xdr:nvSpPr>
      <xdr:spPr>
        <a:xfrm>
          <a:off x="3337560" y="2225040"/>
          <a:ext cx="201930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0" i="0" u="none" strike="noStrike">
              <a:solidFill>
                <a:schemeClr val="tx1">
                  <a:lumMod val="75000"/>
                  <a:lumOff val="25000"/>
                </a:schemeClr>
              </a:solidFill>
              <a:latin typeface="Calibri"/>
              <a:ea typeface="Calibri"/>
              <a:cs typeface="Calibri"/>
            </a:rPr>
            <a:t>Profit by Customer Age</a:t>
          </a:r>
          <a:endParaRPr lang="en-GB" sz="1050">
            <a:solidFill>
              <a:schemeClr val="tx1">
                <a:lumMod val="75000"/>
                <a:lumOff val="25000"/>
              </a:schemeClr>
            </a:solidFill>
          </a:endParaRPr>
        </a:p>
      </xdr:txBody>
    </xdr:sp>
    <xdr:clientData/>
  </xdr:twoCellAnchor>
  <xdr:twoCellAnchor>
    <xdr:from>
      <xdr:col>5</xdr:col>
      <xdr:colOff>182880</xdr:colOff>
      <xdr:row>12</xdr:row>
      <xdr:rowOff>91440</xdr:rowOff>
    </xdr:from>
    <xdr:to>
      <xdr:col>5</xdr:col>
      <xdr:colOff>350520</xdr:colOff>
      <xdr:row>13</xdr:row>
      <xdr:rowOff>76200</xdr:rowOff>
    </xdr:to>
    <xdr:sp macro="" textlink="">
      <xdr:nvSpPr>
        <xdr:cNvPr id="8" name="Oval 7">
          <a:extLst>
            <a:ext uri="{FF2B5EF4-FFF2-40B4-BE49-F238E27FC236}">
              <a16:creationId xmlns:a16="http://schemas.microsoft.com/office/drawing/2014/main" id="{00000000-0008-0000-0500-000008000000}"/>
            </a:ext>
          </a:extLst>
        </xdr:cNvPr>
        <xdr:cNvSpPr/>
      </xdr:nvSpPr>
      <xdr:spPr>
        <a:xfrm>
          <a:off x="3230880" y="2286000"/>
          <a:ext cx="167640" cy="167640"/>
        </a:xfrm>
        <a:prstGeom prst="ellipse">
          <a:avLst/>
        </a:prstGeom>
        <a:solidFill>
          <a:srgbClr val="757171">
            <a:alpha val="31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xdr:col>
      <xdr:colOff>236220</xdr:colOff>
      <xdr:row>14</xdr:row>
      <xdr:rowOff>45720</xdr:rowOff>
    </xdr:from>
    <xdr:to>
      <xdr:col>5</xdr:col>
      <xdr:colOff>297180</xdr:colOff>
      <xdr:row>16</xdr:row>
      <xdr:rowOff>83820</xdr:rowOff>
    </xdr:to>
    <xdr:sp macro="" textlink="">
      <xdr:nvSpPr>
        <xdr:cNvPr id="11" name="Rectangle 10">
          <a:extLst>
            <a:ext uri="{FF2B5EF4-FFF2-40B4-BE49-F238E27FC236}">
              <a16:creationId xmlns:a16="http://schemas.microsoft.com/office/drawing/2014/main" id="{00000000-0008-0000-0500-00000B000000}"/>
            </a:ext>
          </a:extLst>
        </xdr:cNvPr>
        <xdr:cNvSpPr/>
      </xdr:nvSpPr>
      <xdr:spPr>
        <a:xfrm>
          <a:off x="3284220" y="2606040"/>
          <a:ext cx="60960" cy="403860"/>
        </a:xfrm>
        <a:prstGeom prst="rect">
          <a:avLst/>
        </a:prstGeom>
        <a:solidFill>
          <a:srgbClr val="1F8CB3">
            <a:alpha val="57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oneCell">
        <xdr:from>
          <xdr:col>1</xdr:col>
          <xdr:colOff>457200</xdr:colOff>
          <xdr:row>13</xdr:row>
          <xdr:rowOff>137160</xdr:rowOff>
        </xdr:from>
        <xdr:to>
          <xdr:col>4</xdr:col>
          <xdr:colOff>83820</xdr:colOff>
          <xdr:row>22</xdr:row>
          <xdr:rowOff>22860</xdr:rowOff>
        </xdr:to>
        <xdr:pic>
          <xdr:nvPicPr>
            <xdr:cNvPr id="27" name="Picture 26">
              <a:extLst>
                <a:ext uri="{FF2B5EF4-FFF2-40B4-BE49-F238E27FC236}">
                  <a16:creationId xmlns:a16="http://schemas.microsoft.com/office/drawing/2014/main" id="{00000000-0008-0000-0500-00001B000000}"/>
                </a:ext>
              </a:extLst>
            </xdr:cNvPr>
            <xdr:cNvPicPr>
              <a:picLocks noChangeAspect="1" noChangeArrowheads="1"/>
              <a:extLst>
                <a:ext uri="{84589F7E-364E-4C9E-8A38-B11213B215E9}">
                  <a14:cameraTool cellRange="'Gender Chart'!$C$7:$L$16" spid="_x0000_s7395"/>
                </a:ext>
              </a:extLst>
            </xdr:cNvPicPr>
          </xdr:nvPicPr>
          <xdr:blipFill>
            <a:blip xmlns:r="http://schemas.openxmlformats.org/officeDocument/2006/relationships" r:embed="rId7"/>
            <a:srcRect/>
            <a:stretch>
              <a:fillRect/>
            </a:stretch>
          </xdr:blipFill>
          <xdr:spPr bwMode="auto">
            <a:xfrm>
              <a:off x="1066800" y="2514600"/>
              <a:ext cx="1455420" cy="153162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xdr:col>
      <xdr:colOff>579120</xdr:colOff>
      <xdr:row>12</xdr:row>
      <xdr:rowOff>22860</xdr:rowOff>
    </xdr:from>
    <xdr:to>
      <xdr:col>4</xdr:col>
      <xdr:colOff>0</xdr:colOff>
      <xdr:row>13</xdr:row>
      <xdr:rowOff>121920</xdr:rowOff>
    </xdr:to>
    <xdr:sp macro="" textlink="'Analysis 03'!M26">
      <xdr:nvSpPr>
        <xdr:cNvPr id="28" name="TextBox 27">
          <a:extLst>
            <a:ext uri="{FF2B5EF4-FFF2-40B4-BE49-F238E27FC236}">
              <a16:creationId xmlns:a16="http://schemas.microsoft.com/office/drawing/2014/main" id="{00000000-0008-0000-0500-00001C000000}"/>
            </a:ext>
          </a:extLst>
        </xdr:cNvPr>
        <xdr:cNvSpPr txBox="1"/>
      </xdr:nvSpPr>
      <xdr:spPr>
        <a:xfrm>
          <a:off x="1188720" y="2217420"/>
          <a:ext cx="124968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0" i="0" u="none" strike="noStrike">
              <a:solidFill>
                <a:schemeClr val="tx1">
                  <a:lumMod val="75000"/>
                  <a:lumOff val="25000"/>
                </a:schemeClr>
              </a:solidFill>
              <a:latin typeface="Calibri"/>
              <a:ea typeface="Calibri"/>
              <a:cs typeface="Calibri"/>
            </a:rPr>
            <a:t>Profit by Gender</a:t>
          </a:r>
          <a:endParaRPr lang="en-GB" sz="1050">
            <a:solidFill>
              <a:schemeClr val="tx1">
                <a:lumMod val="75000"/>
                <a:lumOff val="25000"/>
              </a:schemeClr>
            </a:solidFill>
          </a:endParaRPr>
        </a:p>
      </xdr:txBody>
    </xdr:sp>
    <xdr:clientData/>
  </xdr:twoCellAnchor>
  <xdr:twoCellAnchor>
    <xdr:from>
      <xdr:col>1</xdr:col>
      <xdr:colOff>472440</xdr:colOff>
      <xdr:row>12</xdr:row>
      <xdr:rowOff>60960</xdr:rowOff>
    </xdr:from>
    <xdr:to>
      <xdr:col>2</xdr:col>
      <xdr:colOff>30480</xdr:colOff>
      <xdr:row>13</xdr:row>
      <xdr:rowOff>45720</xdr:rowOff>
    </xdr:to>
    <xdr:sp macro="" textlink="">
      <xdr:nvSpPr>
        <xdr:cNvPr id="32" name="Oval 31">
          <a:extLst>
            <a:ext uri="{FF2B5EF4-FFF2-40B4-BE49-F238E27FC236}">
              <a16:creationId xmlns:a16="http://schemas.microsoft.com/office/drawing/2014/main" id="{00000000-0008-0000-0500-000020000000}"/>
            </a:ext>
          </a:extLst>
        </xdr:cNvPr>
        <xdr:cNvSpPr/>
      </xdr:nvSpPr>
      <xdr:spPr>
        <a:xfrm>
          <a:off x="1082040" y="2255520"/>
          <a:ext cx="167640" cy="167640"/>
        </a:xfrm>
        <a:prstGeom prst="ellipse">
          <a:avLst/>
        </a:prstGeom>
        <a:solidFill>
          <a:srgbClr val="757171">
            <a:alpha val="31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518160</xdr:colOff>
      <xdr:row>22</xdr:row>
      <xdr:rowOff>152400</xdr:rowOff>
    </xdr:from>
    <xdr:to>
      <xdr:col>2</xdr:col>
      <xdr:colOff>45720</xdr:colOff>
      <xdr:row>23</xdr:row>
      <xdr:rowOff>76200</xdr:rowOff>
    </xdr:to>
    <xdr:sp macro="" textlink="">
      <xdr:nvSpPr>
        <xdr:cNvPr id="33" name="Rectangle 32">
          <a:extLst>
            <a:ext uri="{FF2B5EF4-FFF2-40B4-BE49-F238E27FC236}">
              <a16:creationId xmlns:a16="http://schemas.microsoft.com/office/drawing/2014/main" id="{00000000-0008-0000-0500-000021000000}"/>
            </a:ext>
          </a:extLst>
        </xdr:cNvPr>
        <xdr:cNvSpPr/>
      </xdr:nvSpPr>
      <xdr:spPr>
        <a:xfrm>
          <a:off x="1127760" y="4175760"/>
          <a:ext cx="137160" cy="106680"/>
        </a:xfrm>
        <a:prstGeom prst="rect">
          <a:avLst/>
        </a:prstGeom>
        <a:solidFill>
          <a:srgbClr val="9FE6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525780</xdr:colOff>
      <xdr:row>23</xdr:row>
      <xdr:rowOff>167640</xdr:rowOff>
    </xdr:from>
    <xdr:to>
      <xdr:col>2</xdr:col>
      <xdr:colOff>38100</xdr:colOff>
      <xdr:row>24</xdr:row>
      <xdr:rowOff>106680</xdr:rowOff>
    </xdr:to>
    <xdr:sp macro="" textlink="">
      <xdr:nvSpPr>
        <xdr:cNvPr id="38" name="Oval 37">
          <a:extLst>
            <a:ext uri="{FF2B5EF4-FFF2-40B4-BE49-F238E27FC236}">
              <a16:creationId xmlns:a16="http://schemas.microsoft.com/office/drawing/2014/main" id="{00000000-0008-0000-0500-000026000000}"/>
            </a:ext>
          </a:extLst>
        </xdr:cNvPr>
        <xdr:cNvSpPr/>
      </xdr:nvSpPr>
      <xdr:spPr>
        <a:xfrm>
          <a:off x="1135380" y="4373880"/>
          <a:ext cx="121920" cy="121920"/>
        </a:xfrm>
        <a:prstGeom prst="ellipse">
          <a:avLst/>
        </a:prstGeom>
        <a:solidFill>
          <a:srgbClr val="0070C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2</xdr:col>
      <xdr:colOff>30480</xdr:colOff>
      <xdr:row>22</xdr:row>
      <xdr:rowOff>60960</xdr:rowOff>
    </xdr:from>
    <xdr:to>
      <xdr:col>3</xdr:col>
      <xdr:colOff>182880</xdr:colOff>
      <xdr:row>23</xdr:row>
      <xdr:rowOff>160020</xdr:rowOff>
    </xdr:to>
    <xdr:sp macro="" textlink="'Analysis 03'!M26">
      <xdr:nvSpPr>
        <xdr:cNvPr id="39" name="TextBox 38">
          <a:extLst>
            <a:ext uri="{FF2B5EF4-FFF2-40B4-BE49-F238E27FC236}">
              <a16:creationId xmlns:a16="http://schemas.microsoft.com/office/drawing/2014/main" id="{00000000-0008-0000-0500-000027000000}"/>
            </a:ext>
          </a:extLst>
        </xdr:cNvPr>
        <xdr:cNvSpPr txBox="1"/>
      </xdr:nvSpPr>
      <xdr:spPr>
        <a:xfrm>
          <a:off x="1249680" y="4084320"/>
          <a:ext cx="76200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0" i="0" u="none" strike="noStrike">
              <a:solidFill>
                <a:schemeClr val="tx1">
                  <a:lumMod val="75000"/>
                  <a:lumOff val="25000"/>
                </a:schemeClr>
              </a:solidFill>
              <a:latin typeface="Calibri"/>
              <a:ea typeface="Calibri"/>
              <a:cs typeface="Calibri"/>
            </a:rPr>
            <a:t>Female</a:t>
          </a:r>
          <a:endParaRPr lang="en-GB" sz="1050">
            <a:solidFill>
              <a:schemeClr val="tx1">
                <a:lumMod val="75000"/>
                <a:lumOff val="25000"/>
              </a:schemeClr>
            </a:solidFill>
          </a:endParaRPr>
        </a:p>
      </xdr:txBody>
    </xdr:sp>
    <xdr:clientData/>
  </xdr:twoCellAnchor>
  <xdr:twoCellAnchor>
    <xdr:from>
      <xdr:col>2</xdr:col>
      <xdr:colOff>38100</xdr:colOff>
      <xdr:row>23</xdr:row>
      <xdr:rowOff>99060</xdr:rowOff>
    </xdr:from>
    <xdr:to>
      <xdr:col>3</xdr:col>
      <xdr:colOff>7620</xdr:colOff>
      <xdr:row>25</xdr:row>
      <xdr:rowOff>15240</xdr:rowOff>
    </xdr:to>
    <xdr:sp macro="" textlink="'Analysis 03'!M26">
      <xdr:nvSpPr>
        <xdr:cNvPr id="40" name="TextBox 39">
          <a:extLst>
            <a:ext uri="{FF2B5EF4-FFF2-40B4-BE49-F238E27FC236}">
              <a16:creationId xmlns:a16="http://schemas.microsoft.com/office/drawing/2014/main" id="{00000000-0008-0000-0500-000028000000}"/>
            </a:ext>
          </a:extLst>
        </xdr:cNvPr>
        <xdr:cNvSpPr txBox="1"/>
      </xdr:nvSpPr>
      <xdr:spPr>
        <a:xfrm>
          <a:off x="1257300" y="4305300"/>
          <a:ext cx="57912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0" i="0" u="none" strike="noStrike">
              <a:solidFill>
                <a:schemeClr val="tx1">
                  <a:lumMod val="75000"/>
                  <a:lumOff val="25000"/>
                </a:schemeClr>
              </a:solidFill>
              <a:latin typeface="Calibri"/>
              <a:ea typeface="Calibri"/>
              <a:cs typeface="Calibri"/>
            </a:rPr>
            <a:t>Male</a:t>
          </a:r>
          <a:endParaRPr lang="en-GB" sz="1050">
            <a:solidFill>
              <a:schemeClr val="tx1">
                <a:lumMod val="75000"/>
                <a:lumOff val="25000"/>
              </a:schemeClr>
            </a:solidFill>
          </a:endParaRPr>
        </a:p>
      </xdr:txBody>
    </xdr:sp>
    <xdr:clientData/>
  </xdr:twoCellAnchor>
  <xdr:twoCellAnchor>
    <xdr:from>
      <xdr:col>3</xdr:col>
      <xdr:colOff>182880</xdr:colOff>
      <xdr:row>22</xdr:row>
      <xdr:rowOff>76200</xdr:rowOff>
    </xdr:from>
    <xdr:to>
      <xdr:col>4</xdr:col>
      <xdr:colOff>335280</xdr:colOff>
      <xdr:row>23</xdr:row>
      <xdr:rowOff>175260</xdr:rowOff>
    </xdr:to>
    <xdr:sp macro="" textlink="'Analysis 03'!AR8">
      <xdr:nvSpPr>
        <xdr:cNvPr id="42" name="TextBox 41">
          <a:extLst>
            <a:ext uri="{FF2B5EF4-FFF2-40B4-BE49-F238E27FC236}">
              <a16:creationId xmlns:a16="http://schemas.microsoft.com/office/drawing/2014/main" id="{00000000-0008-0000-0500-00002A000000}"/>
            </a:ext>
          </a:extLst>
        </xdr:cNvPr>
        <xdr:cNvSpPr txBox="1"/>
      </xdr:nvSpPr>
      <xdr:spPr>
        <a:xfrm>
          <a:off x="2011680" y="4099560"/>
          <a:ext cx="76200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F2D2A276-A64D-4DD5-8E8E-620E9CD05586}" type="TxLink">
            <a:rPr lang="en-US" sz="1400" b="1" i="0" u="none" strike="noStrike">
              <a:solidFill>
                <a:srgbClr val="2DC8FF"/>
              </a:solidFill>
              <a:latin typeface="Calibri"/>
              <a:ea typeface="Calibri"/>
              <a:cs typeface="Calibri"/>
            </a:rPr>
            <a:pPr algn="l"/>
            <a:t>52.06%</a:t>
          </a:fld>
          <a:endParaRPr lang="en-GB" sz="1200" b="1">
            <a:solidFill>
              <a:srgbClr val="2DC8FF"/>
            </a:solidFill>
          </a:endParaRPr>
        </a:p>
      </xdr:txBody>
    </xdr:sp>
    <xdr:clientData/>
  </xdr:twoCellAnchor>
  <xdr:twoCellAnchor>
    <xdr:from>
      <xdr:col>3</xdr:col>
      <xdr:colOff>175260</xdr:colOff>
      <xdr:row>23</xdr:row>
      <xdr:rowOff>137160</xdr:rowOff>
    </xdr:from>
    <xdr:to>
      <xdr:col>4</xdr:col>
      <xdr:colOff>327660</xdr:colOff>
      <xdr:row>25</xdr:row>
      <xdr:rowOff>53340</xdr:rowOff>
    </xdr:to>
    <xdr:sp macro="" textlink="'Analysis 03'!AR9">
      <xdr:nvSpPr>
        <xdr:cNvPr id="44" name="TextBox 43">
          <a:extLst>
            <a:ext uri="{FF2B5EF4-FFF2-40B4-BE49-F238E27FC236}">
              <a16:creationId xmlns:a16="http://schemas.microsoft.com/office/drawing/2014/main" id="{00000000-0008-0000-0500-00002C000000}"/>
            </a:ext>
          </a:extLst>
        </xdr:cNvPr>
        <xdr:cNvSpPr txBox="1"/>
      </xdr:nvSpPr>
      <xdr:spPr>
        <a:xfrm>
          <a:off x="2004060" y="4343400"/>
          <a:ext cx="76200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7EFBC755-7F73-402A-AEB9-2F1149979C84}" type="TxLink">
            <a:rPr lang="en-US" sz="1400" b="1" i="0" u="none" strike="noStrike">
              <a:solidFill>
                <a:srgbClr val="0070C0"/>
              </a:solidFill>
              <a:latin typeface="Calibri"/>
              <a:ea typeface="Calibri"/>
              <a:cs typeface="Calibri"/>
            </a:rPr>
            <a:pPr algn="l"/>
            <a:t>47.94%</a:t>
          </a:fld>
          <a:endParaRPr lang="en-GB" sz="1200" b="1">
            <a:solidFill>
              <a:srgbClr val="0070C0"/>
            </a:solidFill>
          </a:endParaRPr>
        </a:p>
      </xdr:txBody>
    </xdr:sp>
    <xdr:clientData/>
  </xdr:twoCellAnchor>
  <xdr:twoCellAnchor>
    <xdr:from>
      <xdr:col>1</xdr:col>
      <xdr:colOff>167640</xdr:colOff>
      <xdr:row>28</xdr:row>
      <xdr:rowOff>114300</xdr:rowOff>
    </xdr:from>
    <xdr:to>
      <xdr:col>9</xdr:col>
      <xdr:colOff>541020</xdr:colOff>
      <xdr:row>37</xdr:row>
      <xdr:rowOff>38100</xdr:rowOff>
    </xdr:to>
    <xdr:graphicFrame macro="">
      <xdr:nvGraphicFramePr>
        <xdr:cNvPr id="46" name="Chart 45">
          <a:extLst>
            <a:ext uri="{FF2B5EF4-FFF2-40B4-BE49-F238E27FC236}">
              <a16:creationId xmlns:a16="http://schemas.microsoft.com/office/drawing/2014/main" id="{00000000-0008-0000-0500-00002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601980</xdr:colOff>
      <xdr:row>26</xdr:row>
      <xdr:rowOff>121920</xdr:rowOff>
    </xdr:from>
    <xdr:to>
      <xdr:col>6</xdr:col>
      <xdr:colOff>38100</xdr:colOff>
      <xdr:row>28</xdr:row>
      <xdr:rowOff>38100</xdr:rowOff>
    </xdr:to>
    <xdr:sp macro="" textlink="'Analysis 03'!M26">
      <xdr:nvSpPr>
        <xdr:cNvPr id="7169" name="TextBox 7168">
          <a:extLst>
            <a:ext uri="{FF2B5EF4-FFF2-40B4-BE49-F238E27FC236}">
              <a16:creationId xmlns:a16="http://schemas.microsoft.com/office/drawing/2014/main" id="{00000000-0008-0000-0500-0000011C0000}"/>
            </a:ext>
          </a:extLst>
        </xdr:cNvPr>
        <xdr:cNvSpPr txBox="1"/>
      </xdr:nvSpPr>
      <xdr:spPr>
        <a:xfrm>
          <a:off x="1211580" y="4876800"/>
          <a:ext cx="248412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0" i="0" u="none" strike="noStrike">
              <a:solidFill>
                <a:schemeClr val="tx1">
                  <a:lumMod val="75000"/>
                  <a:lumOff val="25000"/>
                </a:schemeClr>
              </a:solidFill>
              <a:latin typeface="Calibri"/>
              <a:ea typeface="Calibri"/>
              <a:cs typeface="Calibri"/>
            </a:rPr>
            <a:t>Profit Trend and</a:t>
          </a:r>
          <a:r>
            <a:rPr lang="en-US" sz="1200" b="1" i="0" u="none" strike="noStrike">
              <a:solidFill>
                <a:schemeClr val="tx1">
                  <a:lumMod val="75000"/>
                  <a:lumOff val="25000"/>
                </a:schemeClr>
              </a:solidFill>
              <a:latin typeface="Calibri"/>
              <a:ea typeface="Calibri"/>
              <a:cs typeface="Calibri"/>
            </a:rPr>
            <a:t> MoM Growth</a:t>
          </a:r>
          <a:r>
            <a:rPr lang="en-US" sz="1200" b="1" i="0" u="none" strike="noStrike" baseline="0">
              <a:solidFill>
                <a:schemeClr val="tx1">
                  <a:lumMod val="75000"/>
                  <a:lumOff val="25000"/>
                </a:schemeClr>
              </a:solidFill>
              <a:latin typeface="Calibri"/>
              <a:ea typeface="Calibri"/>
              <a:cs typeface="Calibri"/>
            </a:rPr>
            <a:t> Rate</a:t>
          </a:r>
          <a:endParaRPr lang="en-GB" sz="1050" b="1">
            <a:solidFill>
              <a:schemeClr val="tx1">
                <a:lumMod val="75000"/>
                <a:lumOff val="25000"/>
              </a:schemeClr>
            </a:solidFill>
          </a:endParaRPr>
        </a:p>
      </xdr:txBody>
    </xdr:sp>
    <xdr:clientData/>
  </xdr:twoCellAnchor>
  <xdr:twoCellAnchor>
    <xdr:from>
      <xdr:col>1</xdr:col>
      <xdr:colOff>495300</xdr:colOff>
      <xdr:row>27</xdr:row>
      <xdr:rowOff>0</xdr:rowOff>
    </xdr:from>
    <xdr:to>
      <xdr:col>2</xdr:col>
      <xdr:colOff>53340</xdr:colOff>
      <xdr:row>27</xdr:row>
      <xdr:rowOff>167640</xdr:rowOff>
    </xdr:to>
    <xdr:sp macro="" textlink="">
      <xdr:nvSpPr>
        <xdr:cNvPr id="7174" name="Oval 7173">
          <a:extLst>
            <a:ext uri="{FF2B5EF4-FFF2-40B4-BE49-F238E27FC236}">
              <a16:creationId xmlns:a16="http://schemas.microsoft.com/office/drawing/2014/main" id="{00000000-0008-0000-0500-0000061C0000}"/>
            </a:ext>
          </a:extLst>
        </xdr:cNvPr>
        <xdr:cNvSpPr/>
      </xdr:nvSpPr>
      <xdr:spPr>
        <a:xfrm>
          <a:off x="1104900" y="4937760"/>
          <a:ext cx="167640" cy="167640"/>
        </a:xfrm>
        <a:prstGeom prst="ellipse">
          <a:avLst/>
        </a:prstGeom>
        <a:solidFill>
          <a:srgbClr val="757171">
            <a:alpha val="31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9</xdr:col>
      <xdr:colOff>365760</xdr:colOff>
      <xdr:row>28</xdr:row>
      <xdr:rowOff>53340</xdr:rowOff>
    </xdr:from>
    <xdr:to>
      <xdr:col>15</xdr:col>
      <xdr:colOff>601980</xdr:colOff>
      <xdr:row>37</xdr:row>
      <xdr:rowOff>68580</xdr:rowOff>
    </xdr:to>
    <xdr:graphicFrame macro="">
      <xdr:nvGraphicFramePr>
        <xdr:cNvPr id="7179" name="Chart 7178">
          <a:extLst>
            <a:ext uri="{FF2B5EF4-FFF2-40B4-BE49-F238E27FC236}">
              <a16:creationId xmlns:a16="http://schemas.microsoft.com/office/drawing/2014/main" id="{00000000-0008-0000-0500-00000B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10</xdr:col>
      <xdr:colOff>53340</xdr:colOff>
      <xdr:row>26</xdr:row>
      <xdr:rowOff>106680</xdr:rowOff>
    </xdr:from>
    <xdr:to>
      <xdr:col>12</xdr:col>
      <xdr:colOff>167640</xdr:colOff>
      <xdr:row>28</xdr:row>
      <xdr:rowOff>22860</xdr:rowOff>
    </xdr:to>
    <xdr:sp macro="" textlink="'Analysis 03'!M26">
      <xdr:nvSpPr>
        <xdr:cNvPr id="7180" name="TextBox 7179">
          <a:extLst>
            <a:ext uri="{FF2B5EF4-FFF2-40B4-BE49-F238E27FC236}">
              <a16:creationId xmlns:a16="http://schemas.microsoft.com/office/drawing/2014/main" id="{00000000-0008-0000-0500-00000C1C0000}"/>
            </a:ext>
          </a:extLst>
        </xdr:cNvPr>
        <xdr:cNvSpPr txBox="1"/>
      </xdr:nvSpPr>
      <xdr:spPr>
        <a:xfrm>
          <a:off x="6149340" y="4861560"/>
          <a:ext cx="133350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0" i="0" u="none" strike="noStrike">
              <a:solidFill>
                <a:schemeClr val="tx1">
                  <a:lumMod val="75000"/>
                  <a:lumOff val="25000"/>
                </a:schemeClr>
              </a:solidFill>
              <a:latin typeface="Calibri"/>
              <a:ea typeface="Calibri"/>
              <a:cs typeface="Calibri"/>
            </a:rPr>
            <a:t>Profit by Weekday</a:t>
          </a:r>
          <a:endParaRPr lang="en-GB" sz="1050" b="1">
            <a:solidFill>
              <a:schemeClr val="tx1">
                <a:lumMod val="75000"/>
                <a:lumOff val="25000"/>
              </a:schemeClr>
            </a:solidFill>
          </a:endParaRPr>
        </a:p>
      </xdr:txBody>
    </xdr:sp>
    <xdr:clientData/>
  </xdr:twoCellAnchor>
  <xdr:twoCellAnchor>
    <xdr:from>
      <xdr:col>9</xdr:col>
      <xdr:colOff>556260</xdr:colOff>
      <xdr:row>26</xdr:row>
      <xdr:rowOff>167640</xdr:rowOff>
    </xdr:from>
    <xdr:to>
      <xdr:col>10</xdr:col>
      <xdr:colOff>114300</xdr:colOff>
      <xdr:row>27</xdr:row>
      <xdr:rowOff>152400</xdr:rowOff>
    </xdr:to>
    <xdr:sp macro="" textlink="">
      <xdr:nvSpPr>
        <xdr:cNvPr id="7182" name="Oval 7181">
          <a:extLst>
            <a:ext uri="{FF2B5EF4-FFF2-40B4-BE49-F238E27FC236}">
              <a16:creationId xmlns:a16="http://schemas.microsoft.com/office/drawing/2014/main" id="{00000000-0008-0000-0500-00000E1C0000}"/>
            </a:ext>
          </a:extLst>
        </xdr:cNvPr>
        <xdr:cNvSpPr/>
      </xdr:nvSpPr>
      <xdr:spPr>
        <a:xfrm>
          <a:off x="6042660" y="4922520"/>
          <a:ext cx="167640" cy="167640"/>
        </a:xfrm>
        <a:prstGeom prst="ellipse">
          <a:avLst/>
        </a:prstGeom>
        <a:solidFill>
          <a:srgbClr val="757171">
            <a:alpha val="31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16</xdr:col>
      <xdr:colOff>461010</xdr:colOff>
      <xdr:row>7</xdr:row>
      <xdr:rowOff>87630</xdr:rowOff>
    </xdr:from>
    <xdr:to>
      <xdr:col>18</xdr:col>
      <xdr:colOff>270510</xdr:colOff>
      <xdr:row>10</xdr:row>
      <xdr:rowOff>72390</xdr:rowOff>
    </xdr:to>
    <xdr:sp macro="" textlink="'Analysis 03'!M26">
      <xdr:nvSpPr>
        <xdr:cNvPr id="7183" name="TextBox 7182">
          <a:extLst>
            <a:ext uri="{FF2B5EF4-FFF2-40B4-BE49-F238E27FC236}">
              <a16:creationId xmlns:a16="http://schemas.microsoft.com/office/drawing/2014/main" id="{00000000-0008-0000-0500-00000F1C0000}"/>
            </a:ext>
          </a:extLst>
        </xdr:cNvPr>
        <xdr:cNvSpPr txBox="1"/>
      </xdr:nvSpPr>
      <xdr:spPr>
        <a:xfrm>
          <a:off x="10214610" y="1367790"/>
          <a:ext cx="1028700" cy="533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0" i="0" u="none" strike="noStrike">
              <a:solidFill>
                <a:schemeClr val="bg1">
                  <a:lumMod val="85000"/>
                </a:schemeClr>
              </a:solidFill>
              <a:latin typeface="Calibri"/>
              <a:ea typeface="Calibri"/>
              <a:cs typeface="Calibri"/>
            </a:rPr>
            <a:t>Product Return</a:t>
          </a:r>
          <a:r>
            <a:rPr lang="en-US" sz="1200" b="0" i="0" u="none" strike="noStrike" baseline="0">
              <a:solidFill>
                <a:schemeClr val="bg1">
                  <a:lumMod val="85000"/>
                </a:schemeClr>
              </a:solidFill>
              <a:latin typeface="Calibri"/>
              <a:ea typeface="Calibri"/>
              <a:cs typeface="Calibri"/>
            </a:rPr>
            <a:t> Rate</a:t>
          </a:r>
          <a:endParaRPr lang="en-GB" sz="1050">
            <a:solidFill>
              <a:schemeClr val="bg1">
                <a:lumMod val="85000"/>
              </a:schemeClr>
            </a:solidFill>
          </a:endParaRPr>
        </a:p>
      </xdr:txBody>
    </xdr:sp>
    <xdr:clientData/>
  </xdr:twoCellAnchor>
  <xdr:twoCellAnchor>
    <xdr:from>
      <xdr:col>16</xdr:col>
      <xdr:colOff>480060</xdr:colOff>
      <xdr:row>10</xdr:row>
      <xdr:rowOff>83820</xdr:rowOff>
    </xdr:from>
    <xdr:to>
      <xdr:col>18</xdr:col>
      <xdr:colOff>289560</xdr:colOff>
      <xdr:row>13</xdr:row>
      <xdr:rowOff>68580</xdr:rowOff>
    </xdr:to>
    <xdr:sp macro="" textlink="'Analysis 03'!AG33">
      <xdr:nvSpPr>
        <xdr:cNvPr id="7184" name="TextBox 7183">
          <a:extLst>
            <a:ext uri="{FF2B5EF4-FFF2-40B4-BE49-F238E27FC236}">
              <a16:creationId xmlns:a16="http://schemas.microsoft.com/office/drawing/2014/main" id="{00000000-0008-0000-0500-0000101C0000}"/>
            </a:ext>
          </a:extLst>
        </xdr:cNvPr>
        <xdr:cNvSpPr txBox="1"/>
      </xdr:nvSpPr>
      <xdr:spPr>
        <a:xfrm>
          <a:off x="10233660" y="1912620"/>
          <a:ext cx="1028700" cy="533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0" i="0" u="none" strike="noStrike">
              <a:solidFill>
                <a:schemeClr val="bg1">
                  <a:lumMod val="85000"/>
                </a:schemeClr>
              </a:solidFill>
              <a:latin typeface="Calibri"/>
              <a:ea typeface="Calibri"/>
              <a:cs typeface="Calibri"/>
            </a:rPr>
            <a:t>Product Refund</a:t>
          </a:r>
          <a:r>
            <a:rPr lang="en-US" sz="1200" b="0" i="0" u="none" strike="noStrike" baseline="0">
              <a:solidFill>
                <a:schemeClr val="bg1">
                  <a:lumMod val="85000"/>
                </a:schemeClr>
              </a:solidFill>
              <a:latin typeface="Calibri"/>
              <a:ea typeface="Calibri"/>
              <a:cs typeface="Calibri"/>
            </a:rPr>
            <a:t> Rate</a:t>
          </a:r>
          <a:endParaRPr lang="en-GB" sz="1050">
            <a:solidFill>
              <a:schemeClr val="bg1">
                <a:lumMod val="85000"/>
              </a:schemeClr>
            </a:solidFill>
          </a:endParaRPr>
        </a:p>
      </xdr:txBody>
    </xdr:sp>
    <xdr:clientData/>
  </xdr:twoCellAnchor>
  <xdr:twoCellAnchor>
    <xdr:from>
      <xdr:col>16</xdr:col>
      <xdr:colOff>312420</xdr:colOff>
      <xdr:row>6</xdr:row>
      <xdr:rowOff>22860</xdr:rowOff>
    </xdr:from>
    <xdr:to>
      <xdr:col>16</xdr:col>
      <xdr:colOff>480060</xdr:colOff>
      <xdr:row>7</xdr:row>
      <xdr:rowOff>7620</xdr:rowOff>
    </xdr:to>
    <xdr:sp macro="" textlink="">
      <xdr:nvSpPr>
        <xdr:cNvPr id="7185" name="Oval 7184">
          <a:extLst>
            <a:ext uri="{FF2B5EF4-FFF2-40B4-BE49-F238E27FC236}">
              <a16:creationId xmlns:a16="http://schemas.microsoft.com/office/drawing/2014/main" id="{00000000-0008-0000-0500-0000111C0000}"/>
            </a:ext>
          </a:extLst>
        </xdr:cNvPr>
        <xdr:cNvSpPr/>
      </xdr:nvSpPr>
      <xdr:spPr>
        <a:xfrm>
          <a:off x="10066020" y="1120140"/>
          <a:ext cx="167640" cy="167640"/>
        </a:xfrm>
        <a:prstGeom prst="ellipse">
          <a:avLst/>
        </a:prstGeom>
        <a:solidFill>
          <a:schemeClr val="bg1">
            <a:alpha val="30588"/>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16</xdr:col>
      <xdr:colOff>434340</xdr:colOff>
      <xdr:row>7</xdr:row>
      <xdr:rowOff>144780</xdr:rowOff>
    </xdr:from>
    <xdr:to>
      <xdr:col>16</xdr:col>
      <xdr:colOff>495300</xdr:colOff>
      <xdr:row>10</xdr:row>
      <xdr:rowOff>0</xdr:rowOff>
    </xdr:to>
    <xdr:sp macro="" textlink="">
      <xdr:nvSpPr>
        <xdr:cNvPr id="7186" name="Rectangle 7185">
          <a:extLst>
            <a:ext uri="{FF2B5EF4-FFF2-40B4-BE49-F238E27FC236}">
              <a16:creationId xmlns:a16="http://schemas.microsoft.com/office/drawing/2014/main" id="{00000000-0008-0000-0500-0000121C0000}"/>
            </a:ext>
          </a:extLst>
        </xdr:cNvPr>
        <xdr:cNvSpPr/>
      </xdr:nvSpPr>
      <xdr:spPr>
        <a:xfrm>
          <a:off x="10187940" y="1424940"/>
          <a:ext cx="60960" cy="403860"/>
        </a:xfrm>
        <a:prstGeom prst="rect">
          <a:avLst/>
        </a:prstGeom>
        <a:solidFill>
          <a:srgbClr val="1F8CB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16</xdr:col>
      <xdr:colOff>434340</xdr:colOff>
      <xdr:row>10</xdr:row>
      <xdr:rowOff>167640</xdr:rowOff>
    </xdr:from>
    <xdr:to>
      <xdr:col>16</xdr:col>
      <xdr:colOff>495300</xdr:colOff>
      <xdr:row>13</xdr:row>
      <xdr:rowOff>22860</xdr:rowOff>
    </xdr:to>
    <xdr:sp macro="" textlink="">
      <xdr:nvSpPr>
        <xdr:cNvPr id="7187" name="Rectangle 7186">
          <a:extLst>
            <a:ext uri="{FF2B5EF4-FFF2-40B4-BE49-F238E27FC236}">
              <a16:creationId xmlns:a16="http://schemas.microsoft.com/office/drawing/2014/main" id="{00000000-0008-0000-0500-0000131C0000}"/>
            </a:ext>
          </a:extLst>
        </xdr:cNvPr>
        <xdr:cNvSpPr/>
      </xdr:nvSpPr>
      <xdr:spPr>
        <a:xfrm>
          <a:off x="10187940" y="1996440"/>
          <a:ext cx="60960" cy="403860"/>
        </a:xfrm>
        <a:prstGeom prst="rect">
          <a:avLst/>
        </a:prstGeom>
        <a:solidFill>
          <a:srgbClr val="1F8CB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18</xdr:col>
      <xdr:colOff>205740</xdr:colOff>
      <xdr:row>5</xdr:row>
      <xdr:rowOff>76200</xdr:rowOff>
    </xdr:from>
    <xdr:to>
      <xdr:col>19</xdr:col>
      <xdr:colOff>220980</xdr:colOff>
      <xdr:row>7</xdr:row>
      <xdr:rowOff>152400</xdr:rowOff>
    </xdr:to>
    <xdr:sp macro="" textlink="'Analysis 03'!BO4">
      <xdr:nvSpPr>
        <xdr:cNvPr id="7188" name="TextBox 7187">
          <a:extLst>
            <a:ext uri="{FF2B5EF4-FFF2-40B4-BE49-F238E27FC236}">
              <a16:creationId xmlns:a16="http://schemas.microsoft.com/office/drawing/2014/main" id="{00000000-0008-0000-0500-0000141C0000}"/>
            </a:ext>
          </a:extLst>
        </xdr:cNvPr>
        <xdr:cNvSpPr txBox="1"/>
      </xdr:nvSpPr>
      <xdr:spPr>
        <a:xfrm>
          <a:off x="11178540" y="990600"/>
          <a:ext cx="624840" cy="4419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49218D52-3F03-45A3-B175-045951FC3FD8}" type="TxLink">
            <a:rPr lang="en-US" sz="2000" b="0" i="0" u="none" strike="noStrike">
              <a:solidFill>
                <a:schemeClr val="bg1"/>
              </a:solidFill>
              <a:latin typeface="Calibri"/>
              <a:ea typeface="Calibri"/>
              <a:cs typeface="Calibri"/>
            </a:rPr>
            <a:pPr marL="0" indent="0" algn="l"/>
            <a:t>8</a:t>
          </a:fld>
          <a:endParaRPr lang="en-GB" sz="2000" b="0" i="0" u="none" strike="noStrike">
            <a:solidFill>
              <a:schemeClr val="bg1"/>
            </a:solidFill>
            <a:latin typeface="Calibri"/>
            <a:ea typeface="Calibri"/>
            <a:cs typeface="Calibri"/>
          </a:endParaRPr>
        </a:p>
      </xdr:txBody>
    </xdr:sp>
    <xdr:clientData/>
  </xdr:twoCellAnchor>
  <xdr:twoCellAnchor>
    <xdr:from>
      <xdr:col>18</xdr:col>
      <xdr:colOff>205740</xdr:colOff>
      <xdr:row>8</xdr:row>
      <xdr:rowOff>22860</xdr:rowOff>
    </xdr:from>
    <xdr:to>
      <xdr:col>19</xdr:col>
      <xdr:colOff>563880</xdr:colOff>
      <xdr:row>10</xdr:row>
      <xdr:rowOff>99060</xdr:rowOff>
    </xdr:to>
    <xdr:sp macro="" textlink="'Analysis 03'!BP4">
      <xdr:nvSpPr>
        <xdr:cNvPr id="7189" name="TextBox 7188">
          <a:extLst>
            <a:ext uri="{FF2B5EF4-FFF2-40B4-BE49-F238E27FC236}">
              <a16:creationId xmlns:a16="http://schemas.microsoft.com/office/drawing/2014/main" id="{00000000-0008-0000-0500-0000151C0000}"/>
            </a:ext>
          </a:extLst>
        </xdr:cNvPr>
        <xdr:cNvSpPr txBox="1"/>
      </xdr:nvSpPr>
      <xdr:spPr>
        <a:xfrm>
          <a:off x="11178540" y="1485900"/>
          <a:ext cx="967740" cy="4419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3787F4C5-0B31-4243-8350-BC2458783D50}" type="TxLink">
            <a:rPr lang="en-US" sz="2000" b="0" i="0" u="none" strike="noStrike">
              <a:solidFill>
                <a:schemeClr val="bg1"/>
              </a:solidFill>
              <a:latin typeface="Calibri"/>
              <a:ea typeface="Calibri"/>
              <a:cs typeface="Calibri"/>
            </a:rPr>
            <a:pPr marL="0" indent="0" algn="l"/>
            <a:t>+8.11%</a:t>
          </a:fld>
          <a:endParaRPr lang="en-GB" sz="2000" b="0" i="0" u="none" strike="noStrike">
            <a:solidFill>
              <a:schemeClr val="bg1"/>
            </a:solidFill>
            <a:latin typeface="Calibri"/>
            <a:ea typeface="Calibri"/>
            <a:cs typeface="Calibri"/>
          </a:endParaRPr>
        </a:p>
      </xdr:txBody>
    </xdr:sp>
    <xdr:clientData/>
  </xdr:twoCellAnchor>
  <xdr:twoCellAnchor>
    <xdr:from>
      <xdr:col>18</xdr:col>
      <xdr:colOff>205740</xdr:colOff>
      <xdr:row>10</xdr:row>
      <xdr:rowOff>152400</xdr:rowOff>
    </xdr:from>
    <xdr:to>
      <xdr:col>19</xdr:col>
      <xdr:colOff>579120</xdr:colOff>
      <xdr:row>13</xdr:row>
      <xdr:rowOff>45720</xdr:rowOff>
    </xdr:to>
    <xdr:sp macro="" textlink="'Analysis 03'!BQ4">
      <xdr:nvSpPr>
        <xdr:cNvPr id="7190" name="TextBox 7189">
          <a:extLst>
            <a:ext uri="{FF2B5EF4-FFF2-40B4-BE49-F238E27FC236}">
              <a16:creationId xmlns:a16="http://schemas.microsoft.com/office/drawing/2014/main" id="{00000000-0008-0000-0500-0000161C0000}"/>
            </a:ext>
          </a:extLst>
        </xdr:cNvPr>
        <xdr:cNvSpPr txBox="1"/>
      </xdr:nvSpPr>
      <xdr:spPr>
        <a:xfrm>
          <a:off x="11178540" y="1981200"/>
          <a:ext cx="982980" cy="4419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39F156F7-C2D9-4F57-B2D8-DAE063099CE2}" type="TxLink">
            <a:rPr lang="en-US" sz="2000" b="0" i="0" u="none" strike="noStrike">
              <a:solidFill>
                <a:schemeClr val="bg1"/>
              </a:solidFill>
              <a:latin typeface="Calibri"/>
              <a:ea typeface="Calibri"/>
              <a:cs typeface="Calibri"/>
            </a:rPr>
            <a:pPr marL="0" indent="0" algn="l"/>
            <a:t>+8.19%</a:t>
          </a:fld>
          <a:endParaRPr lang="en-GB" sz="2000" b="0" i="0" u="none" strike="noStrike">
            <a:solidFill>
              <a:schemeClr val="bg1"/>
            </a:solidFill>
            <a:latin typeface="Calibri"/>
            <a:ea typeface="Calibri"/>
            <a:cs typeface="Calibri"/>
          </a:endParaRPr>
        </a:p>
      </xdr:txBody>
    </xdr:sp>
    <xdr:clientData/>
  </xdr:twoCellAnchor>
  <mc:AlternateContent xmlns:mc="http://schemas.openxmlformats.org/markup-compatibility/2006">
    <mc:Choice xmlns:a14="http://schemas.microsoft.com/office/drawing/2010/main" Requires="a14">
      <xdr:twoCellAnchor editAs="oneCell">
        <xdr:from>
          <xdr:col>17</xdr:col>
          <xdr:colOff>182880</xdr:colOff>
          <xdr:row>14</xdr:row>
          <xdr:rowOff>99060</xdr:rowOff>
        </xdr:from>
        <xdr:to>
          <xdr:col>17</xdr:col>
          <xdr:colOff>381000</xdr:colOff>
          <xdr:row>15</xdr:row>
          <xdr:rowOff>152400</xdr:rowOff>
        </xdr:to>
        <xdr:sp macro="" textlink="">
          <xdr:nvSpPr>
            <xdr:cNvPr id="7242" name="Option Button 74" hidden="1">
              <a:extLst>
                <a:ext uri="{63B3BB69-23CF-44E3-9099-C40C66FF867C}">
                  <a14:compatExt spid="_x0000_s7242"/>
                </a:ext>
                <a:ext uri="{FF2B5EF4-FFF2-40B4-BE49-F238E27FC236}">
                  <a16:creationId xmlns:a16="http://schemas.microsoft.com/office/drawing/2014/main" id="{00000000-0008-0000-0500-00004A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7620</xdr:colOff>
          <xdr:row>14</xdr:row>
          <xdr:rowOff>91440</xdr:rowOff>
        </xdr:from>
        <xdr:to>
          <xdr:col>20</xdr:col>
          <xdr:colOff>205740</xdr:colOff>
          <xdr:row>15</xdr:row>
          <xdr:rowOff>144780</xdr:rowOff>
        </xdr:to>
        <xdr:sp macro="" textlink="">
          <xdr:nvSpPr>
            <xdr:cNvPr id="7243" name="Option Button 75" hidden="1">
              <a:extLst>
                <a:ext uri="{63B3BB69-23CF-44E3-9099-C40C66FF867C}">
                  <a14:compatExt spid="_x0000_s7243"/>
                </a:ext>
                <a:ext uri="{FF2B5EF4-FFF2-40B4-BE49-F238E27FC236}">
                  <a16:creationId xmlns:a16="http://schemas.microsoft.com/office/drawing/2014/main" id="{00000000-0008-0000-0500-00004B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373380</xdr:colOff>
      <xdr:row>14</xdr:row>
      <xdr:rowOff>106680</xdr:rowOff>
    </xdr:from>
    <xdr:to>
      <xdr:col>17</xdr:col>
      <xdr:colOff>251460</xdr:colOff>
      <xdr:row>15</xdr:row>
      <xdr:rowOff>144780</xdr:rowOff>
    </xdr:to>
    <xdr:sp macro="" textlink="">
      <xdr:nvSpPr>
        <xdr:cNvPr id="7191" name="TextBox 7190">
          <a:extLst>
            <a:ext uri="{FF2B5EF4-FFF2-40B4-BE49-F238E27FC236}">
              <a16:creationId xmlns:a16="http://schemas.microsoft.com/office/drawing/2014/main" id="{00000000-0008-0000-0500-0000171C0000}"/>
            </a:ext>
          </a:extLst>
        </xdr:cNvPr>
        <xdr:cNvSpPr txBox="1"/>
      </xdr:nvSpPr>
      <xdr:spPr>
        <a:xfrm>
          <a:off x="10126980" y="2667000"/>
          <a:ext cx="48768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000">
              <a:solidFill>
                <a:schemeClr val="bg1"/>
              </a:solidFill>
            </a:rPr>
            <a:t>Profit</a:t>
          </a:r>
        </a:p>
      </xdr:txBody>
    </xdr:sp>
    <xdr:clientData/>
  </xdr:twoCellAnchor>
  <xdr:twoCellAnchor>
    <xdr:from>
      <xdr:col>19</xdr:col>
      <xdr:colOff>53340</xdr:colOff>
      <xdr:row>14</xdr:row>
      <xdr:rowOff>68580</xdr:rowOff>
    </xdr:from>
    <xdr:to>
      <xdr:col>20</xdr:col>
      <xdr:colOff>91440</xdr:colOff>
      <xdr:row>15</xdr:row>
      <xdr:rowOff>129540</xdr:rowOff>
    </xdr:to>
    <xdr:sp macro="" textlink="">
      <xdr:nvSpPr>
        <xdr:cNvPr id="7192" name="TextBox 7191">
          <a:extLst>
            <a:ext uri="{FF2B5EF4-FFF2-40B4-BE49-F238E27FC236}">
              <a16:creationId xmlns:a16="http://schemas.microsoft.com/office/drawing/2014/main" id="{00000000-0008-0000-0500-0000181C0000}"/>
            </a:ext>
          </a:extLst>
        </xdr:cNvPr>
        <xdr:cNvSpPr txBox="1"/>
      </xdr:nvSpPr>
      <xdr:spPr>
        <a:xfrm>
          <a:off x="11635740" y="2628900"/>
          <a:ext cx="647700"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000">
              <a:solidFill>
                <a:schemeClr val="bg1"/>
              </a:solidFill>
            </a:rPr>
            <a:t>Quantity</a:t>
          </a:r>
        </a:p>
      </xdr:txBody>
    </xdr:sp>
    <xdr:clientData/>
  </xdr:twoCellAnchor>
  <mc:AlternateContent xmlns:mc="http://schemas.openxmlformats.org/markup-compatibility/2006">
    <mc:Choice xmlns:a14="http://schemas.microsoft.com/office/drawing/2010/main" Requires="a14">
      <xdr:twoCellAnchor editAs="oneCell">
        <xdr:from>
          <xdr:col>16</xdr:col>
          <xdr:colOff>358140</xdr:colOff>
          <xdr:row>14</xdr:row>
          <xdr:rowOff>22860</xdr:rowOff>
        </xdr:from>
        <xdr:to>
          <xdr:col>20</xdr:col>
          <xdr:colOff>297180</xdr:colOff>
          <xdr:row>16</xdr:row>
          <xdr:rowOff>91440</xdr:rowOff>
        </xdr:to>
        <xdr:sp macro="" textlink="">
          <xdr:nvSpPr>
            <xdr:cNvPr id="7247" name="Group Box 79" hidden="1">
              <a:extLst>
                <a:ext uri="{63B3BB69-23CF-44E3-9099-C40C66FF867C}">
                  <a14:compatExt spid="_x0000_s7247"/>
                </a:ext>
                <a:ext uri="{FF2B5EF4-FFF2-40B4-BE49-F238E27FC236}">
                  <a16:creationId xmlns:a16="http://schemas.microsoft.com/office/drawing/2014/main" id="{00000000-0008-0000-0500-00004F1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xdr:from>
      <xdr:col>16</xdr:col>
      <xdr:colOff>373380</xdr:colOff>
      <xdr:row>14</xdr:row>
      <xdr:rowOff>22860</xdr:rowOff>
    </xdr:from>
    <xdr:to>
      <xdr:col>20</xdr:col>
      <xdr:colOff>312420</xdr:colOff>
      <xdr:row>16</xdr:row>
      <xdr:rowOff>91440</xdr:rowOff>
    </xdr:to>
    <xdr:sp macro="" textlink="">
      <xdr:nvSpPr>
        <xdr:cNvPr id="7193" name="Rectangle 7192">
          <a:extLst>
            <a:ext uri="{FF2B5EF4-FFF2-40B4-BE49-F238E27FC236}">
              <a16:creationId xmlns:a16="http://schemas.microsoft.com/office/drawing/2014/main" id="{00000000-0008-0000-0500-0000191C0000}"/>
            </a:ext>
          </a:extLst>
        </xdr:cNvPr>
        <xdr:cNvSpPr/>
      </xdr:nvSpPr>
      <xdr:spPr>
        <a:xfrm>
          <a:off x="10126980" y="2583180"/>
          <a:ext cx="2377440" cy="434340"/>
        </a:xfrm>
        <a:prstGeom prst="rect">
          <a:avLst/>
        </a:prstGeom>
        <a:noFill/>
        <a:ln w="53975">
          <a:solidFill>
            <a:srgbClr val="005392"/>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16</xdr:col>
      <xdr:colOff>228600</xdr:colOff>
      <xdr:row>14</xdr:row>
      <xdr:rowOff>0</xdr:rowOff>
    </xdr:from>
    <xdr:to>
      <xdr:col>21</xdr:col>
      <xdr:colOff>350520</xdr:colOff>
      <xdr:row>14</xdr:row>
      <xdr:rowOff>0</xdr:rowOff>
    </xdr:to>
    <xdr:cxnSp macro="">
      <xdr:nvCxnSpPr>
        <xdr:cNvPr id="7204" name="Straight Connector 7203">
          <a:extLst>
            <a:ext uri="{FF2B5EF4-FFF2-40B4-BE49-F238E27FC236}">
              <a16:creationId xmlns:a16="http://schemas.microsoft.com/office/drawing/2014/main" id="{00000000-0008-0000-0500-0000241C0000}"/>
            </a:ext>
          </a:extLst>
        </xdr:cNvPr>
        <xdr:cNvCxnSpPr/>
      </xdr:nvCxnSpPr>
      <xdr:spPr>
        <a:xfrm>
          <a:off x="9982200" y="2560320"/>
          <a:ext cx="3169920" cy="0"/>
        </a:xfrm>
        <a:prstGeom prst="line">
          <a:avLst/>
        </a:prstGeom>
        <a:ln w="22225">
          <a:gradFill flip="none" rotWithShape="1">
            <a:gsLst>
              <a:gs pos="6000">
                <a:srgbClr val="005392"/>
              </a:gs>
              <a:gs pos="44000">
                <a:schemeClr val="bg1"/>
              </a:gs>
              <a:gs pos="89000">
                <a:srgbClr val="005392"/>
              </a:gs>
            </a:gsLst>
            <a:lin ang="0" scaled="1"/>
            <a:tileRect/>
          </a:gra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312420</xdr:colOff>
      <xdr:row>17</xdr:row>
      <xdr:rowOff>68580</xdr:rowOff>
    </xdr:from>
    <xdr:to>
      <xdr:col>21</xdr:col>
      <xdr:colOff>342900</xdr:colOff>
      <xdr:row>26</xdr:row>
      <xdr:rowOff>152400</xdr:rowOff>
    </xdr:to>
    <xdr:graphicFrame macro="">
      <xdr:nvGraphicFramePr>
        <xdr:cNvPr id="7215" name="Chart 7214">
          <a:extLst>
            <a:ext uri="{FF2B5EF4-FFF2-40B4-BE49-F238E27FC236}">
              <a16:creationId xmlns:a16="http://schemas.microsoft.com/office/drawing/2014/main" id="{00000000-0008-0000-0500-00002F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16</xdr:col>
      <xdr:colOff>480060</xdr:colOff>
      <xdr:row>15</xdr:row>
      <xdr:rowOff>175260</xdr:rowOff>
    </xdr:from>
    <xdr:to>
      <xdr:col>20</xdr:col>
      <xdr:colOff>228600</xdr:colOff>
      <xdr:row>17</xdr:row>
      <xdr:rowOff>91440</xdr:rowOff>
    </xdr:to>
    <xdr:sp macro="" textlink="'Analysis 03'!CD13">
      <xdr:nvSpPr>
        <xdr:cNvPr id="7216" name="TextBox 7215">
          <a:extLst>
            <a:ext uri="{FF2B5EF4-FFF2-40B4-BE49-F238E27FC236}">
              <a16:creationId xmlns:a16="http://schemas.microsoft.com/office/drawing/2014/main" id="{00000000-0008-0000-0500-0000301C0000}"/>
            </a:ext>
          </a:extLst>
        </xdr:cNvPr>
        <xdr:cNvSpPr txBox="1"/>
      </xdr:nvSpPr>
      <xdr:spPr>
        <a:xfrm>
          <a:off x="10233660" y="2918460"/>
          <a:ext cx="218694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40C26F74-2031-46BA-A9CB-7F2185E6F4B5}" type="TxLink">
            <a:rPr lang="en-US" sz="1200" b="1" i="0" u="none" strike="noStrike">
              <a:solidFill>
                <a:schemeClr val="bg1">
                  <a:lumMod val="85000"/>
                </a:schemeClr>
              </a:solidFill>
              <a:latin typeface="Calibri"/>
              <a:ea typeface="Calibri"/>
              <a:cs typeface="Calibri"/>
            </a:rPr>
            <a:pPr marL="0" indent="0" algn="l"/>
            <a:t>Quantity contributing to Profit</a:t>
          </a:fld>
          <a:endParaRPr lang="en-GB" sz="1200" b="1" i="0" u="none" strike="noStrike">
            <a:solidFill>
              <a:schemeClr val="bg1">
                <a:lumMod val="85000"/>
              </a:schemeClr>
            </a:solidFill>
            <a:latin typeface="Calibri"/>
            <a:ea typeface="Calibri"/>
            <a:cs typeface="Calibri"/>
          </a:endParaRPr>
        </a:p>
      </xdr:txBody>
    </xdr:sp>
    <xdr:clientData/>
  </xdr:twoCellAnchor>
  <xdr:twoCellAnchor>
    <xdr:from>
      <xdr:col>16</xdr:col>
      <xdr:colOff>358140</xdr:colOff>
      <xdr:row>16</xdr:row>
      <xdr:rowOff>53340</xdr:rowOff>
    </xdr:from>
    <xdr:to>
      <xdr:col>16</xdr:col>
      <xdr:colOff>525780</xdr:colOff>
      <xdr:row>17</xdr:row>
      <xdr:rowOff>38100</xdr:rowOff>
    </xdr:to>
    <xdr:sp macro="" textlink="">
      <xdr:nvSpPr>
        <xdr:cNvPr id="7217" name="Oval 7216">
          <a:extLst>
            <a:ext uri="{FF2B5EF4-FFF2-40B4-BE49-F238E27FC236}">
              <a16:creationId xmlns:a16="http://schemas.microsoft.com/office/drawing/2014/main" id="{00000000-0008-0000-0500-0000311C0000}"/>
            </a:ext>
          </a:extLst>
        </xdr:cNvPr>
        <xdr:cNvSpPr/>
      </xdr:nvSpPr>
      <xdr:spPr>
        <a:xfrm>
          <a:off x="10111740" y="2979420"/>
          <a:ext cx="167640" cy="167640"/>
        </a:xfrm>
        <a:prstGeom prst="ellipse">
          <a:avLst/>
        </a:prstGeom>
        <a:solidFill>
          <a:schemeClr val="bg1">
            <a:alpha val="30588"/>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16</xdr:col>
      <xdr:colOff>472440</xdr:colOff>
      <xdr:row>26</xdr:row>
      <xdr:rowOff>152400</xdr:rowOff>
    </xdr:from>
    <xdr:to>
      <xdr:col>21</xdr:col>
      <xdr:colOff>45720</xdr:colOff>
      <xdr:row>26</xdr:row>
      <xdr:rowOff>164853</xdr:rowOff>
    </xdr:to>
    <xdr:cxnSp macro="">
      <xdr:nvCxnSpPr>
        <xdr:cNvPr id="7218" name="Straight Connector 7217">
          <a:extLst>
            <a:ext uri="{FF2B5EF4-FFF2-40B4-BE49-F238E27FC236}">
              <a16:creationId xmlns:a16="http://schemas.microsoft.com/office/drawing/2014/main" id="{00000000-0008-0000-0500-0000321C0000}"/>
            </a:ext>
          </a:extLst>
        </xdr:cNvPr>
        <xdr:cNvCxnSpPr/>
      </xdr:nvCxnSpPr>
      <xdr:spPr>
        <a:xfrm flipV="1">
          <a:off x="10226040" y="4907280"/>
          <a:ext cx="2621280" cy="12453"/>
        </a:xfrm>
        <a:prstGeom prst="line">
          <a:avLst/>
        </a:prstGeom>
        <a:ln w="22225">
          <a:gradFill flip="none" rotWithShape="1">
            <a:gsLst>
              <a:gs pos="6000">
                <a:srgbClr val="005392"/>
              </a:gs>
              <a:gs pos="44000">
                <a:schemeClr val="bg1"/>
              </a:gs>
              <a:gs pos="89000">
                <a:srgbClr val="005392"/>
              </a:gs>
            </a:gsLst>
            <a:lin ang="0" scaled="1"/>
            <a:tileRect/>
          </a:gra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480060</xdr:colOff>
      <xdr:row>27</xdr:row>
      <xdr:rowOff>45720</xdr:rowOff>
    </xdr:from>
    <xdr:to>
      <xdr:col>20</xdr:col>
      <xdr:colOff>228600</xdr:colOff>
      <xdr:row>28</xdr:row>
      <xdr:rowOff>144780</xdr:rowOff>
    </xdr:to>
    <xdr:sp macro="" textlink="'Analysis 03'!CX13">
      <xdr:nvSpPr>
        <xdr:cNvPr id="7223" name="TextBox 7222">
          <a:extLst>
            <a:ext uri="{FF2B5EF4-FFF2-40B4-BE49-F238E27FC236}">
              <a16:creationId xmlns:a16="http://schemas.microsoft.com/office/drawing/2014/main" id="{00000000-0008-0000-0500-0000371C0000}"/>
            </a:ext>
          </a:extLst>
        </xdr:cNvPr>
        <xdr:cNvSpPr txBox="1"/>
      </xdr:nvSpPr>
      <xdr:spPr>
        <a:xfrm>
          <a:off x="10233660" y="4983480"/>
          <a:ext cx="218694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200" b="1" i="0" u="none" strike="noStrike">
              <a:solidFill>
                <a:schemeClr val="bg1">
                  <a:lumMod val="85000"/>
                </a:schemeClr>
              </a:solidFill>
              <a:latin typeface="Calibri"/>
              <a:ea typeface="Calibri"/>
              <a:cs typeface="Calibri"/>
            </a:rPr>
            <a:t>Profit</a:t>
          </a:r>
          <a:r>
            <a:rPr lang="en-US" sz="1200" b="1" i="0" u="none" strike="noStrike" baseline="0">
              <a:solidFill>
                <a:schemeClr val="bg1">
                  <a:lumMod val="85000"/>
                </a:schemeClr>
              </a:solidFill>
              <a:latin typeface="Calibri"/>
              <a:ea typeface="Calibri"/>
              <a:cs typeface="Calibri"/>
            </a:rPr>
            <a:t> by Product Category</a:t>
          </a:r>
          <a:endParaRPr lang="en-GB" sz="1200" b="1" i="0" u="none" strike="noStrike">
            <a:solidFill>
              <a:schemeClr val="bg1">
                <a:lumMod val="85000"/>
              </a:schemeClr>
            </a:solidFill>
            <a:latin typeface="Calibri"/>
            <a:ea typeface="Calibri"/>
            <a:cs typeface="Calibri"/>
          </a:endParaRPr>
        </a:p>
      </xdr:txBody>
    </xdr:sp>
    <xdr:clientData/>
  </xdr:twoCellAnchor>
  <xdr:twoCellAnchor>
    <xdr:from>
      <xdr:col>16</xdr:col>
      <xdr:colOff>358140</xdr:colOff>
      <xdr:row>27</xdr:row>
      <xdr:rowOff>106680</xdr:rowOff>
    </xdr:from>
    <xdr:to>
      <xdr:col>16</xdr:col>
      <xdr:colOff>525780</xdr:colOff>
      <xdr:row>28</xdr:row>
      <xdr:rowOff>91440</xdr:rowOff>
    </xdr:to>
    <xdr:sp macro="" textlink="">
      <xdr:nvSpPr>
        <xdr:cNvPr id="7224" name="Oval 7223">
          <a:extLst>
            <a:ext uri="{FF2B5EF4-FFF2-40B4-BE49-F238E27FC236}">
              <a16:creationId xmlns:a16="http://schemas.microsoft.com/office/drawing/2014/main" id="{00000000-0008-0000-0500-0000381C0000}"/>
            </a:ext>
          </a:extLst>
        </xdr:cNvPr>
        <xdr:cNvSpPr/>
      </xdr:nvSpPr>
      <xdr:spPr>
        <a:xfrm>
          <a:off x="10111740" y="5044440"/>
          <a:ext cx="167640" cy="167640"/>
        </a:xfrm>
        <a:prstGeom prst="ellipse">
          <a:avLst/>
        </a:prstGeom>
        <a:solidFill>
          <a:schemeClr val="bg1">
            <a:alpha val="30588"/>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10</xdr:col>
      <xdr:colOff>45720</xdr:colOff>
      <xdr:row>13</xdr:row>
      <xdr:rowOff>129540</xdr:rowOff>
    </xdr:from>
    <xdr:to>
      <xdr:col>13</xdr:col>
      <xdr:colOff>320040</xdr:colOff>
      <xdr:row>15</xdr:row>
      <xdr:rowOff>45720</xdr:rowOff>
    </xdr:to>
    <xdr:sp macro="" textlink="'Analysis 03'!M26">
      <xdr:nvSpPr>
        <xdr:cNvPr id="7227" name="TextBox 7226">
          <a:extLst>
            <a:ext uri="{FF2B5EF4-FFF2-40B4-BE49-F238E27FC236}">
              <a16:creationId xmlns:a16="http://schemas.microsoft.com/office/drawing/2014/main" id="{00000000-0008-0000-0500-00003B1C0000}"/>
            </a:ext>
          </a:extLst>
        </xdr:cNvPr>
        <xdr:cNvSpPr txBox="1"/>
      </xdr:nvSpPr>
      <xdr:spPr>
        <a:xfrm>
          <a:off x="6141720" y="2506980"/>
          <a:ext cx="210312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926BC3A1-8FF4-465A-84B4-CDF99BF9A41D}" type="TxLink">
            <a:rPr lang="en-US" sz="1200" b="0" i="0" u="none" strike="noStrike">
              <a:solidFill>
                <a:schemeClr val="tx1">
                  <a:lumMod val="75000"/>
                  <a:lumOff val="25000"/>
                </a:schemeClr>
              </a:solidFill>
              <a:latin typeface="Calibri"/>
              <a:ea typeface="Calibri"/>
              <a:cs typeface="Calibri"/>
            </a:rPr>
            <a:pPr marL="0" indent="0" algn="l"/>
            <a:t>Top 5 Profitable Customer</a:t>
          </a:fld>
          <a:endParaRPr lang="en-GB" sz="1200" b="0" i="0" u="none" strike="noStrike">
            <a:solidFill>
              <a:schemeClr val="tx1">
                <a:lumMod val="75000"/>
                <a:lumOff val="25000"/>
              </a:schemeClr>
            </a:solidFill>
            <a:latin typeface="Calibri"/>
            <a:ea typeface="Calibri"/>
            <a:cs typeface="Calibri"/>
          </a:endParaRPr>
        </a:p>
      </xdr:txBody>
    </xdr:sp>
    <xdr:clientData/>
  </xdr:twoCellAnchor>
  <xdr:twoCellAnchor>
    <xdr:from>
      <xdr:col>16</xdr:col>
      <xdr:colOff>198120</xdr:colOff>
      <xdr:row>28</xdr:row>
      <xdr:rowOff>68580</xdr:rowOff>
    </xdr:from>
    <xdr:to>
      <xdr:col>20</xdr:col>
      <xdr:colOff>563880</xdr:colOff>
      <xdr:row>37</xdr:row>
      <xdr:rowOff>45720</xdr:rowOff>
    </xdr:to>
    <xdr:graphicFrame macro="">
      <xdr:nvGraphicFramePr>
        <xdr:cNvPr id="7228" name="Chart 7227">
          <a:extLst>
            <a:ext uri="{FF2B5EF4-FFF2-40B4-BE49-F238E27FC236}">
              <a16:creationId xmlns:a16="http://schemas.microsoft.com/office/drawing/2014/main" id="{00000000-0008-0000-0500-00003C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411480</xdr:colOff>
      <xdr:row>2</xdr:row>
      <xdr:rowOff>38100</xdr:rowOff>
    </xdr:from>
    <xdr:to>
      <xdr:col>5</xdr:col>
      <xdr:colOff>281940</xdr:colOff>
      <xdr:row>3</xdr:row>
      <xdr:rowOff>137160</xdr:rowOff>
    </xdr:to>
    <xdr:sp macro="" textlink="">
      <xdr:nvSpPr>
        <xdr:cNvPr id="12" name="TextBox 11">
          <a:extLst>
            <a:ext uri="{FF2B5EF4-FFF2-40B4-BE49-F238E27FC236}">
              <a16:creationId xmlns:a16="http://schemas.microsoft.com/office/drawing/2014/main" id="{00000000-0008-0000-0500-00000C000000}"/>
            </a:ext>
          </a:extLst>
        </xdr:cNvPr>
        <xdr:cNvSpPr txBox="1"/>
      </xdr:nvSpPr>
      <xdr:spPr>
        <a:xfrm>
          <a:off x="411480" y="403860"/>
          <a:ext cx="291846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2000" b="0" i="0" u="none" strike="noStrike" baseline="0">
              <a:gradFill>
                <a:gsLst>
                  <a:gs pos="0">
                    <a:srgbClr val="484646"/>
                  </a:gs>
                  <a:gs pos="100000">
                    <a:srgbClr val="005392"/>
                  </a:gs>
                </a:gsLst>
                <a:lin ang="5400000" scaled="1"/>
              </a:gradFill>
              <a:latin typeface="Calibri"/>
              <a:ea typeface="Calibri"/>
              <a:cs typeface="Calibri"/>
            </a:rPr>
            <a:t>Business Dashboard</a:t>
          </a:r>
          <a:endParaRPr lang="en-US" sz="2000" b="0" i="0" u="none" strike="noStrike">
            <a:gradFill>
              <a:gsLst>
                <a:gs pos="0">
                  <a:srgbClr val="484646"/>
                </a:gs>
                <a:gs pos="100000">
                  <a:srgbClr val="005392"/>
                </a:gs>
              </a:gsLst>
              <a:lin ang="5400000" scaled="1"/>
            </a:gradFill>
            <a:latin typeface="Calibri"/>
            <a:ea typeface="Calibri"/>
            <a:cs typeface="Calibri"/>
          </a:endParaRPr>
        </a:p>
      </xdr:txBody>
    </xdr:sp>
    <xdr:clientData/>
  </xdr:twoCellAnchor>
  <xdr:twoCellAnchor>
    <xdr:from>
      <xdr:col>21</xdr:col>
      <xdr:colOff>121920</xdr:colOff>
      <xdr:row>1</xdr:row>
      <xdr:rowOff>22860</xdr:rowOff>
    </xdr:from>
    <xdr:to>
      <xdr:col>22</xdr:col>
      <xdr:colOff>472440</xdr:colOff>
      <xdr:row>3</xdr:row>
      <xdr:rowOff>60960</xdr:rowOff>
    </xdr:to>
    <xdr:sp macro="[0]!ToggleVisibility" textlink="">
      <xdr:nvSpPr>
        <xdr:cNvPr id="26" name="Rectangle: Rounded Corners 25">
          <a:extLst>
            <a:ext uri="{FF2B5EF4-FFF2-40B4-BE49-F238E27FC236}">
              <a16:creationId xmlns:a16="http://schemas.microsoft.com/office/drawing/2014/main" id="{00000000-0008-0000-0500-00001A000000}"/>
            </a:ext>
          </a:extLst>
        </xdr:cNvPr>
        <xdr:cNvSpPr/>
      </xdr:nvSpPr>
      <xdr:spPr>
        <a:xfrm>
          <a:off x="12923520" y="205740"/>
          <a:ext cx="960120" cy="403860"/>
        </a:xfrm>
        <a:prstGeom prst="roundRect">
          <a:avLst>
            <a:gd name="adj" fmla="val 50000"/>
          </a:avLst>
        </a:prstGeom>
        <a:solidFill>
          <a:schemeClr val="bg1">
            <a:lumMod val="6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t>Open Filter</a:t>
          </a:r>
        </a:p>
      </xdr:txBody>
    </xdr:sp>
    <xdr:clientData/>
  </xdr:twoCellAnchor>
  <xdr:twoCellAnchor>
    <xdr:from>
      <xdr:col>19</xdr:col>
      <xdr:colOff>266700</xdr:colOff>
      <xdr:row>1</xdr:row>
      <xdr:rowOff>22860</xdr:rowOff>
    </xdr:from>
    <xdr:to>
      <xdr:col>23</xdr:col>
      <xdr:colOff>144780</xdr:colOff>
      <xdr:row>37</xdr:row>
      <xdr:rowOff>15240</xdr:rowOff>
    </xdr:to>
    <xdr:grpSp>
      <xdr:nvGrpSpPr>
        <xdr:cNvPr id="7195" name="Group 7194" hidden="1">
          <a:extLst>
            <a:ext uri="{FF2B5EF4-FFF2-40B4-BE49-F238E27FC236}">
              <a16:creationId xmlns:a16="http://schemas.microsoft.com/office/drawing/2014/main" id="{00000000-0008-0000-0500-00001B1C0000}"/>
            </a:ext>
          </a:extLst>
        </xdr:cNvPr>
        <xdr:cNvGrpSpPr/>
      </xdr:nvGrpSpPr>
      <xdr:grpSpPr>
        <a:xfrm>
          <a:off x="11849100" y="205740"/>
          <a:ext cx="2316480" cy="6576060"/>
          <a:chOff x="11849100" y="205740"/>
          <a:chExt cx="2316480" cy="6576060"/>
        </a:xfrm>
      </xdr:grpSpPr>
      <xdr:sp macro="" textlink="">
        <xdr:nvSpPr>
          <xdr:cNvPr id="23" name="Rectangle: Diagonal Corners Rounded 22" hidden="1">
            <a:extLst>
              <a:ext uri="{FF2B5EF4-FFF2-40B4-BE49-F238E27FC236}">
                <a16:creationId xmlns:a16="http://schemas.microsoft.com/office/drawing/2014/main" id="{00000000-0008-0000-0500-000017000000}"/>
              </a:ext>
            </a:extLst>
          </xdr:cNvPr>
          <xdr:cNvSpPr/>
        </xdr:nvSpPr>
        <xdr:spPr>
          <a:xfrm>
            <a:off x="11849100" y="906780"/>
            <a:ext cx="2316480" cy="5875020"/>
          </a:xfrm>
          <a:prstGeom prst="round2DiagRect">
            <a:avLst/>
          </a:prstGeom>
          <a:solidFill>
            <a:srgbClr val="333F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mc:AlternateContent xmlns:mc="http://schemas.openxmlformats.org/markup-compatibility/2006" xmlns:a14="http://schemas.microsoft.com/office/drawing/2010/main">
        <mc:Choice Requires="a14">
          <xdr:graphicFrame macro="">
            <xdr:nvGraphicFramePr>
              <xdr:cNvPr id="15" name="Month" hidden="1">
                <a:extLst>
                  <a:ext uri="{FF2B5EF4-FFF2-40B4-BE49-F238E27FC236}">
                    <a16:creationId xmlns:a16="http://schemas.microsoft.com/office/drawing/2014/main" id="{00000000-0008-0000-0500-00000F000000}"/>
                  </a:ext>
                </a:extLst>
              </xdr:cNvPr>
              <xdr:cNvGraphicFramePr/>
            </xdr:nvGraphicFramePr>
            <xdr:xfrm>
              <a:off x="11932920" y="1173479"/>
              <a:ext cx="2160000" cy="252000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1932920" y="1173479"/>
                <a:ext cx="2160000" cy="25200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20" name="Category" hidden="1">
                <a:extLst>
                  <a:ext uri="{FF2B5EF4-FFF2-40B4-BE49-F238E27FC236}">
                    <a16:creationId xmlns:a16="http://schemas.microsoft.com/office/drawing/2014/main" id="{00000000-0008-0000-0500-000014000000}"/>
                  </a:ext>
                </a:extLst>
              </xdr:cNvPr>
              <xdr:cNvGraphicFramePr/>
            </xdr:nvGraphicFramePr>
            <xdr:xfrm>
              <a:off x="11925300" y="4000499"/>
              <a:ext cx="2160000" cy="252000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1925300" y="4000499"/>
                <a:ext cx="2160000" cy="25200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0]!ToggleVisibility" textlink="">
        <xdr:nvSpPr>
          <xdr:cNvPr id="7194" name="Rectangle: Rounded Corners 7193" hidden="1">
            <a:extLst>
              <a:ext uri="{FF2B5EF4-FFF2-40B4-BE49-F238E27FC236}">
                <a16:creationId xmlns:a16="http://schemas.microsoft.com/office/drawing/2014/main" id="{00000000-0008-0000-0500-00001A1C0000}"/>
              </a:ext>
            </a:extLst>
          </xdr:cNvPr>
          <xdr:cNvSpPr/>
        </xdr:nvSpPr>
        <xdr:spPr>
          <a:xfrm>
            <a:off x="12923520" y="205740"/>
            <a:ext cx="960120" cy="403860"/>
          </a:xfrm>
          <a:prstGeom prst="roundRect">
            <a:avLst>
              <a:gd name="adj" fmla="val 50000"/>
            </a:avLst>
          </a:prstGeom>
          <a:solidFill>
            <a:schemeClr val="accent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t>Close Filter</a:t>
            </a:r>
          </a:p>
        </xdr:txBody>
      </xdr:sp>
    </xdr:grpSp>
    <xdr:clientData/>
  </xdr:twoCellAnchor>
  <xdr:twoCellAnchor>
    <xdr:from>
      <xdr:col>5</xdr:col>
      <xdr:colOff>556260</xdr:colOff>
      <xdr:row>2</xdr:row>
      <xdr:rowOff>53340</xdr:rowOff>
    </xdr:from>
    <xdr:to>
      <xdr:col>7</xdr:col>
      <xdr:colOff>205740</xdr:colOff>
      <xdr:row>3</xdr:row>
      <xdr:rowOff>144780</xdr:rowOff>
    </xdr:to>
    <xdr:sp macro="" textlink="">
      <xdr:nvSpPr>
        <xdr:cNvPr id="7197" name="Rectangle: Diagonal Corners Rounded 7196">
          <a:hlinkClick xmlns:r="http://schemas.openxmlformats.org/officeDocument/2006/relationships" r:id="rId12"/>
          <a:extLst>
            <a:ext uri="{FF2B5EF4-FFF2-40B4-BE49-F238E27FC236}">
              <a16:creationId xmlns:a16="http://schemas.microsoft.com/office/drawing/2014/main" id="{00000000-0008-0000-0500-00001D1C0000}"/>
            </a:ext>
          </a:extLst>
        </xdr:cNvPr>
        <xdr:cNvSpPr/>
      </xdr:nvSpPr>
      <xdr:spPr>
        <a:xfrm>
          <a:off x="3604260" y="419100"/>
          <a:ext cx="868680" cy="274320"/>
        </a:xfrm>
        <a:prstGeom prst="round2DiagRect">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75000"/>
                  <a:lumOff val="25000"/>
                </a:schemeClr>
              </a:solidFill>
            </a:rPr>
            <a:t>Timeframe</a:t>
          </a:r>
        </a:p>
      </xdr:txBody>
    </xdr:sp>
    <xdr:clientData/>
  </xdr:twoCellAnchor>
  <xdr:twoCellAnchor>
    <xdr:from>
      <xdr:col>7</xdr:col>
      <xdr:colOff>323850</xdr:colOff>
      <xdr:row>2</xdr:row>
      <xdr:rowOff>53340</xdr:rowOff>
    </xdr:from>
    <xdr:to>
      <xdr:col>8</xdr:col>
      <xdr:colOff>278130</xdr:colOff>
      <xdr:row>3</xdr:row>
      <xdr:rowOff>144780</xdr:rowOff>
    </xdr:to>
    <xdr:sp macro="" textlink="">
      <xdr:nvSpPr>
        <xdr:cNvPr id="7198" name="Rectangle: Diagonal Corners Rounded 7197">
          <a:hlinkClick xmlns:r="http://schemas.openxmlformats.org/officeDocument/2006/relationships" r:id="rId13"/>
          <a:extLst>
            <a:ext uri="{FF2B5EF4-FFF2-40B4-BE49-F238E27FC236}">
              <a16:creationId xmlns:a16="http://schemas.microsoft.com/office/drawing/2014/main" id="{00000000-0008-0000-0500-00001E1C0000}"/>
            </a:ext>
          </a:extLst>
        </xdr:cNvPr>
        <xdr:cNvSpPr/>
      </xdr:nvSpPr>
      <xdr:spPr>
        <a:xfrm>
          <a:off x="4591050" y="419100"/>
          <a:ext cx="563880" cy="274320"/>
        </a:xfrm>
        <a:prstGeom prst="round2DiagRect">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75000"/>
                  <a:lumOff val="25000"/>
                </a:schemeClr>
              </a:solidFill>
            </a:rPr>
            <a:t>Store</a:t>
          </a:r>
        </a:p>
      </xdr:txBody>
    </xdr:sp>
    <xdr:clientData/>
  </xdr:twoCellAnchor>
  <xdr:twoCellAnchor>
    <xdr:from>
      <xdr:col>8</xdr:col>
      <xdr:colOff>396240</xdr:colOff>
      <xdr:row>2</xdr:row>
      <xdr:rowOff>53340</xdr:rowOff>
    </xdr:from>
    <xdr:to>
      <xdr:col>10</xdr:col>
      <xdr:colOff>38100</xdr:colOff>
      <xdr:row>3</xdr:row>
      <xdr:rowOff>144780</xdr:rowOff>
    </xdr:to>
    <xdr:sp macro="" textlink="">
      <xdr:nvSpPr>
        <xdr:cNvPr id="7199" name="Rectangle: Diagonal Corners Rounded 7198">
          <a:extLst>
            <a:ext uri="{FF2B5EF4-FFF2-40B4-BE49-F238E27FC236}">
              <a16:creationId xmlns:a16="http://schemas.microsoft.com/office/drawing/2014/main" id="{00000000-0008-0000-0500-00001F1C0000}"/>
            </a:ext>
          </a:extLst>
        </xdr:cNvPr>
        <xdr:cNvSpPr/>
      </xdr:nvSpPr>
      <xdr:spPr>
        <a:xfrm>
          <a:off x="5273040" y="419100"/>
          <a:ext cx="861060" cy="274320"/>
        </a:xfrm>
        <a:prstGeom prst="round2DiagRect">
          <a:avLst/>
        </a:prstGeom>
        <a:solidFill>
          <a:srgbClr val="00539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bg1"/>
              </a:solidFill>
            </a:rPr>
            <a:t>Profit View</a:t>
          </a:r>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410.598978935188" createdVersion="8" refreshedVersion="8" minRefreshableVersion="3" recordCount="0" supportSubquery="1" supportAdvancedDrill="1" xr:uid="{D4EB3BEE-692A-45CB-9B61-73B4425E984C}">
  <cacheSource type="external" connectionId="8"/>
  <cacheFields count="4">
    <cacheField name="[Dim_Customer].[Full Name].[Full Name]" caption="Full Name" numFmtId="0" hierarchy="10" level="1">
      <sharedItems count="5">
        <s v="Bobby Abbott"/>
        <s v="Christine Hawkins"/>
        <s v="Jeffery Powell"/>
        <s v="Lisa West"/>
        <s v="Travis Ewing"/>
      </sharedItems>
    </cacheField>
    <cacheField name="[Dim_Customer].[Location].[Location]" caption="Location" numFmtId="0" hierarchy="12" level="1">
      <sharedItems count="5">
        <s v="Florida"/>
        <s v="Indiana"/>
        <s v="Maryland"/>
        <s v="New York"/>
        <s v="Wisconsin"/>
      </sharedItems>
    </cacheField>
    <cacheField name="[Measures].[Profit Margin]" caption="Profit Margin" numFmtId="0" hierarchy="38" level="32767"/>
    <cacheField name="[Date].[Month].[Month]" caption="Month" numFmtId="0" hierarchy="3" level="1">
      <sharedItems count="12">
        <s v="Jan"/>
        <s v="Feb"/>
        <s v="Mar"/>
        <s v="Apr"/>
        <s v="May"/>
        <s v="Jun"/>
        <s v="Jul"/>
        <s v="Aug"/>
        <s v="Sep"/>
        <s v="Oct"/>
        <s v="Nov"/>
        <s v="Dec"/>
      </sharedItems>
    </cacheField>
  </cacheFields>
  <cacheHierarchies count="59">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3"/>
      </fieldsUsage>
    </cacheHierarchy>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2" memberValueDatatype="130" unbalanced="0">
      <fieldsUsage count="2">
        <fieldUsage x="-1"/>
        <fieldUsage x="1"/>
      </fieldsUsage>
    </cacheHierarchy>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Name]" caption="FullName" attribute="1" defaultMemberUniqueName="[Dim_SalesPerson].[FullName].[All]" allUniqueName="[Dim_SalesPerson].[Full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Customer Age]" caption="Customer Age" attribute="1" defaultMemberUniqueName="[Dim_SalesPerson].[Customer Age].[All]" allUniqueName="[Dim_SalesPerson].[Customer 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130" unbalanced="0"/>
    <cacheHierarchy uniqueName="[fact_table].[Customer ID]" caption="Customer ID" attribute="1" defaultMemberUniqueName="[fact_table].[Customer ID].[All]" allUniqueName="[fact_table].[Customer ID].[All]" dimensionUniqueName="[fact_table]" displayFolder="" count="0" memberValueDatatype="130" unbalanced="0"/>
    <cacheHierarchy uniqueName="[fact_table].[Sales Person ID]" caption="Sales Person ID" attribute="1" defaultMemberUniqueName="[fact_table].[Sales Person ID].[All]" allUniqueName="[fact_table].[Sales Person ID].[All]" dimensionUniqueName="[fact_table]" displayFolder="" count="0" memberValueDatatype="13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2"/>
      </fieldsUsage>
    </cacheHierarchy>
    <cacheHierarchy uniqueName="[Measures].[% Profit Margin]" caption="% Profit Margin"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Total Qty]" caption="Total Qty" measure="1" displayFolder="" measureGroup="Calculations" count="0"/>
    <cacheHierarchy uniqueName="[Measures].[Qty Returned]" caption="Qty Returned"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erage Customer Age]" caption="Average Customer Age" measure="1" displayFolder="" measureGroup="Calculations" count="0"/>
    <cacheHierarchy uniqueName="[Measures].[Return Rate]" caption="Return Rate" measure="1" displayFolder="" measureGroup="Calculation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Date" caption="Date"/>
    <measureGroup name="Dim_Customer" caption="Dim_Customer"/>
    <measureGroup name="Dim_SalesPerson" caption="Dim_SalesPerson"/>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1"/>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410.598980671297" createdVersion="8" refreshedVersion="8" minRefreshableVersion="3" recordCount="0" supportSubquery="1" supportAdvancedDrill="1" xr:uid="{75A8AAE7-3A7E-41BA-9350-17561801C821}">
  <cacheSource type="external" connectionId="8"/>
  <cacheFields count="4">
    <cacheField name="[Dim_Customer].[Full Name].[Full Name]" caption="Full Name" numFmtId="0" hierarchy="10" level="1">
      <sharedItems count="5">
        <s v="Bobby Abbott"/>
        <s v="Christine Hawkins"/>
        <s v="Jeffery Powell"/>
        <s v="Lisa West"/>
        <s v="Travis Ewing"/>
      </sharedItems>
    </cacheField>
    <cacheField name="[Dim_Customer].[Location].[Location]" caption="Location" numFmtId="0" hierarchy="12" level="1">
      <sharedItems count="5">
        <s v="Florida"/>
        <s v="Indiana"/>
        <s v="Maryland"/>
        <s v="New York"/>
        <s v="Wisconsin"/>
      </sharedItems>
    </cacheField>
    <cacheField name="[Measures].[Profit Margin]" caption="Profit Margin" numFmtId="0" hierarchy="38" level="32767"/>
    <cacheField name="[Date].[Month].[Month]" caption="Month" numFmtId="0" hierarchy="3" level="1">
      <sharedItems count="12">
        <s v="Jan"/>
        <s v="Feb"/>
        <s v="Mar"/>
        <s v="Apr"/>
        <s v="May"/>
        <s v="Jun"/>
        <s v="Jul"/>
        <s v="Aug"/>
        <s v="Sep"/>
        <s v="Oct"/>
        <s v="Nov"/>
        <s v="Dec"/>
      </sharedItems>
    </cacheField>
  </cacheFields>
  <cacheHierarchies count="59">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3"/>
      </fieldsUsage>
    </cacheHierarchy>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2" memberValueDatatype="130" unbalanced="0">
      <fieldsUsage count="2">
        <fieldUsage x="-1"/>
        <fieldUsage x="1"/>
      </fieldsUsage>
    </cacheHierarchy>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Name]" caption="FullName" attribute="1" defaultMemberUniqueName="[Dim_SalesPerson].[FullName].[All]" allUniqueName="[Dim_SalesPerson].[Full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Customer Age]" caption="Customer Age" attribute="1" defaultMemberUniqueName="[Dim_SalesPerson].[Customer Age].[All]" allUniqueName="[Dim_SalesPerson].[Customer 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130" unbalanced="0"/>
    <cacheHierarchy uniqueName="[fact_table].[Customer ID]" caption="Customer ID" attribute="1" defaultMemberUniqueName="[fact_table].[Customer ID].[All]" allUniqueName="[fact_table].[Customer ID].[All]" dimensionUniqueName="[fact_table]" displayFolder="" count="0" memberValueDatatype="130" unbalanced="0"/>
    <cacheHierarchy uniqueName="[fact_table].[Sales Person ID]" caption="Sales Person ID" attribute="1" defaultMemberUniqueName="[fact_table].[Sales Person ID].[All]" allUniqueName="[fact_table].[Sales Person ID].[All]" dimensionUniqueName="[fact_table]" displayFolder="" count="0" memberValueDatatype="13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2"/>
      </fieldsUsage>
    </cacheHierarchy>
    <cacheHierarchy uniqueName="[Measures].[% Profit Margin]" caption="% Profit Margin"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Total Qty]" caption="Total Qty" measure="1" displayFolder="" measureGroup="Calculations" count="0"/>
    <cacheHierarchy uniqueName="[Measures].[Qty Returned]" caption="Qty Returned"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erage Customer Age]" caption="Average Customer Age" measure="1" displayFolder="" measureGroup="Calculations" count="0"/>
    <cacheHierarchy uniqueName="[Measures].[Return Rate]" caption="Return Rate" measure="1" displayFolder="" measureGroup="Calculation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Date" caption="Date"/>
    <measureGroup name="Dim_Customer" caption="Dim_Customer"/>
    <measureGroup name="Dim_SalesPerson" caption="Dim_SalesPerson"/>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1"/>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410.598987500001" createdVersion="5" refreshedVersion="8" minRefreshableVersion="3" recordCount="0" supportSubquery="1" supportAdvancedDrill="1" xr:uid="{18898680-461F-4018-84B7-316B1898BC5B}">
  <cacheSource type="external" connectionId="8"/>
  <cacheFields count="2">
    <cacheField name="[Measures].[Total Revenue]" caption="Total Revenue" numFmtId="0" hierarchy="36" level="32767"/>
    <cacheField name="[Date].[Month].[Month]" caption="Month" numFmtId="0" hierarchy="3" level="1">
      <sharedItems count="1">
        <s v="Nov"/>
      </sharedItems>
    </cacheField>
  </cacheFields>
  <cacheHierarchies count="59">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1"/>
      </fieldsUsage>
    </cacheHierarchy>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Name]" caption="FullName" attribute="1" defaultMemberUniqueName="[Dim_SalesPerson].[FullName].[All]" allUniqueName="[Dim_SalesPerson].[Full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Customer Age]" caption="Customer Age" attribute="1" defaultMemberUniqueName="[Dim_SalesPerson].[Customer Age].[All]" allUniqueName="[Dim_SalesPerson].[Customer 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130" unbalanced="0"/>
    <cacheHierarchy uniqueName="[fact_table].[Customer ID]" caption="Customer ID" attribute="1" defaultMemberUniqueName="[fact_table].[Customer ID].[All]" allUniqueName="[fact_table].[Customer ID].[All]" dimensionUniqueName="[fact_table]" displayFolder="" count="0" memberValueDatatype="130" unbalanced="0"/>
    <cacheHierarchy uniqueName="[fact_table].[Sales Person ID]" caption="Sales Person ID" attribute="1" defaultMemberUniqueName="[fact_table].[Sales Person ID].[All]" allUniqueName="[fact_table].[Sales Person ID].[All]" dimensionUniqueName="[fact_table]" displayFolder="" count="0" memberValueDatatype="13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oneField="1">
      <fieldsUsage count="1">
        <fieldUsage x="0"/>
      </fieldsUsage>
    </cacheHierarchy>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Total Qty]" caption="Total Qty" measure="1" displayFolder="" measureGroup="Calculations" count="0"/>
    <cacheHierarchy uniqueName="[Measures].[Qty Returned]" caption="Qty Returned"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erage Customer Age]" caption="Average Customer Age" measure="1" displayFolder="" measureGroup="Calculations" count="0"/>
    <cacheHierarchy uniqueName="[Measures].[Return Rate]" caption="Return Rate" measure="1" displayFolder="" measureGroup="Calculation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Date" caption="Date"/>
    <measureGroup name="Dim_Customer" caption="Dim_Customer"/>
    <measureGroup name="Dim_SalesPerson" caption="Dim_SalesPerson"/>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1"/>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410.598989004633" createdVersion="5" refreshedVersion="8" minRefreshableVersion="3" recordCount="0" supportSubquery="1" supportAdvancedDrill="1" xr:uid="{3490692F-3670-4173-B710-9F942CAF8A77}">
  <cacheSource type="external" connectionId="8"/>
  <cacheFields count="12">
    <cacheField name="[Measures].[Total Revenue]" caption="Total Revenue" numFmtId="0" hierarchy="36" level="32767"/>
    <cacheField name="[Measures].[COGS]" caption="COGS" numFmtId="0" hierarchy="37" level="32767"/>
    <cacheField name="[Measures].[Profit Margin]" caption="Profit Margin" numFmtId="0" hierarchy="38" level="32767"/>
    <cacheField name="[Measures].[% Profit Margin]" caption="% Profit Margin" numFmtId="0" hierarchy="39" level="32767"/>
    <cacheField name="[Measures].[# Transactions]" caption="# Transactions" numFmtId="0" hierarchy="40" level="32767"/>
    <cacheField name="[Measures].[Total Refund]" caption="Total Refund" numFmtId="0" hierarchy="41" level="32767"/>
    <cacheField name="[Measures].[Refund Rate]" caption="Refund Rate" numFmtId="0" hierarchy="42" level="32767"/>
    <cacheField name="[Measures].[# Products]" caption="# Products" numFmtId="0" hierarchy="43" level="32767"/>
    <cacheField name="[Measures].[Total Qty]" caption="Total Qty" numFmtId="0" hierarchy="44" level="32767"/>
    <cacheField name="[Measures].[Qty Returned]" caption="Qty Returned" numFmtId="0" hierarchy="45" level="32767"/>
    <cacheField name="[Measures].[Total Target]" caption="Total Target" numFmtId="0" hierarchy="46" level="32767"/>
    <cacheField name="[Date].[Month].[Month]" caption="Month" numFmtId="0" hierarchy="3" level="1">
      <sharedItems containsSemiMixedTypes="0" containsNonDate="0" containsString="0"/>
    </cacheField>
  </cacheFields>
  <cacheHierarchies count="59">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11"/>
      </fieldsUsage>
    </cacheHierarchy>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Name]" caption="FullName" attribute="1" defaultMemberUniqueName="[Dim_SalesPerson].[FullName].[All]" allUniqueName="[Dim_SalesPerson].[Full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Customer Age]" caption="Customer Age" attribute="1" defaultMemberUniqueName="[Dim_SalesPerson].[Customer Age].[All]" allUniqueName="[Dim_SalesPerson].[Customer 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130" unbalanced="0"/>
    <cacheHierarchy uniqueName="[fact_table].[Customer ID]" caption="Customer ID" attribute="1" defaultMemberUniqueName="[fact_table].[Customer ID].[All]" allUniqueName="[fact_table].[Customer ID].[All]" dimensionUniqueName="[fact_table]" displayFolder="" count="0" memberValueDatatype="130" unbalanced="0"/>
    <cacheHierarchy uniqueName="[fact_table].[Sales Person ID]" caption="Sales Person ID" attribute="1" defaultMemberUniqueName="[fact_table].[Sales Person ID].[All]" allUniqueName="[fact_table].[Sales Person ID].[All]" dimensionUniqueName="[fact_table]" displayFolder="" count="0" memberValueDatatype="13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oneField="1">
      <fieldsUsage count="1">
        <fieldUsage x="0"/>
      </fieldsUsage>
    </cacheHierarchy>
    <cacheHierarchy uniqueName="[Measures].[COGS]" caption="COGS" measure="1" displayFolder="" measureGroup="Calculations" count="0" oneField="1">
      <fieldsUsage count="1">
        <fieldUsage x="1"/>
      </fieldsUsage>
    </cacheHierarchy>
    <cacheHierarchy uniqueName="[Measures].[Profit Margin]" caption="Profit Margin" measure="1" displayFolder="" measureGroup="Calculations" count="0" oneField="1">
      <fieldsUsage count="1">
        <fieldUsage x="2"/>
      </fieldsUsage>
    </cacheHierarchy>
    <cacheHierarchy uniqueName="[Measures].[% Profit Margin]" caption="% Profit Margin" measure="1" displayFolder="" measureGroup="Calculations" count="0" oneField="1">
      <fieldsUsage count="1">
        <fieldUsage x="3"/>
      </fieldsUsage>
    </cacheHierarchy>
    <cacheHierarchy uniqueName="[Measures].[# Transactions]" caption="# Transactions" measure="1" displayFolder="" measureGroup="Calculations" count="0" oneField="1">
      <fieldsUsage count="1">
        <fieldUsage x="4"/>
      </fieldsUsage>
    </cacheHierarchy>
    <cacheHierarchy uniqueName="[Measures].[Total Refund]" caption="Total Refund" measure="1" displayFolder="" measureGroup="Calculations" count="0" oneField="1">
      <fieldsUsage count="1">
        <fieldUsage x="5"/>
      </fieldsUsage>
    </cacheHierarchy>
    <cacheHierarchy uniqueName="[Measures].[Refund Rate]" caption="Refund Rate" measure="1" displayFolder="" measureGroup="Calculations" count="0" oneField="1">
      <fieldsUsage count="1">
        <fieldUsage x="6"/>
      </fieldsUsage>
    </cacheHierarchy>
    <cacheHierarchy uniqueName="[Measures].[# Products]" caption="# Products" measure="1" displayFolder="" measureGroup="Calculations" count="0" oneField="1">
      <fieldsUsage count="1">
        <fieldUsage x="7"/>
      </fieldsUsage>
    </cacheHierarchy>
    <cacheHierarchy uniqueName="[Measures].[Total Qty]" caption="Total Qty" measure="1" displayFolder="" measureGroup="Calculations" count="0" oneField="1">
      <fieldsUsage count="1">
        <fieldUsage x="8"/>
      </fieldsUsage>
    </cacheHierarchy>
    <cacheHierarchy uniqueName="[Measures].[Qty Returned]" caption="Qty Returned" measure="1" displayFolder="" measureGroup="Calculations" count="0" oneField="1">
      <fieldsUsage count="1">
        <fieldUsage x="9"/>
      </fieldsUsage>
    </cacheHierarchy>
    <cacheHierarchy uniqueName="[Measures].[Total Target]" caption="Total Target" measure="1" displayFolder="" measureGroup="Calculations" count="0" oneField="1">
      <fieldsUsage count="1">
        <fieldUsage x="10"/>
      </fieldsUsage>
    </cacheHierarchy>
    <cacheHierarchy uniqueName="[Measures].[# Customers]" caption="# Customers" measure="1" displayFolder="" measureGroup="Calculations" count="0"/>
    <cacheHierarchy uniqueName="[Measures].[# Locations]" caption="# Locations" measure="1" displayFolder="" measureGroup="Calculations" count="0"/>
    <cacheHierarchy uniqueName="[Measures].[Average Customer Age]" caption="Average Customer Age" measure="1" displayFolder="" measureGroup="Calculations" count="0"/>
    <cacheHierarchy uniqueName="[Measures].[Return Rate]" caption="Return Rate" measure="1" displayFolder="" measureGroup="Calculation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Date" caption="Date"/>
    <measureGroup name="Dim_Customer" caption="Dim_Customer"/>
    <measureGroup name="Dim_SalesPerson" caption="Dim_SalesPerson"/>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1"/>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410.598990509257" createdVersion="5" refreshedVersion="8" minRefreshableVersion="3" recordCount="0" supportSubquery="1" supportAdvancedDrill="1" xr:uid="{420E9702-58B1-45B3-90B2-AB1C5DFF3713}">
  <cacheSource type="external" connectionId="8"/>
  <cacheFields count="4">
    <cacheField name="[Measures].[Total Revenue]" caption="Total Revenue" numFmtId="0" hierarchy="36" level="32767"/>
    <cacheField name="[Measures].[Total Target]" caption="Total Target" numFmtId="0" hierarchy="46" level="32767"/>
    <cacheField name="[Dim_SalesPerson].[Store Name].[Store Name]" caption="Store Name" numFmtId="0" hierarchy="17" level="1">
      <sharedItems count="10">
        <s v="Barron-Fleming"/>
        <s v="Berg-Trujillo"/>
        <s v="Lee-Myers"/>
        <s v="Lopez"/>
        <s v="Martinez"/>
        <s v="Miller"/>
        <s v="Myers-Lopez"/>
        <s v="Novak PLC"/>
        <s v="Thomas"/>
        <s v="Valdez"/>
      </sharedItems>
    </cacheField>
    <cacheField name="[Date].[Month].[Month]" caption="Month" numFmtId="0" hierarchy="3" level="1">
      <sharedItems containsSemiMixedTypes="0" containsNonDate="0" containsString="0"/>
    </cacheField>
  </cacheFields>
  <cacheHierarchies count="59">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3"/>
      </fieldsUsage>
    </cacheHierarchy>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Name]" caption="FullName" attribute="1" defaultMemberUniqueName="[Dim_SalesPerson].[FullName].[All]" allUniqueName="[Dim_SalesPerson].[Full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2" memberValueDatatype="130" unbalanced="0">
      <fieldsUsage count="2">
        <fieldUsage x="-1"/>
        <fieldUsage x="2"/>
      </fieldsUsage>
    </cacheHierarchy>
    <cacheHierarchy uniqueName="[Dim_SalesPerson].[Customer Age]" caption="Customer Age" attribute="1" defaultMemberUniqueName="[Dim_SalesPerson].[Customer Age].[All]" allUniqueName="[Dim_SalesPerson].[Customer 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130" unbalanced="0"/>
    <cacheHierarchy uniqueName="[fact_table].[Customer ID]" caption="Customer ID" attribute="1" defaultMemberUniqueName="[fact_table].[Customer ID].[All]" allUniqueName="[fact_table].[Customer ID].[All]" dimensionUniqueName="[fact_table]" displayFolder="" count="0" memberValueDatatype="130" unbalanced="0"/>
    <cacheHierarchy uniqueName="[fact_table].[Sales Person ID]" caption="Sales Person ID" attribute="1" defaultMemberUniqueName="[fact_table].[Sales Person ID].[All]" allUniqueName="[fact_table].[Sales Person ID].[All]" dimensionUniqueName="[fact_table]" displayFolder="" count="0" memberValueDatatype="13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oneField="1">
      <fieldsUsage count="1">
        <fieldUsage x="0"/>
      </fieldsUsage>
    </cacheHierarchy>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Total Qty]" caption="Total Qty" measure="1" displayFolder="" measureGroup="Calculations" count="0"/>
    <cacheHierarchy uniqueName="[Measures].[Qty Returned]" caption="Qty Returned" measure="1" displayFolder="" measureGroup="Calculations" count="0"/>
    <cacheHierarchy uniqueName="[Measures].[Total Target]" caption="Total Target" measure="1" displayFolder="" measureGroup="Calculations" count="0" oneField="1">
      <fieldsUsage count="1">
        <fieldUsage x="1"/>
      </fieldsUsage>
    </cacheHierarchy>
    <cacheHierarchy uniqueName="[Measures].[# Customers]" caption="# Customers" measure="1" displayFolder="" measureGroup="Calculations" count="0"/>
    <cacheHierarchy uniqueName="[Measures].[# Locations]" caption="# Locations" measure="1" displayFolder="" measureGroup="Calculations" count="0"/>
    <cacheHierarchy uniqueName="[Measures].[Average Customer Age]" caption="Average Customer Age" measure="1" displayFolder="" measureGroup="Calculations" count="0"/>
    <cacheHierarchy uniqueName="[Measures].[Return Rate]" caption="Return Rate" measure="1" displayFolder="" measureGroup="Calculation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Date" caption="Date"/>
    <measureGroup name="Dim_Customer" caption="Dim_Customer"/>
    <measureGroup name="Dim_SalesPerson" caption="Dim_SalesPerson"/>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1"/>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410.598993171297" createdVersion="8" refreshedVersion="8" minRefreshableVersion="3" recordCount="0" supportSubquery="1" supportAdvancedDrill="1" xr:uid="{7B2B3F02-5878-45C0-8C0D-E5430620ECEC}">
  <cacheSource type="external" connectionId="8"/>
  <cacheFields count="3">
    <cacheField name="[Measures].[Total Revenue]" caption="Total Revenue" numFmtId="0" hierarchy="36" level="32767"/>
    <cacheField name="[Measures].[Total Target]" caption="Total Target" numFmtId="0" hierarchy="46" level="32767"/>
    <cacheField name="[Dim_SalesPerson].[Store Name].[Store Name]" caption="Store Name" numFmtId="0" hierarchy="17" level="1">
      <sharedItems containsSemiMixedTypes="0" containsNonDate="0" containsString="0"/>
    </cacheField>
  </cacheFields>
  <cacheHierarchies count="59">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0" memberValueDatatype="130" unbalanced="0"/>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Name]" caption="FullName" attribute="1" defaultMemberUniqueName="[Dim_SalesPerson].[FullName].[All]" allUniqueName="[Dim_SalesPerson].[Full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2" memberValueDatatype="130" unbalanced="0">
      <fieldsUsage count="2">
        <fieldUsage x="-1"/>
        <fieldUsage x="2"/>
      </fieldsUsage>
    </cacheHierarchy>
    <cacheHierarchy uniqueName="[Dim_SalesPerson].[Customer Age]" caption="Customer Age" attribute="1" defaultMemberUniqueName="[Dim_SalesPerson].[Customer Age].[All]" allUniqueName="[Dim_SalesPerson].[Customer 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130" unbalanced="0"/>
    <cacheHierarchy uniqueName="[fact_table].[Customer ID]" caption="Customer ID" attribute="1" defaultMemberUniqueName="[fact_table].[Customer ID].[All]" allUniqueName="[fact_table].[Customer ID].[All]" dimensionUniqueName="[fact_table]" displayFolder="" count="0" memberValueDatatype="130" unbalanced="0"/>
    <cacheHierarchy uniqueName="[fact_table].[Sales Person ID]" caption="Sales Person ID" attribute="1" defaultMemberUniqueName="[fact_table].[Sales Person ID].[All]" allUniqueName="[fact_table].[Sales Person ID].[All]" dimensionUniqueName="[fact_table]" displayFolder="" count="0" memberValueDatatype="13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oneField="1">
      <fieldsUsage count="1">
        <fieldUsage x="0"/>
      </fieldsUsage>
    </cacheHierarchy>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Total Qty]" caption="Total Qty" measure="1" displayFolder="" measureGroup="Calculations" count="0"/>
    <cacheHierarchy uniqueName="[Measures].[Qty Returned]" caption="Qty Returned" measure="1" displayFolder="" measureGroup="Calculations" count="0"/>
    <cacheHierarchy uniqueName="[Measures].[Total Target]" caption="Total Target" measure="1" displayFolder="" measureGroup="Calculations" count="0" oneField="1">
      <fieldsUsage count="1">
        <fieldUsage x="1"/>
      </fieldsUsage>
    </cacheHierarchy>
    <cacheHierarchy uniqueName="[Measures].[# Customers]" caption="# Customers" measure="1" displayFolder="" measureGroup="Calculations" count="0"/>
    <cacheHierarchy uniqueName="[Measures].[# Locations]" caption="# Locations" measure="1" displayFolder="" measureGroup="Calculations" count="0"/>
    <cacheHierarchy uniqueName="[Measures].[Average Customer Age]" caption="Average Customer Age" measure="1" displayFolder="" measureGroup="Calculations" count="0"/>
    <cacheHierarchy uniqueName="[Measures].[Return Rate]" caption="Return Rate" measure="1" displayFolder="" measureGroup="Calculation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Date" caption="Date"/>
    <measureGroup name="Dim_Customer" caption="Dim_Customer"/>
    <measureGroup name="Dim_SalesPerson" caption="Dim_SalesPerson"/>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1"/>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410.598994560183" createdVersion="8" refreshedVersion="8" minRefreshableVersion="3" recordCount="0" supportSubquery="1" supportAdvancedDrill="1" xr:uid="{BB7F828E-3ED4-4CCC-936F-FB702BFFB059}">
  <cacheSource type="external" connectionId="8"/>
  <cacheFields count="4">
    <cacheField name="[Measures].[Total Revenue]" caption="Total Revenue" numFmtId="0" hierarchy="36" level="32767"/>
    <cacheField name="[Date].[WeekType].[WeekType]" caption="WeekType" numFmtId="0" hierarchy="7" level="1">
      <sharedItems count="2">
        <s v="Weekday"/>
        <s v="Weekend"/>
      </sharedItems>
    </cacheField>
    <cacheField name="[Dim_SalesPerson].[Store Name].[Store Name]" caption="Store Name" numFmtId="0" hierarchy="17" level="1">
      <sharedItems containsSemiMixedTypes="0" containsNonDate="0" containsString="0"/>
    </cacheField>
    <cacheField name="Dummy0" numFmtId="0" hierarchy="59" level="32767">
      <extLst>
        <ext xmlns:x14="http://schemas.microsoft.com/office/spreadsheetml/2009/9/main" uri="{63CAB8AC-B538-458d-9737-405883B0398D}">
          <x14:cacheField ignore="1"/>
        </ext>
      </extLst>
    </cacheField>
  </cacheFields>
  <cacheHierarchies count="60">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0" memberValueDatatype="130" unbalanced="0"/>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2" memberValueDatatype="130" unbalanced="0">
      <fieldsUsage count="2">
        <fieldUsage x="-1"/>
        <fieldUsage x="1"/>
      </fieldsUsage>
    </cacheHierarchy>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Name]" caption="FullName" attribute="1" defaultMemberUniqueName="[Dim_SalesPerson].[FullName].[All]" allUniqueName="[Dim_SalesPerson].[Full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2" memberValueDatatype="130" unbalanced="0">
      <fieldsUsage count="2">
        <fieldUsage x="-1"/>
        <fieldUsage x="2"/>
      </fieldsUsage>
    </cacheHierarchy>
    <cacheHierarchy uniqueName="[Dim_SalesPerson].[Customer Age]" caption="Customer Age" attribute="1" defaultMemberUniqueName="[Dim_SalesPerson].[Customer Age].[All]" allUniqueName="[Dim_SalesPerson].[Customer 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130" unbalanced="0"/>
    <cacheHierarchy uniqueName="[fact_table].[Customer ID]" caption="Customer ID" attribute="1" defaultMemberUniqueName="[fact_table].[Customer ID].[All]" allUniqueName="[fact_table].[Customer ID].[All]" dimensionUniqueName="[fact_table]" displayFolder="" count="0" memberValueDatatype="130" unbalanced="0"/>
    <cacheHierarchy uniqueName="[fact_table].[Sales Person ID]" caption="Sales Person ID" attribute="1" defaultMemberUniqueName="[fact_table].[Sales Person ID].[All]" allUniqueName="[fact_table].[Sales Person ID].[All]" dimensionUniqueName="[fact_table]" displayFolder="" count="0" memberValueDatatype="13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oneField="1">
      <fieldsUsage count="1">
        <fieldUsage x="0"/>
      </fieldsUsage>
    </cacheHierarchy>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Total Qty]" caption="Total Qty" measure="1" displayFolder="" measureGroup="Calculations" count="0"/>
    <cacheHierarchy uniqueName="[Measures].[Qty Returned]" caption="Qty Returned"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erage Customer Age]" caption="Average Customer Age" measure="1" displayFolder="" measureGroup="Calculations" count="0"/>
    <cacheHierarchy uniqueName="[Measures].[Return Rate]" caption="Return Rate" measure="1" displayFolder="" measureGroup="Calculation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y uniqueName="Dummy0" caption="Measures" measure="1" count="0">
      <extLst>
        <ext xmlns:x14="http://schemas.microsoft.com/office/spreadsheetml/2009/9/main" uri="{8CF416AD-EC4C-4aba-99F5-12A058AE0983}">
          <x14:cacheHierarchy ignore="1"/>
        </ext>
      </extLst>
    </cacheHierarchy>
  </cacheHierarchies>
  <kpis count="0"/>
  <dimensions count="8">
    <dimension name="Calculations" uniqueName="[Calculations]" caption="Calculations"/>
    <dimension name="Date" uniqueName="[Date]" caption="Date"/>
    <dimension name="Dim_Customer" uniqueName="[Dim_Customer]" caption="Dim_Customer"/>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Date" caption="Date"/>
    <measureGroup name="Dim_Customer" caption="Dim_Customer"/>
    <measureGroup name="Dim_SalesPerson" caption="Dim_SalesPerson"/>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1"/>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410.598996180554" createdVersion="8" refreshedVersion="8" minRefreshableVersion="3" recordCount="0" supportSubquery="1" supportAdvancedDrill="1" xr:uid="{55D41A79-616C-4FD0-AF3F-1A62442009D9}">
  <cacheSource type="external" connectionId="8"/>
  <cacheFields count="4">
    <cacheField name="[Measures].[Total Revenue]" caption="Total Revenue" numFmtId="0" hierarchy="36" level="32767"/>
    <cacheField name="[Dim_SalesPerson].[Store Name].[Store Name]" caption="Store Name" numFmtId="0" hierarchy="17" level="1">
      <sharedItems containsSemiMixedTypes="0" containsNonDate="0" containsString="0"/>
    </cacheField>
    <cacheField name="[Date].[Quarter].[Quarter]" caption="Quarter" numFmtId="0" hierarchy="8" level="1">
      <sharedItems count="4">
        <s v="Qtr-1"/>
        <s v="Qtr-2"/>
        <s v="Qtr-3"/>
        <s v="Qtr-4"/>
      </sharedItems>
    </cacheField>
    <cacheField name="Dummy0" numFmtId="0" hierarchy="59" level="32767">
      <extLst>
        <ext xmlns:x14="http://schemas.microsoft.com/office/spreadsheetml/2009/9/main" uri="{63CAB8AC-B538-458d-9737-405883B0398D}">
          <x14:cacheField ignore="1"/>
        </ext>
      </extLst>
    </cacheField>
  </cacheFields>
  <cacheHierarchies count="60">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0" memberValueDatatype="130" unbalanced="0"/>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2" memberValueDatatype="130" unbalanced="0">
      <fieldsUsage count="2">
        <fieldUsage x="-1"/>
        <fieldUsage x="2"/>
      </fieldsUsage>
    </cacheHierarchy>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Name]" caption="FullName" attribute="1" defaultMemberUniqueName="[Dim_SalesPerson].[FullName].[All]" allUniqueName="[Dim_SalesPerson].[Full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2" memberValueDatatype="130" unbalanced="0">
      <fieldsUsage count="2">
        <fieldUsage x="-1"/>
        <fieldUsage x="1"/>
      </fieldsUsage>
    </cacheHierarchy>
    <cacheHierarchy uniqueName="[Dim_SalesPerson].[Customer Age]" caption="Customer Age" attribute="1" defaultMemberUniqueName="[Dim_SalesPerson].[Customer Age].[All]" allUniqueName="[Dim_SalesPerson].[Customer 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130" unbalanced="0"/>
    <cacheHierarchy uniqueName="[fact_table].[Customer ID]" caption="Customer ID" attribute="1" defaultMemberUniqueName="[fact_table].[Customer ID].[All]" allUniqueName="[fact_table].[Customer ID].[All]" dimensionUniqueName="[fact_table]" displayFolder="" count="0" memberValueDatatype="130" unbalanced="0"/>
    <cacheHierarchy uniqueName="[fact_table].[Sales Person ID]" caption="Sales Person ID" attribute="1" defaultMemberUniqueName="[fact_table].[Sales Person ID].[All]" allUniqueName="[fact_table].[Sales Person ID].[All]" dimensionUniqueName="[fact_table]" displayFolder="" count="0" memberValueDatatype="13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oneField="1">
      <fieldsUsage count="1">
        <fieldUsage x="0"/>
      </fieldsUsage>
    </cacheHierarchy>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Total Qty]" caption="Total Qty" measure="1" displayFolder="" measureGroup="Calculations" count="0"/>
    <cacheHierarchy uniqueName="[Measures].[Qty Returned]" caption="Qty Returned"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erage Customer Age]" caption="Average Customer Age" measure="1" displayFolder="" measureGroup="Calculations" count="0"/>
    <cacheHierarchy uniqueName="[Measures].[Return Rate]" caption="Return Rate" measure="1" displayFolder="" measureGroup="Calculation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y uniqueName="Dummy0" caption="Measures" measure="1" count="0">
      <extLst>
        <ext xmlns:x14="http://schemas.microsoft.com/office/spreadsheetml/2009/9/main" uri="{8CF416AD-EC4C-4aba-99F5-12A058AE0983}">
          <x14:cacheHierarchy ignore="1"/>
        </ext>
      </extLst>
    </cacheHierarchy>
  </cacheHierarchies>
  <kpis count="0"/>
  <dimensions count="8">
    <dimension name="Calculations" uniqueName="[Calculations]" caption="Calculations"/>
    <dimension name="Date" uniqueName="[Date]" caption="Date"/>
    <dimension name="Dim_Customer" uniqueName="[Dim_Customer]" caption="Dim_Customer"/>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Date" caption="Date"/>
    <measureGroup name="Dim_Customer" caption="Dim_Customer"/>
    <measureGroup name="Dim_SalesPerson" caption="Dim_SalesPerson"/>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1"/>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410.598997685185" createdVersion="8" refreshedVersion="8" minRefreshableVersion="3" recordCount="0" supportSubquery="1" supportAdvancedDrill="1" xr:uid="{1B68476F-9245-49D8-8D7C-B7BAF7B18C9F}">
  <cacheSource type="external" connectionId="8"/>
  <cacheFields count="4">
    <cacheField name="[Measures].[Total Revenue]" caption="Total Revenue" numFmtId="0" hierarchy="36" level="32767"/>
    <cacheField name="[Dim_SalesPerson].[Store Name].[Store Name]" caption="Store Name" numFmtId="0" hierarchy="17" level="1">
      <sharedItems containsSemiMixedTypes="0" containsNonDate="0" containsString="0"/>
    </cacheField>
    <cacheField name="[Date].[WeekDay].[WeekDay]" caption="WeekDay" numFmtId="0" hierarchy="5" level="1">
      <sharedItems count="7">
        <s v="Mon"/>
        <s v="Tue"/>
        <s v="Wed"/>
        <s v="Thu"/>
        <s v="Fri"/>
        <s v="Sat"/>
        <s v="Sun"/>
      </sharedItems>
    </cacheField>
    <cacheField name="Dummy0" numFmtId="0" hierarchy="59" level="32767">
      <extLst>
        <ext xmlns:x14="http://schemas.microsoft.com/office/spreadsheetml/2009/9/main" uri="{63CAB8AC-B538-458d-9737-405883B0398D}">
          <x14:cacheField ignore="1"/>
        </ext>
      </extLst>
    </cacheField>
  </cacheFields>
  <cacheHierarchies count="60">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0" memberValueDatatype="130" unbalanced="0"/>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2" memberValueDatatype="130" unbalanced="0">
      <fieldsUsage count="2">
        <fieldUsage x="-1"/>
        <fieldUsage x="2"/>
      </fieldsUsage>
    </cacheHierarchy>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Name]" caption="FullName" attribute="1" defaultMemberUniqueName="[Dim_SalesPerson].[FullName].[All]" allUniqueName="[Dim_SalesPerson].[Full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2" memberValueDatatype="130" unbalanced="0">
      <fieldsUsage count="2">
        <fieldUsage x="-1"/>
        <fieldUsage x="1"/>
      </fieldsUsage>
    </cacheHierarchy>
    <cacheHierarchy uniqueName="[Dim_SalesPerson].[Customer Age]" caption="Customer Age" attribute="1" defaultMemberUniqueName="[Dim_SalesPerson].[Customer Age].[All]" allUniqueName="[Dim_SalesPerson].[Customer 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130" unbalanced="0"/>
    <cacheHierarchy uniqueName="[fact_table].[Customer ID]" caption="Customer ID" attribute="1" defaultMemberUniqueName="[fact_table].[Customer ID].[All]" allUniqueName="[fact_table].[Customer ID].[All]" dimensionUniqueName="[fact_table]" displayFolder="" count="0" memberValueDatatype="130" unbalanced="0"/>
    <cacheHierarchy uniqueName="[fact_table].[Sales Person ID]" caption="Sales Person ID" attribute="1" defaultMemberUniqueName="[fact_table].[Sales Person ID].[All]" allUniqueName="[fact_table].[Sales Person ID].[All]" dimensionUniqueName="[fact_table]" displayFolder="" count="0" memberValueDatatype="13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oneField="1">
      <fieldsUsage count="1">
        <fieldUsage x="0"/>
      </fieldsUsage>
    </cacheHierarchy>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Total Qty]" caption="Total Qty" measure="1" displayFolder="" measureGroup="Calculations" count="0"/>
    <cacheHierarchy uniqueName="[Measures].[Qty Returned]" caption="Qty Returned"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erage Customer Age]" caption="Average Customer Age" measure="1" displayFolder="" measureGroup="Calculations" count="0"/>
    <cacheHierarchy uniqueName="[Measures].[Return Rate]" caption="Return Rate" measure="1" displayFolder="" measureGroup="Calculation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y uniqueName="Dummy0" caption="Measures" measure="1" count="0">
      <extLst>
        <ext xmlns:x14="http://schemas.microsoft.com/office/spreadsheetml/2009/9/main" uri="{8CF416AD-EC4C-4aba-99F5-12A058AE0983}">
          <x14:cacheHierarchy ignore="1"/>
        </ext>
      </extLst>
    </cacheHierarchy>
  </cacheHierarchies>
  <kpis count="0"/>
  <dimensions count="8">
    <dimension name="Calculations" uniqueName="[Calculations]" caption="Calculations"/>
    <dimension name="Date" uniqueName="[Date]" caption="Date"/>
    <dimension name="Dim_Customer" uniqueName="[Dim_Customer]" caption="Dim_Customer"/>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Date" caption="Date"/>
    <measureGroup name="Dim_Customer" caption="Dim_Customer"/>
    <measureGroup name="Dim_SalesPerson" caption="Dim_SalesPerson"/>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1"/>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410.598999074071" createdVersion="8" refreshedVersion="8" minRefreshableVersion="3" recordCount="0" supportSubquery="1" supportAdvancedDrill="1" xr:uid="{12FF6B36-DD41-46FC-A6EB-4A35CAC49B69}">
  <cacheSource type="external" connectionId="8"/>
  <cacheFields count="4">
    <cacheField name="[Date].[Month].[Month]" caption="Month" numFmtId="0" hierarchy="3" level="1">
      <sharedItems count="12">
        <s v="Jan"/>
        <s v="Feb"/>
        <s v="Mar"/>
        <s v="Apr"/>
        <s v="May"/>
        <s v="Jun"/>
        <s v="Jul"/>
        <s v="Aug"/>
        <s v="Sep"/>
        <s v="Oct"/>
        <s v="Nov"/>
        <s v="Dec"/>
      </sharedItems>
    </cacheField>
    <cacheField name="[Measures].[Total Revenue]" caption="Total Revenue" numFmtId="0" hierarchy="36" level="32767"/>
    <cacheField name="[Measures].[Total Target]" caption="Total Target" numFmtId="0" hierarchy="46" level="32767"/>
    <cacheField name="[Dim_SalesPerson].[Store Name].[Store Name]" caption="Store Name" numFmtId="0" hierarchy="17" level="1">
      <sharedItems containsSemiMixedTypes="0" containsNonDate="0" containsString="0"/>
    </cacheField>
  </cacheFields>
  <cacheHierarchies count="59">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0"/>
      </fieldsUsage>
    </cacheHierarchy>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Name]" caption="FullName" attribute="1" defaultMemberUniqueName="[Dim_SalesPerson].[FullName].[All]" allUniqueName="[Dim_SalesPerson].[Full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2" memberValueDatatype="130" unbalanced="0">
      <fieldsUsage count="2">
        <fieldUsage x="-1"/>
        <fieldUsage x="3"/>
      </fieldsUsage>
    </cacheHierarchy>
    <cacheHierarchy uniqueName="[Dim_SalesPerson].[Customer Age]" caption="Customer Age" attribute="1" defaultMemberUniqueName="[Dim_SalesPerson].[Customer Age].[All]" allUniqueName="[Dim_SalesPerson].[Customer 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130" unbalanced="0"/>
    <cacheHierarchy uniqueName="[fact_table].[Customer ID]" caption="Customer ID" attribute="1" defaultMemberUniqueName="[fact_table].[Customer ID].[All]" allUniqueName="[fact_table].[Customer ID].[All]" dimensionUniqueName="[fact_table]" displayFolder="" count="0" memberValueDatatype="130" unbalanced="0"/>
    <cacheHierarchy uniqueName="[fact_table].[Sales Person ID]" caption="Sales Person ID" attribute="1" defaultMemberUniqueName="[fact_table].[Sales Person ID].[All]" allUniqueName="[fact_table].[Sales Person ID].[All]" dimensionUniqueName="[fact_table]" displayFolder="" count="0" memberValueDatatype="13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oneField="1">
      <fieldsUsage count="1">
        <fieldUsage x="1"/>
      </fieldsUsage>
    </cacheHierarchy>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Total Qty]" caption="Total Qty" measure="1" displayFolder="" measureGroup="Calculations" count="0"/>
    <cacheHierarchy uniqueName="[Measures].[Qty Returned]" caption="Qty Returned" measure="1" displayFolder="" measureGroup="Calculations" count="0"/>
    <cacheHierarchy uniqueName="[Measures].[Total Target]" caption="Total Target" measure="1" displayFolder="" measureGroup="Calculations" count="0" oneField="1">
      <fieldsUsage count="1">
        <fieldUsage x="2"/>
      </fieldsUsage>
    </cacheHierarchy>
    <cacheHierarchy uniqueName="[Measures].[# Customers]" caption="# Customers" measure="1" displayFolder="" measureGroup="Calculations" count="0"/>
    <cacheHierarchy uniqueName="[Measures].[# Locations]" caption="# Locations" measure="1" displayFolder="" measureGroup="Calculations" count="0"/>
    <cacheHierarchy uniqueName="[Measures].[Average Customer Age]" caption="Average Customer Age" measure="1" displayFolder="" measureGroup="Calculations" count="0"/>
    <cacheHierarchy uniqueName="[Measures].[Return Rate]" caption="Return Rate" measure="1" displayFolder="" measureGroup="Calculation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Date" caption="Date"/>
    <measureGroup name="Dim_Customer" caption="Dim_Customer"/>
    <measureGroup name="Dim_SalesPerson" caption="Dim_SalesPerson"/>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1"/>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410.717340393516" createdVersion="8" refreshedVersion="8" minRefreshableVersion="3" recordCount="0" supportSubquery="1" supportAdvancedDrill="1" xr:uid="{43A85C8F-D463-4938-AF61-5295885D9296}">
  <cacheSource type="external" connectionId="8"/>
  <cacheFields count="5">
    <cacheField name="[Dim_Customer].[Full Name].[Full Name]" caption="Full Name" numFmtId="0" hierarchy="10" level="1">
      <sharedItems count="5">
        <s v="Bobby Abbott"/>
        <s v="Christine Hawkins"/>
        <s v="Jeffery Powell"/>
        <s v="Lisa West"/>
        <s v="Travis Ewing"/>
      </sharedItems>
    </cacheField>
    <cacheField name="[Dim_Customer].[Location].[Location]" caption="Location" numFmtId="0" hierarchy="12" level="1">
      <sharedItems count="5">
        <s v="Florida"/>
        <s v="Indiana"/>
        <s v="Maryland"/>
        <s v="New York"/>
        <s v="Wisconsin"/>
      </sharedItems>
    </cacheField>
    <cacheField name="[Measures].[Profit Margin]" caption="Profit Margin" numFmtId="0" hierarchy="38" level="32767"/>
    <cacheField name="[products_table].[Product Name].[Product Name]" caption="Product Name" numFmtId="0" hierarchy="30" level="1">
      <sharedItems count="5">
        <s v="Attorney Mist"/>
        <s v="Begin Brew"/>
        <s v="Common Splash"/>
        <s v="Eight Brew"/>
        <s v="Onto Dew"/>
      </sharedItems>
    </cacheField>
    <cacheField name="[products_table].[Category].[Category]" caption="Category" numFmtId="0" hierarchy="31" level="1">
      <sharedItems count="8">
        <s v="Alcoholic Beverage"/>
        <s v="Coffee"/>
        <s v="Energy Drink"/>
        <s v="Juice"/>
        <s v="Soft Drink"/>
        <s v="Sports Drink"/>
        <s v="Tea"/>
        <s v="Water"/>
      </sharedItems>
    </cacheField>
  </cacheFields>
  <cacheHierarchies count="59">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0" memberValueDatatype="130" unbalanced="0"/>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2" memberValueDatatype="130" unbalanced="0">
      <fieldsUsage count="2">
        <fieldUsage x="-1"/>
        <fieldUsage x="1"/>
      </fieldsUsage>
    </cacheHierarchy>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Name]" caption="FullName" attribute="1" defaultMemberUniqueName="[Dim_SalesPerson].[FullName].[All]" allUniqueName="[Dim_SalesPerson].[Full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Customer Age]" caption="Customer Age" attribute="1" defaultMemberUniqueName="[Dim_SalesPerson].[Customer Age].[All]" allUniqueName="[Dim_SalesPerson].[Customer 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130" unbalanced="0"/>
    <cacheHierarchy uniqueName="[fact_table].[Customer ID]" caption="Customer ID" attribute="1" defaultMemberUniqueName="[fact_table].[Customer ID].[All]" allUniqueName="[fact_table].[Customer ID].[All]" dimensionUniqueName="[fact_table]" displayFolder="" count="0" memberValueDatatype="130" unbalanced="0"/>
    <cacheHierarchy uniqueName="[fact_table].[Sales Person ID]" caption="Sales Person ID" attribute="1" defaultMemberUniqueName="[fact_table].[Sales Person ID].[All]" allUniqueName="[fact_table].[Sales Person ID].[All]" dimensionUniqueName="[fact_table]" displayFolder="" count="0" memberValueDatatype="13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2" memberValueDatatype="130" unbalanced="0">
      <fieldsUsage count="2">
        <fieldUsage x="-1"/>
        <fieldUsage x="3"/>
      </fieldsUsage>
    </cacheHierarchy>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4"/>
      </fieldsUsage>
    </cacheHierarchy>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2"/>
      </fieldsUsage>
    </cacheHierarchy>
    <cacheHierarchy uniqueName="[Measures].[% Profit Margin]" caption="% Profit Margin"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Total Qty]" caption="Total Qty" measure="1" displayFolder="" measureGroup="Calculations" count="0"/>
    <cacheHierarchy uniqueName="[Measures].[Qty Returned]" caption="Qty Returned"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erage Customer Age]" caption="Average Customer Age" measure="1" displayFolder="" measureGroup="Calculations" count="0"/>
    <cacheHierarchy uniqueName="[Measures].[Return Rate]" caption="Return Rate" measure="1" displayFolder="" measureGroup="Calculation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Date" caption="Date"/>
    <measureGroup name="Dim_Customer" caption="Dim_Customer"/>
    <measureGroup name="Dim_SalesPerson" caption="Dim_SalesPerson"/>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1"/>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423.881694212963" createdVersion="8" refreshedVersion="8" minRefreshableVersion="3" recordCount="0" supportSubquery="1" supportAdvancedDrill="1" xr:uid="{49E53691-1364-4151-B427-61A8B84C7E64}">
  <cacheSource type="external" connectionId="8"/>
  <cacheFields count="4">
    <cacheField name="[Dim_Customer].[Full Name].[Full Name]" caption="Full Name" numFmtId="0" hierarchy="10" level="1">
      <sharedItems count="10">
        <s v="Cynthia Pugh"/>
        <s v="Eric Green"/>
        <s v="James Conley"/>
        <s v="Jorge Carter"/>
        <s v="Nicholas Dorsey"/>
        <s v="John Brown" u="1"/>
        <s v="Judith Simmons" u="1"/>
        <s v="Kristine Barrett" u="1"/>
        <s v="Laura Gross" u="1"/>
        <s v="Paul Noble" u="1"/>
      </sharedItems>
    </cacheField>
    <cacheField name="[Measures].[Profit Margin]" caption="Profit Margin" numFmtId="0" hierarchy="38" level="32767"/>
    <cacheField name="[products_table].[Category].[Category]" caption="Category" numFmtId="0" hierarchy="31" level="1">
      <sharedItems containsSemiMixedTypes="0" containsNonDate="0" containsString="0"/>
    </cacheField>
    <cacheField name="[Date].[Month].[Month]" caption="Month" numFmtId="0" hierarchy="3" level="1">
      <sharedItems containsSemiMixedTypes="0" containsNonDate="0" containsString="0"/>
    </cacheField>
  </cacheFields>
  <cacheHierarchies count="59">
    <cacheHierarchy uniqueName="[Calculations].[Measures]" caption="Measures" attribute="1" defaultMemberUniqueName="[Calculations].[Measures].[All]" allUniqueName="[Calculations].[Measures].[All]" dimensionUniqueName="[Calculations]" displayFolder="" count="2" memberValueDatatype="20" unbalanced="0"/>
    <cacheHierarchy uniqueName="[Date].[Order Date]" caption="Order Date" attribute="1" time="1" defaultMemberUniqueName="[Date].[Order Date].[All]" allUniqueName="[Date].[Order Date].[All]" dimensionUniqueName="[Date]" displayFolder="" count="2" memberValueDatatype="7" unbalanced="0"/>
    <cacheHierarchy uniqueName="[Date].[Year]" caption="Year" attribute="1" defaultMemberUniqueName="[Date].[Year].[All]" allUniqueName="[Date].[Year].[All]" dimensionUniqueName="[Date]" displayFolder="" count="2"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3"/>
      </fieldsUsage>
    </cacheHierarchy>
    <cacheHierarchy uniqueName="[Date].[MonthNum]" caption="MonthNum" attribute="1" defaultMemberUniqueName="[Date].[MonthNum].[All]" allUniqueName="[Date].[MonthNum].[All]" dimensionUniqueName="[Date]" displayFolder="" count="2" memberValueDatatype="20" unbalanced="0"/>
    <cacheHierarchy uniqueName="[Date].[WeekDay]" caption="WeekDay" attribute="1" defaultMemberUniqueName="[Date].[WeekDay].[All]" allUniqueName="[Date].[WeekDay].[All]" dimensionUniqueName="[Date]" displayFolder="" count="2" memberValueDatatype="130" unbalanced="0"/>
    <cacheHierarchy uniqueName="[Date].[WeekNum]" caption="WeekNum" attribute="1" defaultMemberUniqueName="[Date].[WeekNum].[All]" allUniqueName="[Date].[WeekNum].[All]" dimensionUniqueName="[Date]" displayFolder="" count="2" memberValueDatatype="20" unbalanced="0"/>
    <cacheHierarchy uniqueName="[Date].[WeekType]" caption="WeekType" attribute="1" defaultMemberUniqueName="[Date].[WeekType].[All]" allUniqueName="[Date].[WeekType].[All]" dimensionUniqueName="[Date]" displayFolder="" count="2" memberValueDatatype="130" unbalanced="0"/>
    <cacheHierarchy uniqueName="[Date].[Quarter]" caption="Quarter" attribute="1" defaultMemberUniqueName="[Date].[Quarter].[All]" allUniqueName="[Date].[Quarter].[All]" dimensionUniqueName="[Date]" displayFolder="" count="2" memberValueDatatype="130" unbalanced="0"/>
    <cacheHierarchy uniqueName="[Dim_Customer].[Customer ID]" caption="Customer ID" attribute="1" defaultMemberUniqueName="[Dim_Customer].[Customer ID].[All]" allUniqueName="[Dim_Customer].[Customer ID].[All]" dimensionUniqueName="[Dim_Customer]" displayFolder="" count="2" memberValueDatatype="20" unbalanced="0"/>
    <cacheHierarchy uniqueName="[Dim_Customer].[Full Name]" caption="Full Name" attribute="1" defaultMemberUniqueName="[Dim_Customer].[Full Name].[All]" allUniqueName="[Dim_Customer].[Full 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2" memberValueDatatype="130" unbalanced="0"/>
    <cacheHierarchy uniqueName="[Dim_Customer].[Location]" caption="Location" attribute="1" defaultMemberUniqueName="[Dim_Customer].[Location].[All]" allUniqueName="[Dim_Customer].[Location].[All]" dimensionUniqueName="[Dim_Customer]" displayFolder="" count="2" memberValueDatatype="130" unbalanced="0"/>
    <cacheHierarchy uniqueName="[Dim_Customer].[Customer Age]" caption="Customer Age" attribute="1" defaultMemberUniqueName="[Dim_Customer].[Customer Age].[All]" allUniqueName="[Dim_Customer].[Customer Age].[All]" dimensionUniqueName="[Dim_Customer]" displayFolder="" count="2"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2"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2" memberValueDatatype="20" unbalanced="0"/>
    <cacheHierarchy uniqueName="[Dim_SalesPerson].[FullName]" caption="FullName" attribute="1" defaultMemberUniqueName="[Dim_SalesPerson].[FullName].[All]" allUniqueName="[Dim_SalesPerson].[FullName].[All]" dimensionUniqueName="[Dim_SalesPerson]" displayFolder="" count="2" memberValueDatatype="130" unbalanced="0"/>
    <cacheHierarchy uniqueName="[Dim_SalesPerson].[Store Name]" caption="Store Name" attribute="1" defaultMemberUniqueName="[Dim_SalesPerson].[Store Name].[All]" allUniqueName="[Dim_SalesPerson].[Store Name].[All]" dimensionUniqueName="[Dim_SalesPerson]" displayFolder="" count="2" memberValueDatatype="130" unbalanced="0"/>
    <cacheHierarchy uniqueName="[Dim_SalesPerson].[Customer Age]" caption="Customer Age" attribute="1" defaultMemberUniqueName="[Dim_SalesPerson].[Customer Age].[All]" allUniqueName="[Dim_SalesPerson].[Customer Age].[All]" dimensionUniqueName="[Dim_SalesPerson]" displayFolder="" count="2" memberValueDatatype="20" unbalanced="0"/>
    <cacheHierarchy uniqueName="[fact_table].[Product ID]" caption="Product ID" attribute="1" defaultMemberUniqueName="[fact_table].[Product ID].[All]" allUniqueName="[fact_table].[Product ID].[All]" dimensionUniqueName="[fact_table]" displayFolder="" count="2" memberValueDatatype="130" unbalanced="0"/>
    <cacheHierarchy uniqueName="[fact_table].[Customer ID]" caption="Customer ID" attribute="1" defaultMemberUniqueName="[fact_table].[Customer ID].[All]" allUniqueName="[fact_table].[Customer ID].[All]" dimensionUniqueName="[fact_table]" displayFolder="" count="2" memberValueDatatype="130" unbalanced="0"/>
    <cacheHierarchy uniqueName="[fact_table].[Sales Person ID]" caption="Sales Person ID" attribute="1" defaultMemberUniqueName="[fact_table].[Sales Person ID].[All]" allUniqueName="[fact_table].[Sales Person ID].[All]" dimensionUniqueName="[fact_table]" displayFolder="" count="2" memberValueDatatype="130" unbalanced="0"/>
    <cacheHierarchy uniqueName="[fact_table].[Quantity Sold]" caption="Quantity Sold" attribute="1" defaultMemberUniqueName="[fact_table].[Quantity Sold].[All]" allUniqueName="[fact_table].[Quantity Sold].[All]" dimensionUniqueName="[fact_table]" displayFolder="" count="2" memberValueDatatype="20" unbalanced="0"/>
    <cacheHierarchy uniqueName="[fact_table].[Payment Method]" caption="Payment Method" attribute="1" defaultMemberUniqueName="[fact_table].[Payment Method].[All]" allUniqueName="[fact_table].[Payment Method].[All]" dimensionUniqueName="[fact_table]" displayFolder="" count="2" memberValueDatatype="130" unbalanced="0"/>
    <cacheHierarchy uniqueName="[fact_table].[Quantity Returned]" caption="Quantity Returned" attribute="1" defaultMemberUniqueName="[fact_table].[Quantity Returned].[All]" allUniqueName="[fact_table].[Quantity Returned].[All]" dimensionUniqueName="[fact_table]" displayFolder="" count="2" memberValueDatatype="20" unbalanced="0"/>
    <cacheHierarchy uniqueName="[fact_table].[Order Date]" caption="Order Date" attribute="1" time="1" defaultMemberUniqueName="[fact_table].[Order Date].[All]" allUniqueName="[fact_table].[Order Date].[All]" dimensionUniqueName="[fact_table]" displayFolder="" count="2" memberValueDatatype="7" unbalanced="0"/>
    <cacheHierarchy uniqueName="[monthly_store_targets].[Store ID]" caption="Store ID" attribute="1" defaultMemberUniqueName="[monthly_store_targets].[Store ID].[All]" allUniqueName="[monthly_store_targets].[Store ID].[All]" dimensionUniqueName="[monthly_store_targets]" displayFolder="" count="2" memberValueDatatype="20" unbalanced="0"/>
    <cacheHierarchy uniqueName="[monthly_store_targets].[Date]" caption="Date" attribute="1" time="1" defaultMemberUniqueName="[monthly_store_targets].[Date].[All]" allUniqueName="[monthly_store_targets].[Date].[All]" dimensionUniqueName="[monthly_store_targets]" displayFolder="" count="2"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2" memberValueDatatype="20" unbalanced="0"/>
    <cacheHierarchy uniqueName="[products_table].[Product ID]" caption="Product ID" attribute="1" defaultMemberUniqueName="[products_table].[Product ID].[All]" allUniqueName="[products_table].[Product ID].[All]" dimensionUniqueName="[products_table]" displayFolder="" count="2" memberValueDatatype="20" unbalanced="0"/>
    <cacheHierarchy uniqueName="[products_table].[Product Name]" caption="Product Name" attribute="1" defaultMemberUniqueName="[products_table].[Product Name].[All]" allUniqueName="[products_table].[Product Name].[All]" dimensionUniqueName="[products_table]" displayFolder="" count="2"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2"/>
      </fieldsUsage>
    </cacheHierarchy>
    <cacheHierarchy uniqueName="[products_table].[Sales Price]" caption="Sales Price" attribute="1" defaultMemberUniqueName="[products_table].[Sales Price].[All]" allUniqueName="[products_table].[Sales Price].[All]" dimensionUniqueName="[products_table]" displayFolder="" count="2" memberValueDatatype="5" unbalanced="0"/>
    <cacheHierarchy uniqueName="[products_table].[Cost Price]" caption="Cost Price" attribute="1" defaultMemberUniqueName="[products_table].[Cost Price].[All]" allUniqueName="[products_table].[Cost Price].[All]" dimensionUniqueName="[products_table]" displayFolder="" count="2" memberValueDatatype="5"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1"/>
      </fieldsUsage>
    </cacheHierarchy>
    <cacheHierarchy uniqueName="[Measures].[% Profit Margin]" caption="% Profit Margin"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Total Qty]" caption="Total Qty" measure="1" displayFolder="" measureGroup="Calculations" count="0"/>
    <cacheHierarchy uniqueName="[Measures].[Qty Returned]" caption="Qty Returned"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erage Customer Age]" caption="Average Customer Age" measure="1" displayFolder="" measureGroup="Calculations" count="0"/>
    <cacheHierarchy uniqueName="[Measures].[Return Rate]" caption="Return Rate" measure="1" displayFolder="" measureGroup="Calculation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Date" caption="Date"/>
    <measureGroup name="Dim_Customer" caption="Dim_Customer"/>
    <measureGroup name="Dim_SalesPerson" caption="Dim_SalesPerson"/>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1"/>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423.881696180557" createdVersion="8" refreshedVersion="8" minRefreshableVersion="3" recordCount="0" supportSubquery="1" supportAdvancedDrill="1" xr:uid="{2886AFA3-C88B-4FAE-9929-8C053FD44998}">
  <cacheSource type="external" connectionId="8"/>
  <cacheFields count="6">
    <cacheField name="[Dim_Customer].[Full Name].[Full Name]" caption="Full Name" numFmtId="0" hierarchy="10" level="1">
      <sharedItems count="5">
        <s v="Bobby Abbott"/>
        <s v="Christine Hawkins"/>
        <s v="Jeffery Powell"/>
        <s v="Lisa West"/>
        <s v="Travis Ewing"/>
      </sharedItems>
    </cacheField>
    <cacheField name="[Dim_Customer].[Location].[Location]" caption="Location" numFmtId="0" hierarchy="12" level="1">
      <sharedItems count="5">
        <s v="Florida"/>
        <s v="Indiana"/>
        <s v="Maryland"/>
        <s v="New York"/>
        <s v="Wisconsin"/>
      </sharedItems>
    </cacheField>
    <cacheField name="[Measures].[Profit Margin]" caption="Profit Margin" numFmtId="0" hierarchy="38" level="32767"/>
    <cacheField name="[products_table].[Product Name].[Product Name]" caption="Product Name" numFmtId="0" hierarchy="30" level="1">
      <sharedItems count="100">
        <s v="A Splash"/>
        <s v="Above Brew"/>
        <s v="Administration Fusion"/>
        <s v="Against Rush"/>
        <s v="Alone Splash"/>
        <s v="Animal Breeze"/>
        <s v="Any Brew"/>
        <s v="Assume Mist"/>
        <s v="Attorney Mist"/>
        <s v="Audience Fusion"/>
        <s v="Bar Drop"/>
        <s v="Begin Brew"/>
        <s v="Boy Splash"/>
        <s v="Build Brew"/>
        <s v="Center Mist"/>
        <s v="Century Dew"/>
        <s v="Choice Mist"/>
        <s v="Clearly Brew"/>
        <s v="Common Splash"/>
        <s v="Dark Brew"/>
        <s v="Debate Rush"/>
        <s v="Democrat Dew"/>
        <s v="Despite Rush"/>
        <s v="Develop Breeze"/>
        <s v="Different Dew"/>
        <s v="Discussion Fusion"/>
        <s v="Door Brew"/>
        <s v="Eight Brew"/>
        <s v="Few Dew"/>
        <s v="For Splash"/>
        <s v="Friend Splash"/>
        <s v="Ground Rush"/>
        <s v="Heavy Rush"/>
        <s v="Hold Brew"/>
        <s v="Hotel Splash"/>
        <s v="Husband Rush"/>
        <s v="Include Breeze"/>
        <s v="Indeed Splash"/>
        <s v="Into Mist"/>
        <s v="Its Dew"/>
        <s v="Itself Breeze"/>
        <s v="Large Fusion"/>
        <s v="Left Breeze"/>
        <s v="Leg Rush"/>
        <s v="Let Dew"/>
        <s v="Level Splash"/>
        <s v="Majority Rush"/>
        <s v="Management Drop"/>
        <s v="Method Mist"/>
        <s v="Might Mist"/>
        <s v="Mind Dew"/>
        <s v="Minute Rush"/>
        <s v="Name Rush"/>
        <s v="Nice Mist"/>
        <s v="Note Splash"/>
        <s v="Now Mist"/>
        <s v="Of Rush"/>
        <s v="Only Dew"/>
        <s v="Onto Dew"/>
        <s v="Over Splash"/>
        <s v="Own Drop"/>
        <s v="Pay Mist"/>
        <s v="Piece Dew"/>
        <s v="Pm Fusion"/>
        <s v="Point Splash"/>
        <s v="Poor Breeze"/>
        <s v="Property Mist"/>
        <s v="Protect Rush"/>
        <s v="Question Breeze"/>
        <s v="Race Rush"/>
        <s v="Recent Splash"/>
        <s v="Record Fusion"/>
        <s v="Relate Mist"/>
        <s v="Represent Drop"/>
        <s v="Result Splash"/>
        <s v="Return Mist"/>
        <s v="Reveal Rush"/>
        <s v="Sea Drop"/>
        <s v="Second Splash"/>
        <s v="Series Mist"/>
        <s v="Side Brew"/>
        <s v="Society Rush"/>
        <s v="Soldier Splash"/>
        <s v="Somebody Fusion"/>
        <s v="Sometimes Dew"/>
        <s v="Street Breeze"/>
        <s v="Threat Mist"/>
        <s v="Throughout Fusion"/>
        <s v="Too Splash"/>
        <s v="Training Mist"/>
        <s v="Tv Breeze"/>
        <s v="Two Breeze"/>
        <s v="Value Fusion"/>
        <s v="Wait Drop"/>
        <s v="Way Splash"/>
        <s v="West Rush"/>
        <s v="What Rush"/>
        <s v="Window Dew"/>
        <s v="Woman Dew"/>
        <s v="Would Rush"/>
      </sharedItems>
    </cacheField>
    <cacheField name="[Measures].[Total Qty]" caption="Total Qty" numFmtId="0" hierarchy="44" level="32767"/>
    <cacheField name="[Date].[Month].[Month]" caption="Month" numFmtId="0" hierarchy="3" level="1">
      <sharedItems containsSemiMixedTypes="0" containsNonDate="0" containsString="0"/>
    </cacheField>
  </cacheFields>
  <cacheHierarchies count="59">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5"/>
      </fieldsUsage>
    </cacheHierarchy>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2" memberValueDatatype="130" unbalanced="0">
      <fieldsUsage count="2">
        <fieldUsage x="-1"/>
        <fieldUsage x="1"/>
      </fieldsUsage>
    </cacheHierarchy>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Name]" caption="FullName" attribute="1" defaultMemberUniqueName="[Dim_SalesPerson].[FullName].[All]" allUniqueName="[Dim_SalesPerson].[Full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Customer Age]" caption="Customer Age" attribute="1" defaultMemberUniqueName="[Dim_SalesPerson].[Customer Age].[All]" allUniqueName="[Dim_SalesPerson].[Customer 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130" unbalanced="0"/>
    <cacheHierarchy uniqueName="[fact_table].[Customer ID]" caption="Customer ID" attribute="1" defaultMemberUniqueName="[fact_table].[Customer ID].[All]" allUniqueName="[fact_table].[Customer ID].[All]" dimensionUniqueName="[fact_table]" displayFolder="" count="0" memberValueDatatype="130" unbalanced="0"/>
    <cacheHierarchy uniqueName="[fact_table].[Sales Person ID]" caption="Sales Person ID" attribute="1" defaultMemberUniqueName="[fact_table].[Sales Person ID].[All]" allUniqueName="[fact_table].[Sales Person ID].[All]" dimensionUniqueName="[fact_table]" displayFolder="" count="0" memberValueDatatype="13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2" memberValueDatatype="130" unbalanced="0">
      <fieldsUsage count="2">
        <fieldUsage x="-1"/>
        <fieldUsage x="3"/>
      </fieldsUsage>
    </cacheHierarchy>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2"/>
      </fieldsUsage>
    </cacheHierarchy>
    <cacheHierarchy uniqueName="[Measures].[% Profit Margin]" caption="% Profit Margin"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Total Qty]" caption="Total Qty" measure="1" displayFolder="" measureGroup="Calculations" count="0" oneField="1">
      <fieldsUsage count="1">
        <fieldUsage x="4"/>
      </fieldsUsage>
    </cacheHierarchy>
    <cacheHierarchy uniqueName="[Measures].[Qty Returned]" caption="Qty Returned"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erage Customer Age]" caption="Average Customer Age" measure="1" displayFolder="" measureGroup="Calculations" count="0"/>
    <cacheHierarchy uniqueName="[Measures].[Return Rate]" caption="Return Rate" measure="1" displayFolder="" measureGroup="Calculation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Date" caption="Date"/>
    <measureGroup name="Dim_Customer" caption="Dim_Customer"/>
    <measureGroup name="Dim_SalesPerson" caption="Dim_SalesPerson"/>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1"/>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423.88169814815" createdVersion="8" refreshedVersion="8" minRefreshableVersion="3" recordCount="0" supportSubquery="1" supportAdvancedDrill="1" xr:uid="{C9FEE860-2443-455A-AFC5-3E58B3C36EE8}">
  <cacheSource type="external" connectionId="8"/>
  <cacheFields count="4">
    <cacheField name="[Dim_Customer].[Full Name].[Full Name]" caption="Full Name" numFmtId="0" hierarchy="10" level="1">
      <sharedItems count="5">
        <s v="Connor Jones"/>
        <s v="Jamie Burke"/>
        <s v="Keith Pitts"/>
        <s v="Rachael West"/>
        <s v="Tammy Welch"/>
      </sharedItems>
    </cacheField>
    <cacheField name="[Measures].[Profit Margin]" caption="Profit Margin" numFmtId="0" hierarchy="38" level="32767"/>
    <cacheField name="[products_table].[Category].[Category]" caption="Category" numFmtId="0" hierarchy="31" level="1">
      <sharedItems containsSemiMixedTypes="0" containsNonDate="0" containsString="0"/>
    </cacheField>
    <cacheField name="[Date].[Month].[Month]" caption="Month" numFmtId="0" hierarchy="3" level="1">
      <sharedItems containsSemiMixedTypes="0" containsNonDate="0" containsString="0"/>
    </cacheField>
  </cacheFields>
  <cacheHierarchies count="59">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3"/>
      </fieldsUsage>
    </cacheHierarchy>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Name]" caption="FullName" attribute="1" defaultMemberUniqueName="[Dim_SalesPerson].[FullName].[All]" allUniqueName="[Dim_SalesPerson].[Full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Customer Age]" caption="Customer Age" attribute="1" defaultMemberUniqueName="[Dim_SalesPerson].[Customer Age].[All]" allUniqueName="[Dim_SalesPerson].[Customer 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130" unbalanced="0"/>
    <cacheHierarchy uniqueName="[fact_table].[Customer ID]" caption="Customer ID" attribute="1" defaultMemberUniqueName="[fact_table].[Customer ID].[All]" allUniqueName="[fact_table].[Customer ID].[All]" dimensionUniqueName="[fact_table]" displayFolder="" count="0" memberValueDatatype="130" unbalanced="0"/>
    <cacheHierarchy uniqueName="[fact_table].[Sales Person ID]" caption="Sales Person ID" attribute="1" defaultMemberUniqueName="[fact_table].[Sales Person ID].[All]" allUniqueName="[fact_table].[Sales Person ID].[All]" dimensionUniqueName="[fact_table]" displayFolder="" count="0" memberValueDatatype="13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2"/>
      </fieldsUsage>
    </cacheHierarchy>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1"/>
      </fieldsUsage>
    </cacheHierarchy>
    <cacheHierarchy uniqueName="[Measures].[% Profit Margin]" caption="% Profit Margin"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Total Qty]" caption="Total Qty" measure="1" displayFolder="" measureGroup="Calculations" count="0"/>
    <cacheHierarchy uniqueName="[Measures].[Qty Returned]" caption="Qty Returned"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erage Customer Age]" caption="Average Customer Age" measure="1" displayFolder="" measureGroup="Calculations" count="0"/>
    <cacheHierarchy uniqueName="[Measures].[Return Rate]" caption="Return Rate" measure="1" displayFolder="" measureGroup="Calculation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Date" caption="Date"/>
    <measureGroup name="Dim_Customer" caption="Dim_Customer"/>
    <measureGroup name="Dim_SalesPerson" caption="Dim_SalesPerson"/>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1"/>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423.881700115744" createdVersion="8" refreshedVersion="8" minRefreshableVersion="3" recordCount="0" supportSubquery="1" supportAdvancedDrill="1" xr:uid="{0E71F81D-01E4-4643-A7A8-60ABBA60B773}">
  <cacheSource type="external" connectionId="8"/>
  <cacheFields count="5">
    <cacheField name="[Dim_Customer].[Full Name].[Full Name]" caption="Full Name" numFmtId="0" hierarchy="10" level="1">
      <sharedItems count="5">
        <s v="Bobby Abbott"/>
        <s v="Christine Hawkins"/>
        <s v="Jeffery Powell"/>
        <s v="Lisa West"/>
        <s v="Travis Ewing"/>
      </sharedItems>
    </cacheField>
    <cacheField name="[Dim_Customer].[Location].[Location]" caption="Location" numFmtId="0" hierarchy="12" level="1">
      <sharedItems count="5">
        <s v="Arizona"/>
        <s v="California"/>
        <s v="Georgia"/>
        <s v="Massachusetts"/>
        <s v="Ohio"/>
      </sharedItems>
    </cacheField>
    <cacheField name="[Measures].[Profit Margin]" caption="Profit Margin" numFmtId="0" hierarchy="38" level="32767"/>
    <cacheField name="[products_table].[Category].[Category]" caption="Category" numFmtId="0" hierarchy="31" level="1">
      <sharedItems containsSemiMixedTypes="0" containsNonDate="0" containsString="0"/>
    </cacheField>
    <cacheField name="[Date].[Month].[Month]" caption="Month" numFmtId="0" hierarchy="3" level="1">
      <sharedItems containsSemiMixedTypes="0" containsNonDate="0" containsString="0"/>
    </cacheField>
  </cacheFields>
  <cacheHierarchies count="59">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4"/>
      </fieldsUsage>
    </cacheHierarchy>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2" memberValueDatatype="130" unbalanced="0">
      <fieldsUsage count="2">
        <fieldUsage x="-1"/>
        <fieldUsage x="1"/>
      </fieldsUsage>
    </cacheHierarchy>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Name]" caption="FullName" attribute="1" defaultMemberUniqueName="[Dim_SalesPerson].[FullName].[All]" allUniqueName="[Dim_SalesPerson].[Full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Customer Age]" caption="Customer Age" attribute="1" defaultMemberUniqueName="[Dim_SalesPerson].[Customer Age].[All]" allUniqueName="[Dim_SalesPerson].[Customer 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130" unbalanced="0"/>
    <cacheHierarchy uniqueName="[fact_table].[Customer ID]" caption="Customer ID" attribute="1" defaultMemberUniqueName="[fact_table].[Customer ID].[All]" allUniqueName="[fact_table].[Customer ID].[All]" dimensionUniqueName="[fact_table]" displayFolder="" count="0" memberValueDatatype="130" unbalanced="0"/>
    <cacheHierarchy uniqueName="[fact_table].[Sales Person ID]" caption="Sales Person ID" attribute="1" defaultMemberUniqueName="[fact_table].[Sales Person ID].[All]" allUniqueName="[fact_table].[Sales Person ID].[All]" dimensionUniqueName="[fact_table]" displayFolder="" count="0" memberValueDatatype="13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3"/>
      </fieldsUsage>
    </cacheHierarchy>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2"/>
      </fieldsUsage>
    </cacheHierarchy>
    <cacheHierarchy uniqueName="[Measures].[% Profit Margin]" caption="% Profit Margin"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Total Qty]" caption="Total Qty" measure="1" displayFolder="" measureGroup="Calculations" count="0"/>
    <cacheHierarchy uniqueName="[Measures].[Qty Returned]" caption="Qty Returned"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erage Customer Age]" caption="Average Customer Age" measure="1" displayFolder="" measureGroup="Calculations" count="0"/>
    <cacheHierarchy uniqueName="[Measures].[Return Rate]" caption="Return Rate" measure="1" displayFolder="" measureGroup="Calculation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Date" caption="Date"/>
    <measureGroup name="Dim_Customer" caption="Dim_Customer"/>
    <measureGroup name="Dim_SalesPerson" caption="Dim_SalesPerson"/>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1"/>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423.881701041668" createdVersion="8" refreshedVersion="8" minRefreshableVersion="3" recordCount="0" supportSubquery="1" supportAdvancedDrill="1" xr:uid="{B167D992-35B4-4775-A9C6-C5CB83A77793}">
  <cacheSource type="external" connectionId="8"/>
  <cacheFields count="6">
    <cacheField name="[Dim_Customer].[Full Name].[Full Name]" caption="Full Name" numFmtId="0" hierarchy="10" level="1">
      <sharedItems count="5">
        <s v="Bobby Abbott"/>
        <s v="Christine Hawkins"/>
        <s v="Jeffery Powell"/>
        <s v="Lisa West"/>
        <s v="Travis Ewing"/>
      </sharedItems>
    </cacheField>
    <cacheField name="[Dim_Customer].[Location].[Location]" caption="Location" numFmtId="0" hierarchy="12" level="1">
      <sharedItems count="5">
        <s v="Florida"/>
        <s v="Indiana"/>
        <s v="Maryland"/>
        <s v="New York"/>
        <s v="Wisconsin"/>
      </sharedItems>
    </cacheField>
    <cacheField name="[Measures].[Profit Margin]" caption="Profit Margin" numFmtId="0" hierarchy="38" level="32767"/>
    <cacheField name="[Dim_Customer].[Customer Age Group].[Customer Age Group]" caption="Customer Age Group" numFmtId="0" hierarchy="14" level="1">
      <sharedItems count="5">
        <s v="0-20"/>
        <s v="21-30"/>
        <s v="31-40"/>
        <s v="41-50"/>
        <s v="51 +"/>
      </sharedItems>
    </cacheField>
    <cacheField name="[products_table].[Category].[Category]" caption="Category" numFmtId="0" hierarchy="31" level="1">
      <sharedItems containsSemiMixedTypes="0" containsNonDate="0" containsString="0"/>
    </cacheField>
    <cacheField name="[Date].[Month].[Month]" caption="Month" numFmtId="0" hierarchy="3" level="1">
      <sharedItems containsSemiMixedTypes="0" containsNonDate="0" containsString="0"/>
    </cacheField>
  </cacheFields>
  <cacheHierarchies count="59">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5"/>
      </fieldsUsage>
    </cacheHierarchy>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2" memberValueDatatype="130" unbalanced="0">
      <fieldsUsage count="2">
        <fieldUsage x="-1"/>
        <fieldUsage x="1"/>
      </fieldsUsage>
    </cacheHierarchy>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2" memberValueDatatype="130" unbalanced="0">
      <fieldsUsage count="2">
        <fieldUsage x="-1"/>
        <fieldUsage x="3"/>
      </fieldsUsage>
    </cacheHierarchy>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Name]" caption="FullName" attribute="1" defaultMemberUniqueName="[Dim_SalesPerson].[FullName].[All]" allUniqueName="[Dim_SalesPerson].[Full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Customer Age]" caption="Customer Age" attribute="1" defaultMemberUniqueName="[Dim_SalesPerson].[Customer Age].[All]" allUniqueName="[Dim_SalesPerson].[Customer 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130" unbalanced="0"/>
    <cacheHierarchy uniqueName="[fact_table].[Customer ID]" caption="Customer ID" attribute="1" defaultMemberUniqueName="[fact_table].[Customer ID].[All]" allUniqueName="[fact_table].[Customer ID].[All]" dimensionUniqueName="[fact_table]" displayFolder="" count="0" memberValueDatatype="130" unbalanced="0"/>
    <cacheHierarchy uniqueName="[fact_table].[Sales Person ID]" caption="Sales Person ID" attribute="1" defaultMemberUniqueName="[fact_table].[Sales Person ID].[All]" allUniqueName="[fact_table].[Sales Person ID].[All]" dimensionUniqueName="[fact_table]" displayFolder="" count="0" memberValueDatatype="13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4"/>
      </fieldsUsage>
    </cacheHierarchy>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2"/>
      </fieldsUsage>
    </cacheHierarchy>
    <cacheHierarchy uniqueName="[Measures].[% Profit Margin]" caption="% Profit Margin"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Total Qty]" caption="Total Qty" measure="1" displayFolder="" measureGroup="Calculations" count="0"/>
    <cacheHierarchy uniqueName="[Measures].[Qty Returned]" caption="Qty Returned"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erage Customer Age]" caption="Average Customer Age" measure="1" displayFolder="" measureGroup="Calculations" count="0"/>
    <cacheHierarchy uniqueName="[Measures].[Return Rate]" caption="Return Rate" measure="1" displayFolder="" measureGroup="Calculation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Date" caption="Date"/>
    <measureGroup name="Dim_Customer" caption="Dim_Customer"/>
    <measureGroup name="Dim_SalesPerson" caption="Dim_SalesPerson"/>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1"/>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423.88170578704" createdVersion="8" refreshedVersion="8" minRefreshableVersion="3" recordCount="0" supportSubquery="1" supportAdvancedDrill="1" xr:uid="{C68BA073-77C1-4E02-A4DA-E437E9A46388}">
  <cacheSource type="external" connectionId="8"/>
  <cacheFields count="6">
    <cacheField name="[Dim_Customer].[Full Name].[Full Name]" caption="Full Name" numFmtId="0" hierarchy="10" level="1">
      <sharedItems count="5">
        <s v="Bobby Abbott"/>
        <s v="Christine Hawkins"/>
        <s v="Jeffery Powell"/>
        <s v="Lisa West"/>
        <s v="Travis Ewing"/>
      </sharedItems>
    </cacheField>
    <cacheField name="[Dim_Customer].[Location].[Location]" caption="Location" numFmtId="0" hierarchy="12" level="1">
      <sharedItems count="5">
        <s v="Florida"/>
        <s v="Indiana"/>
        <s v="Maryland"/>
        <s v="New York"/>
        <s v="Wisconsin"/>
      </sharedItems>
    </cacheField>
    <cacheField name="[Measures].[Profit Margin]" caption="Profit Margin" numFmtId="0" hierarchy="38" level="32767"/>
    <cacheField name="[Dim_Customer].[Gender].[Gender]" caption="Gender" numFmtId="0" hierarchy="11" level="1">
      <sharedItems count="2">
        <s v="Female"/>
        <s v="Male"/>
      </sharedItems>
    </cacheField>
    <cacheField name="[products_table].[Category].[Category]" caption="Category" numFmtId="0" hierarchy="31" level="1">
      <sharedItems containsSemiMixedTypes="0" containsNonDate="0" containsString="0"/>
    </cacheField>
    <cacheField name="[Date].[Month].[Month]" caption="Month" numFmtId="0" hierarchy="3" level="1">
      <sharedItems containsSemiMixedTypes="0" containsNonDate="0" containsString="0"/>
    </cacheField>
  </cacheFields>
  <cacheHierarchies count="59">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5"/>
      </fieldsUsage>
    </cacheHierarchy>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2" memberValueDatatype="130" unbalanced="0">
      <fieldsUsage count="2">
        <fieldUsage x="-1"/>
        <fieldUsage x="3"/>
      </fieldsUsage>
    </cacheHierarchy>
    <cacheHierarchy uniqueName="[Dim_Customer].[Location]" caption="Location" attribute="1" defaultMemberUniqueName="[Dim_Customer].[Location].[All]" allUniqueName="[Dim_Customer].[Location].[All]" dimensionUniqueName="[Dim_Customer]" displayFolder="" count="2" memberValueDatatype="130" unbalanced="0">
      <fieldsUsage count="2">
        <fieldUsage x="-1"/>
        <fieldUsage x="1"/>
      </fieldsUsage>
    </cacheHierarchy>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Name]" caption="FullName" attribute="1" defaultMemberUniqueName="[Dim_SalesPerson].[FullName].[All]" allUniqueName="[Dim_SalesPerson].[Full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Customer Age]" caption="Customer Age" attribute="1" defaultMemberUniqueName="[Dim_SalesPerson].[Customer Age].[All]" allUniqueName="[Dim_SalesPerson].[Customer 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130" unbalanced="0"/>
    <cacheHierarchy uniqueName="[fact_table].[Customer ID]" caption="Customer ID" attribute="1" defaultMemberUniqueName="[fact_table].[Customer ID].[All]" allUniqueName="[fact_table].[Customer ID].[All]" dimensionUniqueName="[fact_table]" displayFolder="" count="0" memberValueDatatype="130" unbalanced="0"/>
    <cacheHierarchy uniqueName="[fact_table].[Sales Person ID]" caption="Sales Person ID" attribute="1" defaultMemberUniqueName="[fact_table].[Sales Person ID].[All]" allUniqueName="[fact_table].[Sales Person ID].[All]" dimensionUniqueName="[fact_table]" displayFolder="" count="0" memberValueDatatype="13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4"/>
      </fieldsUsage>
    </cacheHierarchy>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2"/>
      </fieldsUsage>
    </cacheHierarchy>
    <cacheHierarchy uniqueName="[Measures].[% Profit Margin]" caption="% Profit Margin"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Total Qty]" caption="Total Qty" measure="1" displayFolder="" measureGroup="Calculations" count="0"/>
    <cacheHierarchy uniqueName="[Measures].[Qty Returned]" caption="Qty Returned"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erage Customer Age]" caption="Average Customer Age" measure="1" displayFolder="" measureGroup="Calculations" count="0"/>
    <cacheHierarchy uniqueName="[Measures].[Return Rate]" caption="Return Rate" measure="1" displayFolder="" measureGroup="Calculation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Date" caption="Date"/>
    <measureGroup name="Dim_Customer" caption="Dim_Customer"/>
    <measureGroup name="Dim_SalesPerson" caption="Dim_SalesPerson"/>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1"/>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423.881707986111" createdVersion="8" refreshedVersion="8" minRefreshableVersion="3" recordCount="0" supportSubquery="1" supportAdvancedDrill="1" xr:uid="{39093BE3-A010-4A68-9D45-13AFA5B0F9A1}">
  <cacheSource type="external" connectionId="8"/>
  <cacheFields count="7">
    <cacheField name="[Dim_Customer].[Full Name].[Full Name]" caption="Full Name" numFmtId="0" hierarchy="10" level="1">
      <sharedItems count="5">
        <s v="Bobby Abbott"/>
        <s v="Christine Hawkins"/>
        <s v="Jeffery Powell"/>
        <s v="Lisa West"/>
        <s v="Travis Ewing"/>
      </sharedItems>
    </cacheField>
    <cacheField name="[Dim_Customer].[Location].[Location]" caption="Location" numFmtId="0" hierarchy="12" level="1">
      <sharedItems count="5">
        <s v="Florida"/>
        <s v="Indiana"/>
        <s v="Maryland"/>
        <s v="New York"/>
        <s v="Wisconsin"/>
      </sharedItems>
    </cacheField>
    <cacheField name="[Measures].[# Products]" caption="# Products" numFmtId="0" hierarchy="43" level="32767"/>
    <cacheField name="[Measures].[Return Rate]" caption="Return Rate" numFmtId="0" hierarchy="50" level="32767"/>
    <cacheField name="[Measures].[Refund Rate]" caption="Refund Rate" numFmtId="0" hierarchy="42" level="32767"/>
    <cacheField name="[products_table].[Category].[Category]" caption="Category" numFmtId="0" hierarchy="31" level="1">
      <sharedItems containsSemiMixedTypes="0" containsNonDate="0" containsString="0"/>
    </cacheField>
    <cacheField name="[Date].[Month].[Month]" caption="Month" numFmtId="0" hierarchy="3" level="1">
      <sharedItems containsSemiMixedTypes="0" containsNonDate="0" containsString="0"/>
    </cacheField>
  </cacheFields>
  <cacheHierarchies count="59">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6"/>
      </fieldsUsage>
    </cacheHierarchy>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2" memberValueDatatype="130" unbalanced="0">
      <fieldsUsage count="2">
        <fieldUsage x="-1"/>
        <fieldUsage x="1"/>
      </fieldsUsage>
    </cacheHierarchy>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Name]" caption="FullName" attribute="1" defaultMemberUniqueName="[Dim_SalesPerson].[FullName].[All]" allUniqueName="[Dim_SalesPerson].[Full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Customer Age]" caption="Customer Age" attribute="1" defaultMemberUniqueName="[Dim_SalesPerson].[Customer Age].[All]" allUniqueName="[Dim_SalesPerson].[Customer 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130" unbalanced="0"/>
    <cacheHierarchy uniqueName="[fact_table].[Customer ID]" caption="Customer ID" attribute="1" defaultMemberUniqueName="[fact_table].[Customer ID].[All]" allUniqueName="[fact_table].[Customer ID].[All]" dimensionUniqueName="[fact_table]" displayFolder="" count="0" memberValueDatatype="130" unbalanced="0"/>
    <cacheHierarchy uniqueName="[fact_table].[Sales Person ID]" caption="Sales Person ID" attribute="1" defaultMemberUniqueName="[fact_table].[Sales Person ID].[All]" allUniqueName="[fact_table].[Sales Person ID].[All]" dimensionUniqueName="[fact_table]" displayFolder="" count="0" memberValueDatatype="13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5"/>
      </fieldsUsage>
    </cacheHierarchy>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oneField="1">
      <fieldsUsage count="1">
        <fieldUsage x="4"/>
      </fieldsUsage>
    </cacheHierarchy>
    <cacheHierarchy uniqueName="[Measures].[# Products]" caption="# Products" measure="1" displayFolder="" measureGroup="Calculations" count="0" oneField="1">
      <fieldsUsage count="1">
        <fieldUsage x="2"/>
      </fieldsUsage>
    </cacheHierarchy>
    <cacheHierarchy uniqueName="[Measures].[Total Qty]" caption="Total Qty" measure="1" displayFolder="" measureGroup="Calculations" count="0"/>
    <cacheHierarchy uniqueName="[Measures].[Qty Returned]" caption="Qty Returned"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erage Customer Age]" caption="Average Customer Age" measure="1" displayFolder="" measureGroup="Calculations" count="0"/>
    <cacheHierarchy uniqueName="[Measures].[Return Rate]" caption="Return Rate" measure="1" displayFolder="" measureGroup="Calculations" count="0" oneField="1">
      <fieldsUsage count="1">
        <fieldUsage x="3"/>
      </fieldsUsage>
    </cacheHierarchy>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Date" caption="Date"/>
    <measureGroup name="Dim_Customer" caption="Dim_Customer"/>
    <measureGroup name="Dim_SalesPerson" caption="Dim_SalesPerson"/>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1"/>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423.881709027781" createdVersion="8" refreshedVersion="8" minRefreshableVersion="3" recordCount="0" supportSubquery="1" supportAdvancedDrill="1" xr:uid="{71E7A0B8-B4FF-45EB-9D59-2BB6FEEC317D}">
  <cacheSource type="external" connectionId="8"/>
  <cacheFields count="6">
    <cacheField name="[Dim_Customer].[Full Name].[Full Name]" caption="Full Name" numFmtId="0" hierarchy="10" level="1">
      <sharedItems count="5">
        <s v="Bobby Abbott"/>
        <s v="Christine Hawkins"/>
        <s v="Jeffery Powell"/>
        <s v="Lisa West"/>
        <s v="Travis Ewing"/>
      </sharedItems>
    </cacheField>
    <cacheField name="[Dim_Customer].[Location].[Location]" caption="Location" numFmtId="0" hierarchy="12" level="1">
      <sharedItems count="5">
        <s v="Florida"/>
        <s v="Indiana"/>
        <s v="Maryland"/>
        <s v="New York"/>
        <s v="Wisconsin"/>
      </sharedItems>
    </cacheField>
    <cacheField name="[Measures].[Average of Customer Age]" caption="Average of Customer Age" numFmtId="0" hierarchy="35" level="32767"/>
    <cacheField name="[Measures].[Average Customer Age]" caption="Average Customer Age" numFmtId="0" hierarchy="49" level="32767"/>
    <cacheField name="[products_table].[Category].[Category]" caption="Category" numFmtId="0" hierarchy="31" level="1">
      <sharedItems containsSemiMixedTypes="0" containsNonDate="0" containsString="0"/>
    </cacheField>
    <cacheField name="[Date].[Month].[Month]" caption="Month" numFmtId="0" hierarchy="3" level="1">
      <sharedItems containsSemiMixedTypes="0" containsNonDate="0" containsString="0"/>
    </cacheField>
  </cacheFields>
  <cacheHierarchies count="59">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5"/>
      </fieldsUsage>
    </cacheHierarchy>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2" memberValueDatatype="130" unbalanced="0">
      <fieldsUsage count="2">
        <fieldUsage x="-1"/>
        <fieldUsage x="1"/>
      </fieldsUsage>
    </cacheHierarchy>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Name]" caption="FullName" attribute="1" defaultMemberUniqueName="[Dim_SalesPerson].[FullName].[All]" allUniqueName="[Dim_SalesPerson].[Full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Customer Age]" caption="Customer Age" attribute="1" defaultMemberUniqueName="[Dim_SalesPerson].[Customer Age].[All]" allUniqueName="[Dim_SalesPerson].[Customer 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130" unbalanced="0"/>
    <cacheHierarchy uniqueName="[fact_table].[Customer ID]" caption="Customer ID" attribute="1" defaultMemberUniqueName="[fact_table].[Customer ID].[All]" allUniqueName="[fact_table].[Customer ID].[All]" dimensionUniqueName="[fact_table]" displayFolder="" count="0" memberValueDatatype="130" unbalanced="0"/>
    <cacheHierarchy uniqueName="[fact_table].[Sales Person ID]" caption="Sales Person ID" attribute="1" defaultMemberUniqueName="[fact_table].[Sales Person ID].[All]" allUniqueName="[fact_table].[Sales Person ID].[All]" dimensionUniqueName="[fact_table]" displayFolder="" count="0" memberValueDatatype="13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4"/>
      </fieldsUsage>
    </cacheHierarchy>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oneField="1">
      <fieldsUsage count="1">
        <fieldUsage x="2"/>
      </fieldsUsage>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Total Qty]" caption="Total Qty" measure="1" displayFolder="" measureGroup="Calculations" count="0"/>
    <cacheHierarchy uniqueName="[Measures].[Qty Returned]" caption="Qty Returned"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erage Customer Age]" caption="Average Customer Age" measure="1" displayFolder="" measureGroup="Calculations" count="0" oneField="1">
      <fieldsUsage count="1">
        <fieldUsage x="3"/>
      </fieldsUsage>
    </cacheHierarchy>
    <cacheHierarchy uniqueName="[Measures].[Return Rate]" caption="Return Rate" measure="1" displayFolder="" measureGroup="Calculation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Date" caption="Date"/>
    <measureGroup name="Dim_Customer" caption="Dim_Customer"/>
    <measureGroup name="Dim_SalesPerson" caption="Dim_SalesPerson"/>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1"/>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423.881710185182" createdVersion="8" refreshedVersion="8" minRefreshableVersion="3" recordCount="0" supportSubquery="1" supportAdvancedDrill="1" xr:uid="{18A1FFE0-73DD-4C91-A38A-34575FB5994D}">
  <cacheSource type="external" connectionId="8"/>
  <cacheFields count="10">
    <cacheField name="[Dim_Customer].[Full Name].[Full Name]" caption="Full Name" numFmtId="0" hierarchy="10" level="1">
      <sharedItems count="5">
        <s v="Bobby Abbott"/>
        <s v="Christine Hawkins"/>
        <s v="Jeffery Powell"/>
        <s v="Lisa West"/>
        <s v="Travis Ewing"/>
      </sharedItems>
    </cacheField>
    <cacheField name="[Dim_Customer].[Location].[Location]" caption="Location" numFmtId="0" hierarchy="12" level="1">
      <sharedItems count="5">
        <s v="Florida"/>
        <s v="Indiana"/>
        <s v="Maryland"/>
        <s v="New York"/>
        <s v="Wisconsin"/>
      </sharedItems>
    </cacheField>
    <cacheField name="[Measures].[# Customers]" caption="# Customers" numFmtId="0" hierarchy="47" level="32767"/>
    <cacheField name="[Measures].[# Locations]" caption="# Locations" numFmtId="0" hierarchy="48" level="32767"/>
    <cacheField name="[Measures].[COGS]" caption="COGS" numFmtId="0" hierarchy="37" level="32767"/>
    <cacheField name="[Measures].[Total Revenue]" caption="Total Revenue" numFmtId="0" hierarchy="36" level="32767"/>
    <cacheField name="[Measures].[Profit Margin]" caption="Profit Margin" numFmtId="0" hierarchy="38" level="32767"/>
    <cacheField name="[Measures].[% Profit Margin]" caption="% Profit Margin" numFmtId="0" hierarchy="39" level="32767"/>
    <cacheField name="[products_table].[Category].[Category]" caption="Category" numFmtId="0" hierarchy="31" level="1">
      <sharedItems containsSemiMixedTypes="0" containsNonDate="0" containsString="0"/>
    </cacheField>
    <cacheField name="[Date].[Month].[Month]" caption="Month" numFmtId="0" hierarchy="3" level="1">
      <sharedItems containsSemiMixedTypes="0" containsNonDate="0" containsString="0"/>
    </cacheField>
  </cacheFields>
  <cacheHierarchies count="59">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9"/>
      </fieldsUsage>
    </cacheHierarchy>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2" memberValueDatatype="130" unbalanced="0">
      <fieldsUsage count="2">
        <fieldUsage x="-1"/>
        <fieldUsage x="1"/>
      </fieldsUsage>
    </cacheHierarchy>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Name]" caption="FullName" attribute="1" defaultMemberUniqueName="[Dim_SalesPerson].[FullName].[All]" allUniqueName="[Dim_SalesPerson].[Full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Customer Age]" caption="Customer Age" attribute="1" defaultMemberUniqueName="[Dim_SalesPerson].[Customer Age].[All]" allUniqueName="[Dim_SalesPerson].[Customer 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130" unbalanced="0"/>
    <cacheHierarchy uniqueName="[fact_table].[Customer ID]" caption="Customer ID" attribute="1" defaultMemberUniqueName="[fact_table].[Customer ID].[All]" allUniqueName="[fact_table].[Customer ID].[All]" dimensionUniqueName="[fact_table]" displayFolder="" count="0" memberValueDatatype="130" unbalanced="0"/>
    <cacheHierarchy uniqueName="[fact_table].[Sales Person ID]" caption="Sales Person ID" attribute="1" defaultMemberUniqueName="[fact_table].[Sales Person ID].[All]" allUniqueName="[fact_table].[Sales Person ID].[All]" dimensionUniqueName="[fact_table]" displayFolder="" count="0" memberValueDatatype="13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8"/>
      </fieldsUsage>
    </cacheHierarchy>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oneField="1">
      <fieldsUsage count="1">
        <fieldUsage x="5"/>
      </fieldsUsage>
    </cacheHierarchy>
    <cacheHierarchy uniqueName="[Measures].[COGS]" caption="COGS" measure="1" displayFolder="" measureGroup="Calculations" count="0" oneField="1">
      <fieldsUsage count="1">
        <fieldUsage x="4"/>
      </fieldsUsage>
    </cacheHierarchy>
    <cacheHierarchy uniqueName="[Measures].[Profit Margin]" caption="Profit Margin" measure="1" displayFolder="" measureGroup="Calculations" count="0" oneField="1">
      <fieldsUsage count="1">
        <fieldUsage x="6"/>
      </fieldsUsage>
    </cacheHierarchy>
    <cacheHierarchy uniqueName="[Measures].[% Profit Margin]" caption="% Profit Margin" measure="1" displayFolder="" measureGroup="Calculations" count="0" oneField="1">
      <fieldsUsage count="1">
        <fieldUsage x="7"/>
      </fieldsUsage>
    </cacheHierarchy>
    <cacheHierarchy uniqueName="[Measures].[# Transactions]" caption="#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Total Qty]" caption="Total Qty" measure="1" displayFolder="" measureGroup="Calculations" count="0"/>
    <cacheHierarchy uniqueName="[Measures].[Qty Returned]" caption="Qty Returned"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oneField="1">
      <fieldsUsage count="1">
        <fieldUsage x="2"/>
      </fieldsUsage>
    </cacheHierarchy>
    <cacheHierarchy uniqueName="[Measures].[# Locations]" caption="# Locations" measure="1" displayFolder="" measureGroup="Calculations" count="0" oneField="1">
      <fieldsUsage count="1">
        <fieldUsage x="3"/>
      </fieldsUsage>
    </cacheHierarchy>
    <cacheHierarchy uniqueName="[Measures].[Average Customer Age]" caption="Average Customer Age" measure="1" displayFolder="" measureGroup="Calculations" count="0"/>
    <cacheHierarchy uniqueName="[Measures].[Return Rate]" caption="Return Rate" measure="1" displayFolder="" measureGroup="Calculation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Date" caption="Date"/>
    <measureGroup name="Dim_Customer" caption="Dim_Customer"/>
    <measureGroup name="Dim_SalesPerson" caption="Dim_SalesPerson"/>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1"/>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423.881711226852" createdVersion="8" refreshedVersion="8" minRefreshableVersion="3" recordCount="0" supportSubquery="1" supportAdvancedDrill="1" xr:uid="{82BE417D-8898-44EF-9426-EC4FA4C5344D}">
  <cacheSource type="external" connectionId="8"/>
  <cacheFields count="6">
    <cacheField name="[Dim_Customer].[Full Name].[Full Name]" caption="Full Name" numFmtId="0" hierarchy="10" level="1">
      <sharedItems count="5">
        <s v="Bobby Abbott"/>
        <s v="Christine Hawkins"/>
        <s v="Jeffery Powell"/>
        <s v="Lisa West"/>
        <s v="Travis Ewing"/>
      </sharedItems>
    </cacheField>
    <cacheField name="[Dim_Customer].[Location].[Location]" caption="Location" numFmtId="0" hierarchy="12" level="1">
      <sharedItems count="5">
        <s v="Florida"/>
        <s v="Indiana"/>
        <s v="Maryland"/>
        <s v="New York"/>
        <s v="Wisconsin"/>
      </sharedItems>
    </cacheField>
    <cacheField name="[Measures].[Profit Margin]" caption="Profit Margin" numFmtId="0" hierarchy="38" level="32767"/>
    <cacheField name="[Date].[WeekDay].[WeekDay]" caption="WeekDay" numFmtId="0" hierarchy="5" level="1">
      <sharedItems count="7">
        <s v="Mon"/>
        <s v="Tue"/>
        <s v="Wed"/>
        <s v="Thu"/>
        <s v="Fri"/>
        <s v="Sat"/>
        <s v="Sun"/>
      </sharedItems>
    </cacheField>
    <cacheField name="[products_table].[Category].[Category]" caption="Category" numFmtId="0" hierarchy="31" level="1">
      <sharedItems containsSemiMixedTypes="0" containsNonDate="0" containsString="0"/>
    </cacheField>
    <cacheField name="[Date].[Month].[Month]" caption="Month" numFmtId="0" hierarchy="3" level="1">
      <sharedItems containsSemiMixedTypes="0" containsNonDate="0" containsString="0"/>
    </cacheField>
  </cacheFields>
  <cacheHierarchies count="59">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5"/>
      </fieldsUsage>
    </cacheHierarchy>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2" memberValueDatatype="130" unbalanced="0">
      <fieldsUsage count="2">
        <fieldUsage x="-1"/>
        <fieldUsage x="3"/>
      </fieldsUsage>
    </cacheHierarchy>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2" memberValueDatatype="130" unbalanced="0">
      <fieldsUsage count="2">
        <fieldUsage x="-1"/>
        <fieldUsage x="1"/>
      </fieldsUsage>
    </cacheHierarchy>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Name]" caption="FullName" attribute="1" defaultMemberUniqueName="[Dim_SalesPerson].[FullName].[All]" allUniqueName="[Dim_SalesPerson].[Full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Customer Age]" caption="Customer Age" attribute="1" defaultMemberUniqueName="[Dim_SalesPerson].[Customer Age].[All]" allUniqueName="[Dim_SalesPerson].[Customer 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130" unbalanced="0"/>
    <cacheHierarchy uniqueName="[fact_table].[Customer ID]" caption="Customer ID" attribute="1" defaultMemberUniqueName="[fact_table].[Customer ID].[All]" allUniqueName="[fact_table].[Customer ID].[All]" dimensionUniqueName="[fact_table]" displayFolder="" count="0" memberValueDatatype="130" unbalanced="0"/>
    <cacheHierarchy uniqueName="[fact_table].[Sales Person ID]" caption="Sales Person ID" attribute="1" defaultMemberUniqueName="[fact_table].[Sales Person ID].[All]" allUniqueName="[fact_table].[Sales Person ID].[All]" dimensionUniqueName="[fact_table]" displayFolder="" count="0" memberValueDatatype="13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4"/>
      </fieldsUsage>
    </cacheHierarchy>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2"/>
      </fieldsUsage>
    </cacheHierarchy>
    <cacheHierarchy uniqueName="[Measures].[% Profit Margin]" caption="% Profit Margin"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Total Qty]" caption="Total Qty" measure="1" displayFolder="" measureGroup="Calculations" count="0"/>
    <cacheHierarchy uniqueName="[Measures].[Qty Returned]" caption="Qty Returned"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erage Customer Age]" caption="Average Customer Age" measure="1" displayFolder="" measureGroup="Calculations" count="0"/>
    <cacheHierarchy uniqueName="[Measures].[Return Rate]" caption="Return Rate" measure="1" displayFolder="" measureGroup="Calculation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Date" caption="Date"/>
    <measureGroup name="Dim_Customer" caption="Dim_Customer"/>
    <measureGroup name="Dim_SalesPerson" caption="Dim_SalesPerson"/>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1"/>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423.881712268521" createdVersion="8" refreshedVersion="8" minRefreshableVersion="3" recordCount="0" supportSubquery="1" supportAdvancedDrill="1" xr:uid="{69D635E8-6E97-4595-B98B-A8B0FE529662}">
  <cacheSource type="external" connectionId="8"/>
  <cacheFields count="6">
    <cacheField name="[Dim_Customer].[Full Name].[Full Name]" caption="Full Name" numFmtId="0" hierarchy="10" level="1">
      <sharedItems count="5">
        <s v="Bobby Abbott"/>
        <s v="Christine Hawkins"/>
        <s v="Jeffery Powell"/>
        <s v="Lisa West"/>
        <s v="Travis Ewing"/>
      </sharedItems>
    </cacheField>
    <cacheField name="[Dim_Customer].[Location].[Location]" caption="Location" numFmtId="0" hierarchy="12" level="1">
      <sharedItems count="5">
        <s v="Florida"/>
        <s v="Indiana"/>
        <s v="Maryland"/>
        <s v="New York"/>
        <s v="Wisconsin"/>
      </sharedItems>
    </cacheField>
    <cacheField name="[Measures].[Profit Margin]" caption="Profit Margin" numFmtId="0" hierarchy="38" level="32767"/>
    <cacheField name="[products_table].[Product Name].[Product Name]" caption="Product Name" numFmtId="0" hierarchy="30" level="1">
      <sharedItems count="5">
        <s v="Administration Fusion"/>
        <s v="Discussion Fusion"/>
        <s v="Indeed Splash"/>
        <s v="Sea Drop"/>
        <s v="Wait Drop"/>
      </sharedItems>
    </cacheField>
    <cacheField name="[products_table].[Category].[Category]" caption="Category" numFmtId="0" hierarchy="31" level="1">
      <sharedItems containsSemiMixedTypes="0" containsNonDate="0" containsString="0"/>
    </cacheField>
    <cacheField name="[Date].[Month].[Month]" caption="Month" numFmtId="0" hierarchy="3" level="1">
      <sharedItems containsSemiMixedTypes="0" containsNonDate="0" containsString="0"/>
    </cacheField>
  </cacheFields>
  <cacheHierarchies count="59">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5"/>
      </fieldsUsage>
    </cacheHierarchy>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2" memberValueDatatype="130" unbalanced="0">
      <fieldsUsage count="2">
        <fieldUsage x="-1"/>
        <fieldUsage x="1"/>
      </fieldsUsage>
    </cacheHierarchy>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Name]" caption="FullName" attribute="1" defaultMemberUniqueName="[Dim_SalesPerson].[FullName].[All]" allUniqueName="[Dim_SalesPerson].[Full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Customer Age]" caption="Customer Age" attribute="1" defaultMemberUniqueName="[Dim_SalesPerson].[Customer Age].[All]" allUniqueName="[Dim_SalesPerson].[Customer 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130" unbalanced="0"/>
    <cacheHierarchy uniqueName="[fact_table].[Customer ID]" caption="Customer ID" attribute="1" defaultMemberUniqueName="[fact_table].[Customer ID].[All]" allUniqueName="[fact_table].[Customer ID].[All]" dimensionUniqueName="[fact_table]" displayFolder="" count="0" memberValueDatatype="130" unbalanced="0"/>
    <cacheHierarchy uniqueName="[fact_table].[Sales Person ID]" caption="Sales Person ID" attribute="1" defaultMemberUniqueName="[fact_table].[Sales Person ID].[All]" allUniqueName="[fact_table].[Sales Person ID].[All]" dimensionUniqueName="[fact_table]" displayFolder="" count="0" memberValueDatatype="13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2" memberValueDatatype="130" unbalanced="0">
      <fieldsUsage count="2">
        <fieldUsage x="-1"/>
        <fieldUsage x="3"/>
      </fieldsUsage>
    </cacheHierarchy>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4"/>
      </fieldsUsage>
    </cacheHierarchy>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2"/>
      </fieldsUsage>
    </cacheHierarchy>
    <cacheHierarchy uniqueName="[Measures].[% Profit Margin]" caption="% Profit Margin"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Total Qty]" caption="Total Qty" measure="1" displayFolder="" measureGroup="Calculations" count="0"/>
    <cacheHierarchy uniqueName="[Measures].[Qty Returned]" caption="Qty Returned"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erage Customer Age]" caption="Average Customer Age" measure="1" displayFolder="" measureGroup="Calculations" count="0"/>
    <cacheHierarchy uniqueName="[Measures].[Return Rate]" caption="Return Rate" measure="1" displayFolder="" measureGroup="Calculation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Date" caption="Date"/>
    <measureGroup name="Dim_Customer" caption="Dim_Customer"/>
    <measureGroup name="Dim_SalesPerson" caption="Dim_SalesPerson"/>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1"/>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423.881713425922" createdVersion="8" refreshedVersion="8" minRefreshableVersion="3" recordCount="0" supportSubquery="1" supportAdvancedDrill="1" xr:uid="{0D54CE47-E8E0-4094-8C7D-AA80E4F3EEA0}">
  <cacheSource type="external" connectionId="8"/>
  <cacheFields count="5">
    <cacheField name="[Dim_Customer].[Full Name].[Full Name]" caption="Full Name" numFmtId="0" hierarchy="10" level="1">
      <sharedItems count="5">
        <s v="Bobby Abbott"/>
        <s v="Christine Hawkins"/>
        <s v="Jeffery Powell"/>
        <s v="Lisa West"/>
        <s v="Travis Ewing"/>
      </sharedItems>
    </cacheField>
    <cacheField name="[Dim_Customer].[Location].[Location]" caption="Location" numFmtId="0" hierarchy="12" level="1">
      <sharedItems count="5">
        <s v="Florida"/>
        <s v="New Jersey"/>
        <s v="Texas"/>
        <s v="Washington"/>
        <s v="Wisconsin"/>
      </sharedItems>
    </cacheField>
    <cacheField name="[Measures].[Profit Margin]" caption="Profit Margin" numFmtId="0" hierarchy="38" level="32767"/>
    <cacheField name="[products_table].[Category].[Category]" caption="Category" numFmtId="0" hierarchy="31" level="1">
      <sharedItems containsSemiMixedTypes="0" containsNonDate="0" containsString="0"/>
    </cacheField>
    <cacheField name="[Date].[Month].[Month]" caption="Month" numFmtId="0" hierarchy="3" level="1">
      <sharedItems containsSemiMixedTypes="0" containsNonDate="0" containsString="0"/>
    </cacheField>
  </cacheFields>
  <cacheHierarchies count="59">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4"/>
      </fieldsUsage>
    </cacheHierarchy>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2" memberValueDatatype="130" unbalanced="0">
      <fieldsUsage count="2">
        <fieldUsage x="-1"/>
        <fieldUsage x="1"/>
      </fieldsUsage>
    </cacheHierarchy>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Name]" caption="FullName" attribute="1" defaultMemberUniqueName="[Dim_SalesPerson].[FullName].[All]" allUniqueName="[Dim_SalesPerson].[Full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Customer Age]" caption="Customer Age" attribute="1" defaultMemberUniqueName="[Dim_SalesPerson].[Customer Age].[All]" allUniqueName="[Dim_SalesPerson].[Customer 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130" unbalanced="0"/>
    <cacheHierarchy uniqueName="[fact_table].[Customer ID]" caption="Customer ID" attribute="1" defaultMemberUniqueName="[fact_table].[Customer ID].[All]" allUniqueName="[fact_table].[Customer ID].[All]" dimensionUniqueName="[fact_table]" displayFolder="" count="0" memberValueDatatype="130" unbalanced="0"/>
    <cacheHierarchy uniqueName="[fact_table].[Sales Person ID]" caption="Sales Person ID" attribute="1" defaultMemberUniqueName="[fact_table].[Sales Person ID].[All]" allUniqueName="[fact_table].[Sales Person ID].[All]" dimensionUniqueName="[fact_table]" displayFolder="" count="0" memberValueDatatype="13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3"/>
      </fieldsUsage>
    </cacheHierarchy>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oneField="1">
      <fieldsUsage count="1">
        <fieldUsage x="2"/>
      </fieldsUsage>
    </cacheHierarchy>
    <cacheHierarchy uniqueName="[Measures].[% Profit Margin]" caption="% Profit Margin"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Total Qty]" caption="Total Qty" measure="1" displayFolder="" measureGroup="Calculations" count="0"/>
    <cacheHierarchy uniqueName="[Measures].[Qty Returned]" caption="Qty Returned"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erage Customer Age]" caption="Average Customer Age" measure="1" displayFolder="" measureGroup="Calculations" count="0"/>
    <cacheHierarchy uniqueName="[Measures].[Return Rate]" caption="Return Rate" measure="1" displayFolder="" measureGroup="Calculation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dimensions count="8">
    <dimension name="Calculations" uniqueName="[Calculations]" caption="Calculations"/>
    <dimension name="Date" uniqueName="[Date]" caption="Date"/>
    <dimension name="Dim_Customer" uniqueName="[Dim_Customer]" caption="Dim_Customer"/>
    <dimension name="Dim_SalesPerson" uniqueName="[Dim_SalesPerson]" caption="Dim_SalesPerson"/>
    <dimension name="fact_table" uniqueName="[fact_table]" caption="fact_table"/>
    <dimension measure="1" name="Measures" uniqueName="[Measures]" caption="Measures"/>
    <dimension name="monthly_store_targets" uniqueName="[monthly_store_targets]" caption="monthly_store_targets"/>
    <dimension name="products_table" uniqueName="[products_table]" caption="products_table"/>
  </dimensions>
  <measureGroups count="7">
    <measureGroup name="Calculations" caption="Calculations"/>
    <measureGroup name="Date" caption="Date"/>
    <measureGroup name="Dim_Customer" caption="Dim_Customer"/>
    <measureGroup name="Dim_SalesPerson" caption="Dim_SalesPerson"/>
    <measureGroup name="fact_table" caption="fact_table"/>
    <measureGroup name="monthly_store_targets" caption="monthly_store_targets"/>
    <measureGroup name="products_table" caption="products_table"/>
  </measureGroups>
  <maps count="13">
    <map measureGroup="0" dimension="0"/>
    <map measureGroup="1" dimension="1"/>
    <map measureGroup="2" dimension="2"/>
    <map measureGroup="3" dimension="3"/>
    <map measureGroup="4" dimension="1"/>
    <map measureGroup="4" dimension="2"/>
    <map measureGroup="4" dimension="3"/>
    <map measureGroup="4" dimension="4"/>
    <map measureGroup="4" dimension="7"/>
    <map measureGroup="5" dimension="1"/>
    <map measureGroup="5" dimension="3"/>
    <map measureGroup="5"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410.598986805555" createdVersion="3" refreshedVersion="8" minRefreshableVersion="3" recordCount="0" supportSubquery="1" supportAdvancedDrill="1" xr:uid="{A59AD421-3531-4813-AEBA-29FCBB666E94}">
  <cacheSource type="external" connectionId="8">
    <extLst>
      <ext xmlns:x14="http://schemas.microsoft.com/office/spreadsheetml/2009/9/main" uri="{F057638F-6D5F-4e77-A914-E7F072B9BCA8}">
        <x14:sourceConnection name="ThisWorkbookDataModel"/>
      </ext>
    </extLst>
  </cacheSource>
  <cacheFields count="0"/>
  <cacheHierarchies count="59">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Name]" caption="FullName" attribute="1" defaultMemberUniqueName="[Dim_SalesPerson].[FullName].[All]" allUniqueName="[Dim_SalesPerson].[Full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0" memberValueDatatype="130" unbalanced="0"/>
    <cacheHierarchy uniqueName="[Dim_SalesPerson].[Customer Age]" caption="Customer Age" attribute="1" defaultMemberUniqueName="[Dim_SalesPerson].[Customer Age].[All]" allUniqueName="[Dim_SalesPerson].[Customer 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130" unbalanced="0"/>
    <cacheHierarchy uniqueName="[fact_table].[Customer ID]" caption="Customer ID" attribute="1" defaultMemberUniqueName="[fact_table].[Customer ID].[All]" allUniqueName="[fact_table].[Customer ID].[All]" dimensionUniqueName="[fact_table]" displayFolder="" count="0" memberValueDatatype="130" unbalanced="0"/>
    <cacheHierarchy uniqueName="[fact_table].[Sales Person ID]" caption="Sales Person ID" attribute="1" defaultMemberUniqueName="[fact_table].[Sales Person ID].[All]" allUniqueName="[fact_table].[Sales Person ID].[All]" dimensionUniqueName="[fact_table]" displayFolder="" count="0" memberValueDatatype="13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Total Qty]" caption="Total Qty" measure="1" displayFolder="" measureGroup="Calculations" count="0"/>
    <cacheHierarchy uniqueName="[Measures].[Qty Returned]" caption="Qty Returned"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erage Customer Age]" caption="Average Customer Age" measure="1" displayFolder="" measureGroup="Calculations" count="0"/>
    <cacheHierarchy uniqueName="[Measures].[Return Rate]" caption="Return Rate" measure="1" displayFolder="" measureGroup="Calculation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479621015" supportSubqueryNonVisual="1" supportSubqueryCalcMem="1" supportAddCalcMems="1"/>
    </ext>
  </extLst>
</pivotCacheDefinition>
</file>

<file path=xl/pivotCache/pivotCacheDefinition2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410.598992476851" createdVersion="3" refreshedVersion="8" minRefreshableVersion="3" recordCount="0" supportSubquery="1" supportAdvancedDrill="1" xr:uid="{9126CD58-0C95-4531-9CDA-C8CB300D0D80}">
  <cacheSource type="external" connectionId="8">
    <extLst>
      <ext xmlns:x14="http://schemas.microsoft.com/office/spreadsheetml/2009/9/main" uri="{F057638F-6D5F-4e77-A914-E7F072B9BCA8}">
        <x14:sourceConnection name="ThisWorkbookDataModel"/>
      </ext>
    </extLst>
  </cacheSource>
  <cacheFields count="0"/>
  <cacheHierarchies count="59">
    <cacheHierarchy uniqueName="[Calculations].[Measures]" caption="Measures" attribute="1" defaultMemberUniqueName="[Calculations].[Measures].[All]" allUniqueName="[Calculations].[Measures].[All]" dimensionUniqueName="[Calculations]" displayFolder="" count="0" memberValueDatatype="2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0" memberValueDatatype="130" unbalanced="0"/>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SalesPerson].[Sales Person ID]" caption="Sales Person ID" attribute="1" defaultMemberUniqueName="[Dim_SalesPerson].[Sales Person ID].[All]" allUniqueName="[Dim_SalesPerson].[Sales Person ID].[All]" dimensionUniqueName="[Dim_SalesPerson]" displayFolder="" count="0" memberValueDatatype="20" unbalanced="0"/>
    <cacheHierarchy uniqueName="[Dim_SalesPerson].[FullName]" caption="FullName" attribute="1" defaultMemberUniqueName="[Dim_SalesPerson].[FullName].[All]" allUniqueName="[Dim_SalesPerson].[FullName].[All]" dimensionUniqueName="[Dim_SalesPerson]" displayFolder="" count="0" memberValueDatatype="130" unbalanced="0"/>
    <cacheHierarchy uniqueName="[Dim_SalesPerson].[Store Name]" caption="Store Name" attribute="1" defaultMemberUniqueName="[Dim_SalesPerson].[Store Name].[All]" allUniqueName="[Dim_SalesPerson].[Store Name].[All]" dimensionUniqueName="[Dim_SalesPerson]" displayFolder="" count="2" memberValueDatatype="130" unbalanced="0"/>
    <cacheHierarchy uniqueName="[Dim_SalesPerson].[Customer Age]" caption="Customer Age" attribute="1" defaultMemberUniqueName="[Dim_SalesPerson].[Customer Age].[All]" allUniqueName="[Dim_SalesPerson].[Customer Age].[All]" dimensionUniqueName="[Dim_SalesPerson]"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130" unbalanced="0"/>
    <cacheHierarchy uniqueName="[fact_table].[Customer ID]" caption="Customer ID" attribute="1" defaultMemberUniqueName="[fact_table].[Customer ID].[All]" allUniqueName="[fact_table].[Customer ID].[All]" dimensionUniqueName="[fact_table]" displayFolder="" count="0" memberValueDatatype="130" unbalanced="0"/>
    <cacheHierarchy uniqueName="[fact_table].[Sales Person ID]" caption="Sales Person ID" attribute="1" defaultMemberUniqueName="[fact_table].[Sales Person ID].[All]" allUniqueName="[fact_table].[Sales Person ID].[All]" dimensionUniqueName="[fact_table]" displayFolder="" count="0" memberValueDatatype="13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s" count="0"/>
    <cacheHierarchy uniqueName="[Measures].[COGS]" caption="COGS" measure="1" displayFolder="" measureGroup="Calculations" count="0"/>
    <cacheHierarchy uniqueName="[Measures].[Profit Margin]" caption="Profit Margin" measure="1" displayFolder="" measureGroup="Calculations" count="0"/>
    <cacheHierarchy uniqueName="[Measures].[% Profit Margin]" caption="% Profit Margin" measure="1" displayFolder="" measureGroup="Calculations" count="0"/>
    <cacheHierarchy uniqueName="[Measures].[# Transactions]" caption="# Transactions" measure="1" displayFolder="" measureGroup="Calculations" count="0"/>
    <cacheHierarchy uniqueName="[Measures].[Total Refund]" caption="Total Refund" measure="1" displayFolder="" measureGroup="Calculations" count="0"/>
    <cacheHierarchy uniqueName="[Measures].[Refund Rate]" caption="Refund Rate" measure="1" displayFolder="" measureGroup="Calculations" count="0"/>
    <cacheHierarchy uniqueName="[Measures].[# Products]" caption="# Products" measure="1" displayFolder="" measureGroup="Calculations" count="0"/>
    <cacheHierarchy uniqueName="[Measures].[Total Qty]" caption="Total Qty" measure="1" displayFolder="" measureGroup="Calculations" count="0"/>
    <cacheHierarchy uniqueName="[Measures].[Qty Returned]" caption="Qty Returned" measure="1" displayFolder="" measureGroup="Calculations" count="0"/>
    <cacheHierarchy uniqueName="[Measures].[Total Target]" caption="Total Target" measure="1" displayFolder="" measureGroup="Calculations" count="0"/>
    <cacheHierarchy uniqueName="[Measures].[# Customers]" caption="# Customers" measure="1" displayFolder="" measureGroup="Calculations" count="0"/>
    <cacheHierarchy uniqueName="[Measures].[# Locations]" caption="# Locations" measure="1" displayFolder="" measureGroup="Calculations" count="0"/>
    <cacheHierarchy uniqueName="[Measures].[Average Customer Age]" caption="Average Customer Age" measure="1" displayFolder="" measureGroup="Calculations" count="0"/>
    <cacheHierarchy uniqueName="[Measures].[Return Rate]" caption="Return Rate" measure="1" displayFolder="" measureGroup="Calculations"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Person]" caption="__XL_Count Dim_SalesPerson" measure="1" displayFolder="" measureGroup="Dim_SalesPerson" count="0" hidden="1"/>
    <cacheHierarchy uniqueName="[Measures].[__XL_Count Date]" caption="__XL_Count Date" measure="1" displayFolder="" measureGroup="Date" count="0" hidden="1"/>
    <cacheHierarchy uniqueName="[Measures].[__XL_Count Calculations]" caption="__XL_Count Calculations" measure="1" displayFolder="" measureGroup="Calculations"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495299820"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9564A0D-0F0A-4BF0-8C7F-14A11A5A58DC}" name="KPI" cacheId="3" applyNumberFormats="0" applyBorderFormats="0" applyFontFormats="0" applyPatternFormats="0" applyAlignmentFormats="0" applyWidthHeightFormats="1" dataCaption="Values" tag="4566487c-2547-4e25-949f-2ad5385256d7" updatedVersion="8" minRefreshableVersion="3" useAutoFormatting="1" subtotalHiddenItems="1" itemPrintTitles="1" createdVersion="5" indent="0" outline="1" outlineData="1" multipleFieldFilters="0">
  <location ref="B3:L4" firstHeaderRow="0" firstDataRow="1" firstDataCol="0"/>
  <pivotFields count="12">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11">
    <i>
      <x/>
    </i>
    <i i="1">
      <x v="1"/>
    </i>
    <i i="2">
      <x v="2"/>
    </i>
    <i i="3">
      <x v="3"/>
    </i>
    <i i="4">
      <x v="4"/>
    </i>
    <i i="5">
      <x v="5"/>
    </i>
    <i i="6">
      <x v="6"/>
    </i>
    <i i="7">
      <x v="7"/>
    </i>
    <i i="8">
      <x v="8"/>
    </i>
    <i i="9">
      <x v="9"/>
    </i>
    <i i="10">
      <x v="10"/>
    </i>
  </colItems>
  <dataFields count="11">
    <dataField fld="0" subtotal="count" baseField="0" baseItem="0" numFmtId="165"/>
    <dataField fld="1" subtotal="count" baseField="0" baseItem="0" numFmtId="165"/>
    <dataField fld="2" subtotal="count" baseField="0" baseItem="0" numFmtId="165"/>
    <dataField fld="3" subtotal="count" baseField="0" baseItem="0"/>
    <dataField fld="4" subtotal="count" baseField="0" baseItem="0" numFmtId="166"/>
    <dataField fld="5" subtotal="count" baseField="0" baseItem="0" numFmtId="165"/>
    <dataField fld="6" subtotal="count" baseField="0" baseItem="0"/>
    <dataField fld="7" subtotal="count" baseField="0" baseItem="0" numFmtId="166"/>
    <dataField fld="8" subtotal="count" baseField="0" baseItem="0" numFmtId="166"/>
    <dataField fld="9" subtotal="count" baseField="0" baseItem="0" numFmtId="166"/>
    <dataField fld="10" subtotal="count" baseField="0" baseItem="0" numFmtId="165"/>
  </dataFields>
  <formats count="12">
    <format dxfId="256">
      <pivotArea outline="0" collapsedLevelsAreSubtotals="1" fieldPosition="0">
        <references count="1">
          <reference field="4294967294" count="1" selected="0">
            <x v="0"/>
          </reference>
        </references>
      </pivotArea>
    </format>
    <format dxfId="255">
      <pivotArea outline="0" collapsedLevelsAreSubtotals="1" fieldPosition="0">
        <references count="1">
          <reference field="4294967294" count="1" selected="0">
            <x v="1"/>
          </reference>
        </references>
      </pivotArea>
    </format>
    <format dxfId="254">
      <pivotArea outline="0" collapsedLevelsAreSubtotals="1" fieldPosition="0">
        <references count="1">
          <reference field="4294967294" count="1" selected="0">
            <x v="2"/>
          </reference>
        </references>
      </pivotArea>
    </format>
    <format dxfId="253">
      <pivotArea outline="0" collapsedLevelsAreSubtotals="1" fieldPosition="0">
        <references count="1">
          <reference field="4294967294" count="1" selected="0">
            <x v="5"/>
          </reference>
        </references>
      </pivotArea>
    </format>
    <format dxfId="252">
      <pivotArea outline="0" collapsedLevelsAreSubtotals="1" fieldPosition="0">
        <references count="1">
          <reference field="4294967294" count="1" selected="0">
            <x v="10"/>
          </reference>
        </references>
      </pivotArea>
    </format>
    <format dxfId="251">
      <pivotArea outline="0" collapsedLevelsAreSubtotals="1" fieldPosition="0">
        <references count="1">
          <reference field="4294967294" count="1" selected="0">
            <x v="4"/>
          </reference>
        </references>
      </pivotArea>
    </format>
    <format dxfId="250">
      <pivotArea outline="0" collapsedLevelsAreSubtotals="1" fieldPosition="0">
        <references count="1">
          <reference field="4294967294" count="1" selected="0">
            <x v="7"/>
          </reference>
        </references>
      </pivotArea>
    </format>
    <format dxfId="249">
      <pivotArea outline="0" collapsedLevelsAreSubtotals="1" fieldPosition="0">
        <references count="1">
          <reference field="4294967294" count="1" selected="0">
            <x v="8"/>
          </reference>
        </references>
      </pivotArea>
    </format>
    <format dxfId="248">
      <pivotArea outline="0" collapsedLevelsAreSubtotals="1" fieldPosition="0">
        <references count="1">
          <reference field="4294967294" count="1" selected="0">
            <x v="9"/>
          </reference>
        </references>
      </pivotArea>
    </format>
    <format dxfId="247">
      <pivotArea type="all" dataOnly="0" outline="0" fieldPosition="0"/>
    </format>
    <format dxfId="246">
      <pivotArea outline="0" collapsedLevelsAreSubtotals="1" fieldPosition="0"/>
    </format>
    <format dxfId="245">
      <pivotArea dataOnly="0" labelOnly="1" outline="0" fieldPosition="0">
        <references count="1">
          <reference field="4294967294" count="11">
            <x v="0"/>
            <x v="1"/>
            <x v="2"/>
            <x v="3"/>
            <x v="4"/>
            <x v="5"/>
            <x v="6"/>
            <x v="7"/>
            <x v="8"/>
            <x v="9"/>
            <x v="10"/>
          </reference>
        </references>
      </pivotArea>
    </format>
  </formats>
  <pivotHierarchies count="59">
    <pivotHierarchy dragToData="1"/>
    <pivotHierarchy dragToData="1"/>
    <pivotHierarchy dragToData="1"/>
    <pivotHierarchy multipleItemSelectionAllowed="1" dragToData="1">
      <members count="1" level="1">
        <member name="[Date].[Month].&amp;[Nov]"/>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2750872-23F1-4938-B701-5D37D5C3F1B2}" name="PivotTable2" cacheId="2" applyNumberFormats="0" applyBorderFormats="0" applyFontFormats="0" applyPatternFormats="0" applyAlignmentFormats="0" applyWidthHeightFormats="1" dataCaption="Values" tag="fe9ede79-3f82-4c65-ac5c-4c80c3d83552" updatedVersion="8" minRefreshableVersion="3" useAutoFormatting="1" subtotalHiddenItems="1" itemPrintTitles="1" createdVersion="5" indent="0" compact="0" compactData="0" multipleFieldFilters="0">
  <location ref="AC3:AD5" firstHeaderRow="1" firstDataRow="1" firstDataCol="1"/>
  <pivotFields count="2">
    <pivotField dataField="1" compact="0" outline="0" subtotalTop="0" showAll="0" defaultSubtotal="0"/>
    <pivotField axis="axisRow" compact="0" allDrilled="1" outline="0" subtotalTop="0" showAll="0" dataSourceSort="1" defaultSubtotal="0" defaultAttributeDrillState="1">
      <items count="1">
        <item s="1" x="0"/>
      </items>
    </pivotField>
  </pivotFields>
  <rowFields count="1">
    <field x="1"/>
  </rowFields>
  <rowItems count="2">
    <i>
      <x/>
    </i>
    <i t="grand">
      <x/>
    </i>
  </rowItems>
  <colItems count="1">
    <i/>
  </colItems>
  <dataFields count="1">
    <dataField fld="0" subtotal="count" baseField="0" baseItem="0"/>
  </dataFields>
  <pivotHierarchies count="59">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Dim_SalesPerson]"/>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F2E8DBA-9B75-4757-AC57-A45EFA80F1DA}" name="Store_Revenue_Target" cacheId="4" applyNumberFormats="0" applyBorderFormats="0" applyFontFormats="0" applyPatternFormats="0" applyAlignmentFormats="0" applyWidthHeightFormats="1" dataCaption="Values" tag="e58cf9f3-d854-477d-919a-6cfd1a69db80" updatedVersion="8" minRefreshableVersion="3" useAutoFormatting="1" subtotalHiddenItems="1" itemPrintTitles="1" createdVersion="5" indent="0" compact="0" compactData="0" multipleFieldFilters="0">
  <location ref="Q3:S14" firstHeaderRow="0" firstDataRow="1" firstDataCol="1"/>
  <pivotFields count="4">
    <pivotField dataField="1" compact="0" outline="0" subtotalTop="0" showAll="0" defaultSubtotal="0"/>
    <pivotField dataField="1" compact="0" outline="0" subtotalTop="0" showAll="0" defaultSubtotal="0"/>
    <pivotField axis="axisRow" compact="0" allDrilled="1" outline="0" subtotalTop="0" showAll="0" dataSourceSort="1" defaultSubtotal="0" defaultAttributeDrillState="1">
      <items count="10">
        <item x="0"/>
        <item x="1"/>
        <item x="2"/>
        <item x="3"/>
        <item x="4"/>
        <item x="5"/>
        <item x="6"/>
        <item x="7"/>
        <item x="8"/>
        <item x="9"/>
      </items>
    </pivotField>
    <pivotField compact="0" allDrilled="1" outline="0" subtotalTop="0" showAll="0" dataSourceSort="1" defaultSubtotal="0" defaultAttributeDrillState="1"/>
  </pivotFields>
  <rowFields count="1">
    <field x="2"/>
  </rowFields>
  <rowItems count="11">
    <i>
      <x/>
    </i>
    <i>
      <x v="1"/>
    </i>
    <i>
      <x v="2"/>
    </i>
    <i>
      <x v="3"/>
    </i>
    <i>
      <x v="4"/>
    </i>
    <i>
      <x v="5"/>
    </i>
    <i>
      <x v="6"/>
    </i>
    <i>
      <x v="7"/>
    </i>
    <i>
      <x v="8"/>
    </i>
    <i>
      <x v="9"/>
    </i>
    <i t="grand">
      <x/>
    </i>
  </rowItems>
  <colFields count="1">
    <field x="-2"/>
  </colFields>
  <colItems count="2">
    <i>
      <x/>
    </i>
    <i i="1">
      <x v="1"/>
    </i>
  </colItems>
  <dataFields count="2">
    <dataField fld="0" subtotal="count" baseField="0" baseItem="0"/>
    <dataField fld="1" subtotal="count" baseField="0" baseItem="0"/>
  </dataFields>
  <pivotHierarchies count="59">
    <pivotHierarchy dragToData="1"/>
    <pivotHierarchy dragToData="1"/>
    <pivotHierarchy dragToData="1"/>
    <pivotHierarchy multipleItemSelectionAllowed="1" dragToData="1">
      <members count="1" level="1">
        <member name="[Date].[Month].&amp;[Nov]"/>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s]"/>
        <x15:activeTabTopLevelEntity name="[Dim_SalesPerson]"/>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471A4E8-F015-448D-B651-3854381A3BB1}" name="PivotTable17" cacheId="8" applyNumberFormats="0" applyBorderFormats="0" applyFontFormats="0" applyPatternFormats="0" applyAlignmentFormats="0" applyWidthHeightFormats="1" dataCaption="Values" tag="f398b90c-1add-451a-85c2-f7ae5769fbb2" updatedVersion="8" minRefreshableVersion="3" useAutoFormatting="1" subtotalHiddenItems="1" rowGrandTotals="0" colGrandTotals="0" itemPrintTitles="1" createdVersion="8" indent="0" compact="0" compactData="0" multipleFieldFilters="0" chartFormat="6">
  <location ref="AI4:AK11" firstHeaderRow="0" firstDataRow="1" firstDataCol="1"/>
  <pivotFields count="4">
    <pivotField dataField="1" compact="0" outline="0" subtotalTop="0" showAll="0" defaultSubtotal="0"/>
    <pivotField compact="0" allDrilled="1" outline="0" subtotalTop="0" showAll="0" dataSourceSort="1" defaultSubtotal="0" defaultAttributeDrillState="1"/>
    <pivotField axis="axisRow" compact="0" allDrilled="1" outline="0" subtotalTop="0" showAll="0" dataSourceSort="1" defaultSubtotal="0" defaultAttributeDrillState="1">
      <items count="7">
        <item x="0"/>
        <item x="1"/>
        <item x="2"/>
        <item x="3"/>
        <item x="4"/>
        <item x="5"/>
        <item x="6"/>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rowItems count="7">
    <i>
      <x/>
    </i>
    <i>
      <x v="1"/>
    </i>
    <i>
      <x v="2"/>
    </i>
    <i>
      <x v="3"/>
    </i>
    <i>
      <x v="4"/>
    </i>
    <i>
      <x v="5"/>
    </i>
    <i>
      <x v="6"/>
    </i>
  </rowItems>
  <colFields count="1">
    <field x="-2"/>
  </colFields>
  <colItems count="2">
    <i>
      <x/>
    </i>
    <i i="1">
      <x v="1"/>
    </i>
  </colItems>
  <dataFields count="2">
    <dataField fld="0" subtotal="count" baseField="0" baseItem="0"/>
    <dataField name="Total Revenue2" fld="3" subtotal="count" showDataAs="percentDiff" baseField="2" baseItem="1048828" numFmtId="10">
      <extLst>
        <ext xmlns:x14="http://schemas.microsoft.com/office/spreadsheetml/2009/9/main" uri="{E15A36E0-9728-4e99-A89B-3F7291B0FE68}">
          <x14:dataField sourceField="0" uniqueName="[__Xl2].[Measures].[Total Revenue]"/>
        </ext>
      </extLst>
    </dataField>
  </dataFields>
  <formats count="5">
    <format dxfId="217">
      <pivotArea type="all" dataOnly="0" outline="0" fieldPosition="0"/>
    </format>
    <format dxfId="216">
      <pivotArea outline="0" collapsedLevelsAreSubtotals="1" fieldPosition="0"/>
    </format>
    <format dxfId="215">
      <pivotArea dataOnly="0" labelOnly="1" outline="0" fieldPosition="0">
        <references count="1">
          <reference field="4294967294" count="1">
            <x v="0"/>
          </reference>
        </references>
      </pivotArea>
    </format>
    <format dxfId="214">
      <pivotArea outline="0" collapsedLevelsAreSubtotals="1" fieldPosition="0"/>
    </format>
    <format dxfId="213">
      <pivotArea outline="0" fieldPosition="0">
        <references count="1">
          <reference field="4294967294" count="1">
            <x v="1"/>
          </reference>
        </references>
      </pivotArea>
    </format>
  </formats>
  <chartFormats count="4">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1"/>
          </reference>
        </references>
      </pivotArea>
    </chartFormat>
    <chartFormat chart="5" format="0"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1"/>
          </reference>
        </references>
      </pivotArea>
    </chartFormat>
  </chartFormats>
  <pivotHierarchies count="6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_SalesPerson].[Store Name].&amp;[Lopez]"/>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e]"/>
        <x15:activeTabTopLevelEntity name="[Calculations]"/>
        <x15:activeTabTopLevelEntity name="[Dim_SalesPers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A1C3954-F9C3-4BA4-AB03-E29ED75BBC76}" name="PivotTable12" cacheId="7" applyNumberFormats="0" applyBorderFormats="0" applyFontFormats="0" applyPatternFormats="0" applyAlignmentFormats="0" applyWidthHeightFormats="1" dataCaption="Values" tag="16868f46-b49c-4289-9553-38cd670da9ca" updatedVersion="8" minRefreshableVersion="3" useAutoFormatting="1" subtotalHiddenItems="1" rowGrandTotals="0" colGrandTotals="0" itemPrintTitles="1" createdVersion="8" indent="0" compact="0" compactData="0" multipleFieldFilters="0" chartFormat="1">
  <location ref="AB4:AD8" firstHeaderRow="0" firstDataRow="1" firstDataCol="1"/>
  <pivotFields count="4">
    <pivotField dataField="1" compact="0" outline="0" subtotalTop="0" showAll="0" defaultSubtotal="0"/>
    <pivotField compact="0" allDrilled="1" outline="0" subtotalTop="0" showAll="0" dataSourceSort="1" defaultSubtotal="0" defaultAttributeDrillState="1"/>
    <pivotField axis="axisRow" compact="0" allDrilled="1" outline="0" subtotalTop="0" showAll="0" dataSourceSort="1" defaultSubtotal="0" defaultAttributeDrillState="1">
      <items count="4">
        <item x="0"/>
        <item x="1"/>
        <item x="2"/>
        <item x="3"/>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rowItems count="4">
    <i>
      <x/>
    </i>
    <i>
      <x v="1"/>
    </i>
    <i>
      <x v="2"/>
    </i>
    <i>
      <x v="3"/>
    </i>
  </rowItems>
  <colFields count="1">
    <field x="-2"/>
  </colFields>
  <colItems count="2">
    <i>
      <x/>
    </i>
    <i i="1">
      <x v="1"/>
    </i>
  </colItems>
  <dataFields count="2">
    <dataField fld="0" subtotal="count" baseField="0" baseItem="0"/>
    <dataField name="Total Revenue2" fld="3" subtotal="count" showDataAs="percentDiff" baseField="2" baseItem="1048828" numFmtId="167">
      <extLst>
        <ext xmlns:x14="http://schemas.microsoft.com/office/spreadsheetml/2009/9/main" uri="{E15A36E0-9728-4e99-A89B-3F7291B0FE68}">
          <x14:dataField sourceField="0" uniqueName="[__Xl2].[Measures].[Total Revenue]"/>
        </ext>
      </extLst>
    </dataField>
  </dataFields>
  <formats count="6">
    <format dxfId="223">
      <pivotArea type="all" dataOnly="0" outline="0" fieldPosition="0"/>
    </format>
    <format dxfId="222">
      <pivotArea outline="0" collapsedLevelsAreSubtotals="1" fieldPosition="0"/>
    </format>
    <format dxfId="221">
      <pivotArea dataOnly="0" labelOnly="1" outline="0" fieldPosition="0">
        <references count="1">
          <reference field="4294967294" count="1">
            <x v="0"/>
          </reference>
        </references>
      </pivotArea>
    </format>
    <format dxfId="220">
      <pivotArea outline="0" collapsedLevelsAreSubtotals="1" fieldPosition="0"/>
    </format>
    <format dxfId="219">
      <pivotArea outline="0" fieldPosition="0">
        <references count="1">
          <reference field="4294967294" count="1">
            <x v="1"/>
          </reference>
        </references>
      </pivotArea>
    </format>
    <format dxfId="218">
      <pivotArea outline="0" fieldPosition="0">
        <references count="1">
          <reference field="4294967294" count="1" selected="0">
            <x v="1"/>
          </reference>
        </references>
      </pivotArea>
    </format>
  </formats>
  <pivotHierarchies count="6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_SalesPerson].[Store Name].&amp;[Lopez]"/>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e]"/>
        <x15:activeTabTopLevelEntity name="[Calculations]"/>
        <x15:activeTabTopLevelEntity name="[Dim_SalesPers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6FD0B1E-49FF-48BE-9E2D-7BF5B680AEC7}" name="PivotTable11" cacheId="6" applyNumberFormats="0" applyBorderFormats="0" applyFontFormats="0" applyPatternFormats="0" applyAlignmentFormats="0" applyWidthHeightFormats="1" dataCaption="Values" tag="66453645-8e8e-421d-91fa-0c3a922120a2" updatedVersion="8" minRefreshableVersion="3" useAutoFormatting="1" subtotalHiddenItems="1" rowGrandTotals="0" colGrandTotals="0" itemPrintTitles="1" createdVersion="8" indent="0" compact="0" compactData="0" multipleFieldFilters="0" chartFormat="1">
  <location ref="V4:X6" firstHeaderRow="0" firstDataRow="1" firstDataCol="1"/>
  <pivotFields count="4">
    <pivotField dataField="1" compact="0" outline="0" subtotalTop="0" showAll="0" defaultSubtotal="0"/>
    <pivotField axis="axisRow" compact="0" allDrilled="1" outline="0" subtotalTop="0" showAll="0" dataSourceSort="1" defaultSubtotal="0" defaultAttributeDrillState="1">
      <items count="2">
        <item x="0"/>
        <item x="1"/>
      </items>
    </pivotField>
    <pivotField compact="0" allDrilled="1" outline="0"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1"/>
  </rowFields>
  <rowItems count="2">
    <i>
      <x/>
    </i>
    <i>
      <x v="1"/>
    </i>
  </rowItems>
  <colFields count="1">
    <field x="-2"/>
  </colFields>
  <colItems count="2">
    <i>
      <x/>
    </i>
    <i i="1">
      <x v="1"/>
    </i>
  </colItems>
  <dataFields count="2">
    <dataField fld="0" subtotal="count" baseField="0" baseItem="0"/>
    <dataField name="Total Revenue2" fld="3" subtotal="count" showDataAs="percentOfTotal" baseField="0" baseItem="0" numFmtId="10">
      <extLst>
        <ext xmlns:x14="http://schemas.microsoft.com/office/spreadsheetml/2009/9/main" uri="{E15A36E0-9728-4e99-A89B-3F7291B0FE68}">
          <x14:dataField sourceField="0" uniqueName="[__Xl2].[Measures].[Total Revenue]"/>
        </ext>
      </extLst>
    </dataField>
  </dataFields>
  <formats count="5">
    <format dxfId="228">
      <pivotArea type="all" dataOnly="0" outline="0" fieldPosition="0"/>
    </format>
    <format dxfId="227">
      <pivotArea outline="0" collapsedLevelsAreSubtotals="1" fieldPosition="0"/>
    </format>
    <format dxfId="226">
      <pivotArea dataOnly="0" labelOnly="1" outline="0" fieldPosition="0">
        <references count="1">
          <reference field="4294967294" count="1">
            <x v="0"/>
          </reference>
        </references>
      </pivotArea>
    </format>
    <format dxfId="225">
      <pivotArea outline="0" collapsedLevelsAreSubtotals="1" fieldPosition="0"/>
    </format>
    <format dxfId="224">
      <pivotArea outline="0" fieldPosition="0">
        <references count="1">
          <reference field="4294967294" count="1">
            <x v="1"/>
          </reference>
        </references>
      </pivotArea>
    </format>
  </formats>
  <pivotHierarchies count="6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_SalesPerson].[Store Name].&amp;[Lopez]"/>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e]"/>
        <x15:activeTabTopLevelEntity name="[Calculations]"/>
        <x15:activeTabTopLevelEntity name="[Dim_SalesPers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85F2EE70-8B45-4F91-8074-6BC79BA88533}" name="PivotTable10" cacheId="5" applyNumberFormats="0" applyBorderFormats="0" applyFontFormats="0" applyPatternFormats="0" applyAlignmentFormats="0" applyWidthHeightFormats="1" dataCaption="Values" tag="4eec11c0-fa08-4eaf-86e1-80bd7c274c65" updatedVersion="8" minRefreshableVersion="3" useAutoFormatting="1" subtotalHiddenItems="1" rowGrandTotals="0" colGrandTotals="0" itemPrintTitles="1" createdVersion="8" indent="0" compact="0" compactData="0" multipleFieldFilters="0" chartFormat="1">
  <location ref="P4:Q5" firstHeaderRow="0" firstDataRow="1" firstDataCol="0"/>
  <pivotFields count="3">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Items count="1">
    <i/>
  </rowItems>
  <colFields count="1">
    <field x="-2"/>
  </colFields>
  <colItems count="2">
    <i>
      <x/>
    </i>
    <i i="1">
      <x v="1"/>
    </i>
  </colItems>
  <dataFields count="2">
    <dataField fld="0" subtotal="count" baseField="0" baseItem="0"/>
    <dataField fld="1" subtotal="count" baseField="0" baseItem="0"/>
  </dataFields>
  <formats count="4">
    <format dxfId="232">
      <pivotArea type="all" dataOnly="0" outline="0" fieldPosition="0"/>
    </format>
    <format dxfId="231">
      <pivotArea outline="0" collapsedLevelsAreSubtotals="1" fieldPosition="0"/>
    </format>
    <format dxfId="230">
      <pivotArea dataOnly="0" labelOnly="1" outline="0" fieldPosition="0">
        <references count="1">
          <reference field="4294967294" count="2">
            <x v="0"/>
            <x v="1"/>
          </reference>
        </references>
      </pivotArea>
    </format>
    <format dxfId="229">
      <pivotArea outline="0" collapsedLevelsAreSubtotals="1" fieldPosition="0"/>
    </format>
  </formats>
  <pivotHierarchies count="5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_SalesPerson].[Store Name].&amp;[Lopez]"/>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e]"/>
        <x15:activeTabTopLevelEntity name="[Calculations]"/>
        <x15:activeTabTopLevelEntity name="[Dim_SalesPers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65EC6F0B-6974-43FB-A12F-37295376ED9B}" name="PivotTable3" cacheId="9" applyNumberFormats="0" applyBorderFormats="0" applyFontFormats="0" applyPatternFormats="0" applyAlignmentFormats="0" applyWidthHeightFormats="1" dataCaption="Values" tag="7ef6d93a-9461-4f5e-9e06-dae9e3b3a679" updatedVersion="8" minRefreshableVersion="3" useAutoFormatting="1" subtotalHiddenItems="1" rowGrandTotals="0" colGrandTotals="0" itemPrintTitles="1" createdVersion="8" indent="0" compact="0" compactData="0" multipleFieldFilters="0" chartFormat="1">
  <location ref="B4:D16" firstHeaderRow="0" firstDataRow="1" firstDataCol="1"/>
  <pivotFields count="4">
    <pivotField axis="axisRow" compact="0" allDrilled="1" outline="0" subtotalTop="0" showAll="0" dataSourceSort="1" defaultSubtotal="0" defaultAttributeDrillState="1">
      <items count="12">
        <item x="0"/>
        <item x="1"/>
        <item x="2"/>
        <item x="3"/>
        <item x="4"/>
        <item x="5"/>
        <item x="6"/>
        <item x="7"/>
        <item x="8"/>
        <item x="9"/>
        <item x="10"/>
        <item x="11"/>
      </items>
    </pivotField>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Fields count="1">
    <field x="0"/>
  </rowFields>
  <rowItems count="12">
    <i>
      <x/>
    </i>
    <i>
      <x v="1"/>
    </i>
    <i>
      <x v="2"/>
    </i>
    <i>
      <x v="3"/>
    </i>
    <i>
      <x v="4"/>
    </i>
    <i>
      <x v="5"/>
    </i>
    <i>
      <x v="6"/>
    </i>
    <i>
      <x v="7"/>
    </i>
    <i>
      <x v="8"/>
    </i>
    <i>
      <x v="9"/>
    </i>
    <i>
      <x v="10"/>
    </i>
    <i>
      <x v="11"/>
    </i>
  </rowItems>
  <colFields count="1">
    <field x="-2"/>
  </colFields>
  <colItems count="2">
    <i>
      <x/>
    </i>
    <i i="1">
      <x v="1"/>
    </i>
  </colItems>
  <dataFields count="2">
    <dataField fld="1" subtotal="count" baseField="0" baseItem="0"/>
    <dataField fld="2" subtotal="count" baseField="0" baseItem="0"/>
  </dataFields>
  <formats count="6">
    <format dxfId="238">
      <pivotArea type="all" dataOnly="0" outline="0" fieldPosition="0"/>
    </format>
    <format dxfId="237">
      <pivotArea outline="0" collapsedLevelsAreSubtotals="1" fieldPosition="0"/>
    </format>
    <format dxfId="236">
      <pivotArea field="0" type="button" dataOnly="0" labelOnly="1" outline="0" axis="axisRow" fieldPosition="0"/>
    </format>
    <format dxfId="235">
      <pivotArea dataOnly="0" labelOnly="1" outline="0" fieldPosition="0">
        <references count="1">
          <reference field="0" count="0"/>
        </references>
      </pivotArea>
    </format>
    <format dxfId="234">
      <pivotArea dataOnly="0" labelOnly="1" outline="0" fieldPosition="0">
        <references count="1">
          <reference field="4294967294" count="2">
            <x v="0"/>
            <x v="1"/>
          </reference>
        </references>
      </pivotArea>
    </format>
    <format dxfId="233">
      <pivotArea outline="0" collapsedLevelsAreSubtotals="1" fieldPosition="0"/>
    </format>
  </formats>
  <pivotHierarchies count="5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_SalesPerson].[Store Name].&amp;[Lopez]"/>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e]"/>
        <x15:activeTabTopLevelEntity name="[Calculations]"/>
        <x15:activeTabTopLevelEntity name="[Dim_SalesPers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360E16A-16B6-46C1-BFD9-9E8AFCC8D7CC}" name="All Products" cacheId="12" applyNumberFormats="0" applyBorderFormats="0" applyFontFormats="0" applyPatternFormats="0" applyAlignmentFormats="0" applyWidthHeightFormats="1" dataCaption="Values" tag="d4e478c1-22d2-49a2-b3b6-010f0fb41593" updatedVersion="8" minRefreshableVersion="3" useAutoFormatting="1" subtotalHiddenItems="1" rowGrandTotals="0" colGrandTotals="0" itemPrintTitles="1" createdVersion="8" indent="0" compact="0" compactData="0" multipleFieldFilters="0" chartFormat="4">
  <location ref="BU13:BW113" firstHeaderRow="0" firstDataRow="1" firstDataCol="1"/>
  <pivotFields count="6">
    <pivotField compact="0" allDrilled="1" outline="0" subtotalTop="0" showAll="0" measureFilter="1" dataSourceSort="1" defaultSubtotal="0" defaultAttributeDrillState="1">
      <items count="5">
        <item x="0"/>
        <item x="1"/>
        <item x="2"/>
        <item x="3"/>
        <item x="4"/>
      </items>
    </pivotField>
    <pivotField compact="0" allDrilled="1" outline="0" subtotalTop="0" showAll="0" measureFilter="1" defaultSubtotal="0" defaultAttributeDrillState="1">
      <items count="5">
        <item x="0"/>
        <item x="1"/>
        <item x="2"/>
        <item x="3"/>
        <item x="4"/>
      </items>
    </pivotField>
    <pivotField dataField="1" compact="0" outline="0" subtotalTop="0" showAll="0" defaultSubtotal="0"/>
    <pivotField axis="axisRow" compact="0" allDrilled="1" outline="0" subtotalTop="0" showAll="0" dataSourceSort="1" defaultSubtotal="0" defaultAttributeDrillState="1">
      <items count="1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s>
    </pivotField>
    <pivotField dataField="1" compact="0" outline="0" subtotalTop="0" showAll="0" defaultSubtotal="0"/>
    <pivotField compact="0" allDrilled="1" outline="0" subtotalTop="0" showAll="0" dataSourceSort="1" defaultSubtotal="0" defaultAttributeDrillState="1"/>
  </pivotFields>
  <rowFields count="1">
    <field x="3"/>
  </rowFields>
  <rowItems count="10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rowItems>
  <colFields count="1">
    <field x="-2"/>
  </colFields>
  <colItems count="2">
    <i>
      <x/>
    </i>
    <i i="1">
      <x v="1"/>
    </i>
  </colItems>
  <dataFields count="2">
    <dataField fld="2" subtotal="count" baseField="0" baseItem="0"/>
    <dataField fld="4" subtotal="count" baseField="0" baseItem="0" numFmtId="166"/>
  </dataFields>
  <formats count="14">
    <format dxfId="15">
      <pivotArea outline="0" collapsedLevelsAreSubtotals="1" fieldPosition="0"/>
    </format>
    <format dxfId="14">
      <pivotArea type="all" dataOnly="0" outline="0" fieldPosition="0"/>
    </format>
    <format dxfId="13">
      <pivotArea outline="0" collapsedLevelsAreSubtotals="1" fieldPosition="0"/>
    </format>
    <format dxfId="12">
      <pivotArea field="1" type="button" dataOnly="0" labelOnly="1" outline="0"/>
    </format>
    <format dxfId="11">
      <pivotArea dataOnly="0" labelOnly="1" outline="0" axis="axisValues" fieldPosition="0"/>
    </format>
    <format dxfId="10">
      <pivotArea type="all" dataOnly="0" outline="0" fieldPosition="0"/>
    </format>
    <format dxfId="9">
      <pivotArea outline="0" collapsedLevelsAreSubtotals="1" fieldPosition="0"/>
    </format>
    <format dxfId="8">
      <pivotArea field="1" type="button" dataOnly="0" labelOnly="1" outline="0"/>
    </format>
    <format dxfId="7">
      <pivotArea dataOnly="0" labelOnly="1" outline="0" axis="axisValues" fieldPosition="0"/>
    </format>
    <format dxfId="6">
      <pivotArea field="1" type="button" dataOnly="0" labelOnly="1" outline="0"/>
    </format>
    <format dxfId="5">
      <pivotArea dataOnly="0" labelOnly="1" outline="0" axis="axisValues" fieldPosition="0"/>
    </format>
    <format dxfId="4">
      <pivotArea dataOnly="0" labelOnly="1" outline="0" axis="axisValues" fieldPosition="0"/>
    </format>
    <format dxfId="3">
      <pivotArea outline="0" collapsedLevelsAreSubtotals="1" fieldPosition="0"/>
    </format>
    <format dxfId="2">
      <pivotArea outline="0" fieldPosition="0">
        <references count="1">
          <reference field="4294967294" count="1" selected="0">
            <x v="1"/>
          </reference>
        </references>
      </pivotArea>
    </format>
  </formats>
  <pivotHierarchies count="59">
    <pivotHierarchy dragToData="1"/>
    <pivotHierarchy dragToData="1"/>
    <pivotHierarchy dragToData="1"/>
    <pivotHierarchy multipleItemSelectionAllowed="1" dragToData="1">
      <members count="1" level="1">
        <member name="[Date].[Month].&amp;[Apr]"/>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Customer Ag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2" iMeasureHier="38">
      <autoFilter ref="A1">
        <filterColumn colId="0">
          <top10 top="0" val="5" filterVal="5"/>
        </filterColumn>
      </autoFilter>
    </filter>
    <filter fld="1" type="count" id="4" iMeasureHier="38">
      <autoFilter ref="A1">
        <filterColumn colId="0">
          <top10 top="0" val="5" filterVal="5"/>
        </filterColumn>
      </autoFilter>
    </filter>
  </filters>
  <rowHierarchiesUsage count="1">
    <rowHierarchyUsage hierarchyUsage="3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ions]"/>
        <x15:activeTabTopLevelEntity name="[Date]"/>
        <x15:activeTabTopLevelEntity name="[products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45EA9430-A63F-49ED-848A-8FA96BBAEA64}" name="Top 5 Products" cacheId="21" applyNumberFormats="0" applyBorderFormats="0" applyFontFormats="0" applyPatternFormats="0" applyAlignmentFormats="0" applyWidthHeightFormats="1" dataCaption="Values" tag="aef5193d-a119-4fec-9b6d-3488b3c9ec66" updatedVersion="8" minRefreshableVersion="3" useAutoFormatting="1" subtotalHiddenItems="1" rowGrandTotals="0" colGrandTotals="0" itemPrintTitles="1" createdVersion="8" indent="0" compact="0" compactData="0" multipleFieldFilters="0" chartFormat="4">
  <location ref="BU3:BV8" firstHeaderRow="1" firstDataRow="1" firstDataCol="1"/>
  <pivotFields count="6">
    <pivotField compact="0" allDrilled="1" outline="0" subtotalTop="0" showAll="0" measureFilter="1" dataSourceSort="1" defaultSubtotal="0" defaultAttributeDrillState="1">
      <items count="5">
        <item x="0"/>
        <item x="1"/>
        <item x="2"/>
        <item x="3"/>
        <item x="4"/>
      </items>
    </pivotField>
    <pivotField compact="0" allDrilled="1" outline="0" subtotalTop="0" showAll="0" measureFilter="1" defaultSubtotal="0" defaultAttributeDrillState="1">
      <items count="5">
        <item x="0"/>
        <item x="1"/>
        <item x="2"/>
        <item x="3"/>
        <item x="4"/>
      </items>
    </pivotField>
    <pivotField dataField="1" compact="0" outline="0" subtotalTop="0" showAll="0" defaultSubtotal="0"/>
    <pivotField axis="axisRow" compact="0" allDrilled="1" outline="0"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3"/>
  </rowFields>
  <rowItems count="5">
    <i>
      <x v="1"/>
    </i>
    <i>
      <x v="3"/>
    </i>
    <i>
      <x v="2"/>
    </i>
    <i>
      <x v="4"/>
    </i>
    <i>
      <x/>
    </i>
  </rowItems>
  <colItems count="1">
    <i/>
  </colItems>
  <dataFields count="1">
    <dataField fld="2" subtotal="count" baseField="0" baseItem="0"/>
  </dataFields>
  <formats count="13">
    <format dxfId="28">
      <pivotArea outline="0" collapsedLevelsAreSubtotals="1" fieldPosition="0"/>
    </format>
    <format dxfId="27">
      <pivotArea type="all" dataOnly="0" outline="0" fieldPosition="0"/>
    </format>
    <format dxfId="26">
      <pivotArea outline="0" collapsedLevelsAreSubtotals="1" fieldPosition="0"/>
    </format>
    <format dxfId="25">
      <pivotArea field="1" type="button" dataOnly="0" labelOnly="1" outline="0"/>
    </format>
    <format dxfId="24">
      <pivotArea dataOnly="0" labelOnly="1" outline="0" axis="axisValues" fieldPosition="0"/>
    </format>
    <format dxfId="23">
      <pivotArea type="all" dataOnly="0" outline="0" fieldPosition="0"/>
    </format>
    <format dxfId="22">
      <pivotArea outline="0" collapsedLevelsAreSubtotals="1" fieldPosition="0"/>
    </format>
    <format dxfId="21">
      <pivotArea field="1" type="button" dataOnly="0" labelOnly="1" outline="0"/>
    </format>
    <format dxfId="20">
      <pivotArea dataOnly="0" labelOnly="1" outline="0" axis="axisValues" fieldPosition="0"/>
    </format>
    <format dxfId="19">
      <pivotArea field="1" type="button" dataOnly="0" labelOnly="1" outline="0"/>
    </format>
    <format dxfId="18">
      <pivotArea dataOnly="0" labelOnly="1" outline="0" axis="axisValues" fieldPosition="0"/>
    </format>
    <format dxfId="17">
      <pivotArea dataOnly="0" labelOnly="1" outline="0" axis="axisValues" fieldPosition="0"/>
    </format>
    <format dxfId="16">
      <pivotArea outline="0" collapsedLevelsAreSubtotals="1" fieldPosition="0"/>
    </format>
  </formats>
  <pivotHierarchies count="59">
    <pivotHierarchy dragToData="1"/>
    <pivotHierarchy dragToData="1"/>
    <pivotHierarchy dragToData="1"/>
    <pivotHierarchy multipleItemSelectionAllowed="1" dragToData="1">
      <members count="1" level="1">
        <member name="[Date].[Month].&amp;[Apr]"/>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products_table].[Category].&amp;[Energy Drink]"/>
      </members>
    </pivotHierarchy>
    <pivotHierarchy dragToData="1"/>
    <pivotHierarchy dragToData="1"/>
    <pivotHierarchy dragToData="1"/>
    <pivotHierarchy dragToData="1" caption="Average of Customer Ag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3">
    <filter fld="0" type="count" id="2" iMeasureHier="38">
      <autoFilter ref="A1">
        <filterColumn colId="0">
          <top10 top="0" val="5" filterVal="5"/>
        </filterColumn>
      </autoFilter>
    </filter>
    <filter fld="1" type="count" id="4" iMeasureHier="38">
      <autoFilter ref="A1">
        <filterColumn colId="0">
          <top10 top="0" val="5" filterVal="5"/>
        </filterColumn>
      </autoFilter>
    </filter>
    <filter fld="3" type="count" id="5" iMeasureHier="38">
      <autoFilter ref="A1">
        <filterColumn colId="0">
          <top10 val="5" filterVal="5"/>
        </filterColumn>
      </autoFilter>
    </filter>
  </filters>
  <rowHierarchiesUsage count="1">
    <rowHierarchyUsage hierarchyUsage="3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ions]"/>
        <x15:activeTabTopLevelEntity name="[Date]"/>
        <x15:activeTabTopLevelEntity name="[products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2FB15CFF-291F-4D5F-87EB-FEE1F08D32DA}" name="PivotTable11" cacheId="1" applyNumberFormats="0" applyBorderFormats="0" applyFontFormats="0" applyPatternFormats="0" applyAlignmentFormats="0" applyWidthHeightFormats="1" dataCaption="Values" tag="8b497b7e-4435-423c-8d90-2e754d784b82" updatedVersion="8" minRefreshableVersion="3" useAutoFormatting="1" subtotalHiddenItems="1" rowGrandTotals="0" colGrandTotals="0" itemPrintTitles="1" createdVersion="8" indent="0" compact="0" compactData="0" multipleFieldFilters="0" chartFormat="1">
  <location ref="BA3:BB15" firstHeaderRow="1" firstDataRow="1" firstDataCol="1"/>
  <pivotFields count="4">
    <pivotField compact="0" allDrilled="1" outline="0" subtotalTop="0" showAll="0" measureFilter="1" dataSourceSort="1" defaultSubtotal="0" defaultAttributeDrillState="1">
      <items count="5">
        <item x="0"/>
        <item x="1"/>
        <item x="2"/>
        <item x="3"/>
        <item x="4"/>
      </items>
    </pivotField>
    <pivotField compact="0" allDrilled="1" outline="0" subtotalTop="0" showAll="0" measureFilter="1" defaultSubtotal="0" defaultAttributeDrillState="1">
      <items count="5">
        <item x="0"/>
        <item x="1"/>
        <item x="2"/>
        <item x="3"/>
        <item x="4"/>
      </items>
    </pivotField>
    <pivotField dataField="1" compact="0" outline="0" subtotalTop="0" showAll="0" defaultSubtotal="0"/>
    <pivotField axis="axisRow" compact="0" allDrilled="1" outline="0" subtotalTop="0" showAll="0" dataSourceSort="1" defaultSubtotal="0" defaultAttributeDrillState="1">
      <items count="12">
        <item x="0"/>
        <item x="1"/>
        <item x="2"/>
        <item x="3"/>
        <item x="4"/>
        <item x="5"/>
        <item x="6"/>
        <item x="7"/>
        <item x="8"/>
        <item x="9"/>
        <item x="10"/>
        <item x="11"/>
      </items>
    </pivotField>
  </pivotFields>
  <rowFields count="1">
    <field x="3"/>
  </rowFields>
  <rowItems count="12">
    <i>
      <x/>
    </i>
    <i>
      <x v="1"/>
    </i>
    <i>
      <x v="2"/>
    </i>
    <i>
      <x v="3"/>
    </i>
    <i>
      <x v="4"/>
    </i>
    <i>
      <x v="5"/>
    </i>
    <i>
      <x v="6"/>
    </i>
    <i>
      <x v="7"/>
    </i>
    <i>
      <x v="8"/>
    </i>
    <i>
      <x v="9"/>
    </i>
    <i>
      <x v="10"/>
    </i>
    <i>
      <x v="11"/>
    </i>
  </rowItems>
  <colItems count="1">
    <i/>
  </colItems>
  <dataFields count="1">
    <dataField fld="2" subtotal="count" baseField="0" baseItem="0" numFmtId="171"/>
  </dataFields>
  <formats count="14">
    <format dxfId="42">
      <pivotArea outline="0" collapsedLevelsAreSubtotals="1" fieldPosition="0"/>
    </format>
    <format dxfId="41">
      <pivotArea type="all" dataOnly="0" outline="0" fieldPosition="0"/>
    </format>
    <format dxfId="40">
      <pivotArea outline="0" collapsedLevelsAreSubtotals="1" fieldPosition="0"/>
    </format>
    <format dxfId="39">
      <pivotArea field="1" type="button" dataOnly="0" labelOnly="1" outline="0"/>
    </format>
    <format dxfId="38">
      <pivotArea dataOnly="0" labelOnly="1" outline="0" axis="axisValues" fieldPosition="0"/>
    </format>
    <format dxfId="37">
      <pivotArea type="all" dataOnly="0" outline="0" fieldPosition="0"/>
    </format>
    <format dxfId="36">
      <pivotArea outline="0" collapsedLevelsAreSubtotals="1" fieldPosition="0"/>
    </format>
    <format dxfId="35">
      <pivotArea field="1" type="button" dataOnly="0" labelOnly="1" outline="0"/>
    </format>
    <format dxfId="34">
      <pivotArea dataOnly="0" labelOnly="1" outline="0" axis="axisValues" fieldPosition="0"/>
    </format>
    <format dxfId="33">
      <pivotArea field="1" type="button" dataOnly="0" labelOnly="1" outline="0"/>
    </format>
    <format dxfId="32">
      <pivotArea dataOnly="0" labelOnly="1" outline="0" axis="axisValues" fieldPosition="0"/>
    </format>
    <format dxfId="31">
      <pivotArea dataOnly="0" labelOnly="1" outline="0" axis="axisValues" fieldPosition="0"/>
    </format>
    <format dxfId="30">
      <pivotArea outline="0" fieldPosition="0">
        <references count="1">
          <reference field="4294967294" count="1">
            <x v="0"/>
          </reference>
        </references>
      </pivotArea>
    </format>
    <format dxfId="29">
      <pivotArea outline="0" collapsedLevelsAreSubtotals="1" fieldPosition="0"/>
    </format>
  </formats>
  <pivotHierarchies count="59">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Customer Ag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2" iMeasureHier="38">
      <autoFilter ref="A1">
        <filterColumn colId="0">
          <top10 top="0" val="5" filterVal="5"/>
        </filterColumn>
      </autoFilter>
    </filter>
    <filter fld="1" type="count" id="4" iMeasureHier="38">
      <autoFilter ref="A1">
        <filterColumn colId="0">
          <top10 top="0" val="5" filterVal="5"/>
        </filterColumn>
      </autoFilter>
    </filter>
  </filters>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ions]"/>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18137DCF-811B-4D9C-9BA7-25C5B340BC28}" name="Product Weekday" cacheId="20" applyNumberFormats="0" applyBorderFormats="0" applyFontFormats="0" applyPatternFormats="0" applyAlignmentFormats="0" applyWidthHeightFormats="1" dataCaption="Values" tag="f1977f1f-3b41-4b6a-a422-4de0335996d3" updatedVersion="8" minRefreshableVersion="3" useAutoFormatting="1" subtotalHiddenItems="1" rowGrandTotals="0" colGrandTotals="0" itemPrintTitles="1" createdVersion="8" indent="0" compact="0" compactData="0" multipleFieldFilters="0" chartFormat="4">
  <location ref="BJ3:BK10" firstHeaderRow="1" firstDataRow="1" firstDataCol="1"/>
  <pivotFields count="6">
    <pivotField compact="0" allDrilled="1" outline="0" subtotalTop="0" showAll="0" measureFilter="1" dataSourceSort="1" defaultSubtotal="0" defaultAttributeDrillState="1">
      <items count="5">
        <item x="0"/>
        <item x="1"/>
        <item x="2"/>
        <item x="3"/>
        <item x="4"/>
      </items>
    </pivotField>
    <pivotField compact="0" allDrilled="1" outline="0" subtotalTop="0" showAll="0" measureFilter="1" defaultSubtotal="0" defaultAttributeDrillState="1">
      <items count="5">
        <item x="0"/>
        <item x="1"/>
        <item x="2"/>
        <item x="3"/>
        <item x="4"/>
      </items>
    </pivotField>
    <pivotField dataField="1" compact="0" outline="0" subtotalTop="0" showAll="0" defaultSubtotal="0"/>
    <pivotField axis="axisRow" compact="0" allDrilled="1" outline="0" subtotalTop="0" showAll="0" dataSourceSort="1" defaultSubtotal="0" defaultAttributeDrillState="1">
      <items count="7">
        <item x="0"/>
        <item x="1"/>
        <item x="2"/>
        <item x="3"/>
        <item x="4"/>
        <item x="5"/>
        <item x="6"/>
      </items>
    </pivotField>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3"/>
  </rowFields>
  <rowItems count="7">
    <i>
      <x/>
    </i>
    <i>
      <x v="1"/>
    </i>
    <i>
      <x v="2"/>
    </i>
    <i>
      <x v="3"/>
    </i>
    <i>
      <x v="4"/>
    </i>
    <i>
      <x v="5"/>
    </i>
    <i>
      <x v="6"/>
    </i>
  </rowItems>
  <colItems count="1">
    <i/>
  </colItems>
  <dataFields count="1">
    <dataField fld="2" subtotal="count" baseField="0" baseItem="0" numFmtId="169"/>
  </dataFields>
  <formats count="14">
    <format dxfId="56">
      <pivotArea outline="0" collapsedLevelsAreSubtotals="1" fieldPosition="0"/>
    </format>
    <format dxfId="55">
      <pivotArea type="all" dataOnly="0" outline="0" fieldPosition="0"/>
    </format>
    <format dxfId="54">
      <pivotArea outline="0" collapsedLevelsAreSubtotals="1" fieldPosition="0"/>
    </format>
    <format dxfId="53">
      <pivotArea field="1" type="button" dataOnly="0" labelOnly="1" outline="0"/>
    </format>
    <format dxfId="52">
      <pivotArea dataOnly="0" labelOnly="1" outline="0" axis="axisValues" fieldPosition="0"/>
    </format>
    <format dxfId="51">
      <pivotArea type="all" dataOnly="0" outline="0" fieldPosition="0"/>
    </format>
    <format dxfId="50">
      <pivotArea outline="0" collapsedLevelsAreSubtotals="1" fieldPosition="0"/>
    </format>
    <format dxfId="49">
      <pivotArea field="1" type="button" dataOnly="0" labelOnly="1" outline="0"/>
    </format>
    <format dxfId="48">
      <pivotArea dataOnly="0" labelOnly="1" outline="0" axis="axisValues" fieldPosition="0"/>
    </format>
    <format dxfId="47">
      <pivotArea field="1" type="button" dataOnly="0" labelOnly="1" outline="0"/>
    </format>
    <format dxfId="46">
      <pivotArea dataOnly="0" labelOnly="1" outline="0" axis="axisValues" fieldPosition="0"/>
    </format>
    <format dxfId="45">
      <pivotArea dataOnly="0" labelOnly="1" outline="0" axis="axisValues" fieldPosition="0"/>
    </format>
    <format dxfId="44">
      <pivotArea outline="0" fieldPosition="0">
        <references count="1">
          <reference field="4294967294" count="1">
            <x v="0"/>
          </reference>
        </references>
      </pivotArea>
    </format>
    <format dxfId="43">
      <pivotArea outline="0" collapsedLevelsAreSubtotals="1" fieldPosition="0"/>
    </format>
  </formats>
  <chartFormats count="1">
    <chartFormat chart="3" format="2" series="1">
      <pivotArea type="data" outline="0" fieldPosition="0">
        <references count="1">
          <reference field="4294967294" count="1" selected="0">
            <x v="0"/>
          </reference>
        </references>
      </pivotArea>
    </chartFormat>
  </chartFormats>
  <pivotHierarchies count="59">
    <pivotHierarchy dragToData="1"/>
    <pivotHierarchy dragToData="1"/>
    <pivotHierarchy dragToData="1"/>
    <pivotHierarchy multipleItemSelectionAllowed="1" dragToData="1">
      <members count="1" level="1">
        <member name="[Date].[Month].&amp;[Apr]"/>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products_table].[Category].&amp;[Energy Drink]"/>
      </members>
    </pivotHierarchy>
    <pivotHierarchy dragToData="1"/>
    <pivotHierarchy dragToData="1"/>
    <pivotHierarchy dragToData="1"/>
    <pivotHierarchy dragToData="1" caption="Average of Customer Ag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2" iMeasureHier="38">
      <autoFilter ref="A1">
        <filterColumn colId="0">
          <top10 top="0" val="5" filterVal="5"/>
        </filterColumn>
      </autoFilter>
    </filter>
    <filter fld="1" type="count" id="4" iMeasureHier="38">
      <autoFilter ref="A1">
        <filterColumn colId="0">
          <top10 top="0" val="5" filterVal="5"/>
        </filterColumn>
      </autoFilter>
    </filter>
  </filters>
  <rowHierarchiesUsage count="1">
    <rowHierarchyUsage hierarchyUsage="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ions]"/>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4BE92F8E-1196-40A7-B486-6AF338A98454}" name="Product KPI" cacheId="17" applyNumberFormats="0" applyBorderFormats="0" applyFontFormats="0" applyPatternFormats="0" applyAlignmentFormats="0" applyWidthHeightFormats="1" dataCaption="Values" tag="e2779bc7-22c0-449c-8e37-7145c1674ebc" updatedVersion="8" minRefreshableVersion="3" useAutoFormatting="1" subtotalHiddenItems="1" rowGrandTotals="0" colGrandTotals="0" itemPrintTitles="1" createdVersion="8" indent="0" compact="0" compactData="0" multipleFieldFilters="0" chartFormat="4">
  <location ref="BO3:BQ4" firstHeaderRow="0" firstDataRow="1" firstDataCol="0"/>
  <pivotFields count="7">
    <pivotField compact="0" allDrilled="1" outline="0" subtotalTop="0" showAll="0" measureFilter="1" dataSourceSort="1" defaultSubtotal="0" defaultAttributeDrillState="1">
      <items count="5">
        <item x="0"/>
        <item x="1"/>
        <item x="2"/>
        <item x="3"/>
        <item x="4"/>
      </items>
    </pivotField>
    <pivotField compact="0" allDrilled="1" outline="0" subtotalTop="0" showAll="0" measureFilter="1" defaultSubtotal="0" defaultAttributeDrillState="1">
      <items count="5">
        <item x="0"/>
        <item x="1"/>
        <item x="2"/>
        <item x="3"/>
        <item x="4"/>
      </items>
    </pivotField>
    <pivotField dataField="1" compact="0" outline="0" subtotalTop="0" showAll="0" defaultSubtotal="0"/>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 compact="0" allDrilled="1" outline="0" subtotalTop="0" showAll="0" dataSourceSort="1" defaultSubtotal="0" defaultAttributeDrillState="1"/>
  </pivotFields>
  <rowItems count="1">
    <i/>
  </rowItems>
  <colFields count="1">
    <field x="-2"/>
  </colFields>
  <colItems count="3">
    <i>
      <x/>
    </i>
    <i i="1">
      <x v="1"/>
    </i>
    <i i="2">
      <x v="2"/>
    </i>
  </colItems>
  <dataFields count="3">
    <dataField fld="2" subtotal="count" baseField="0" baseItem="0"/>
    <dataField fld="3" subtotal="count" baseField="0" baseItem="0" numFmtId="173"/>
    <dataField fld="4" subtotal="count" baseField="0" baseItem="0" numFmtId="173"/>
  </dataFields>
  <formats count="15">
    <format dxfId="71">
      <pivotArea outline="0" collapsedLevelsAreSubtotals="1" fieldPosition="0"/>
    </format>
    <format dxfId="70">
      <pivotArea type="all" dataOnly="0" outline="0" fieldPosition="0"/>
    </format>
    <format dxfId="69">
      <pivotArea outline="0" collapsedLevelsAreSubtotals="1" fieldPosition="0"/>
    </format>
    <format dxfId="68">
      <pivotArea field="1" type="button" dataOnly="0" labelOnly="1" outline="0"/>
    </format>
    <format dxfId="67">
      <pivotArea dataOnly="0" labelOnly="1" outline="0" axis="axisValues" fieldPosition="0"/>
    </format>
    <format dxfId="66">
      <pivotArea type="all" dataOnly="0" outline="0" fieldPosition="0"/>
    </format>
    <format dxfId="65">
      <pivotArea outline="0" collapsedLevelsAreSubtotals="1" fieldPosition="0"/>
    </format>
    <format dxfId="64">
      <pivotArea field="1" type="button" dataOnly="0" labelOnly="1" outline="0"/>
    </format>
    <format dxfId="63">
      <pivotArea dataOnly="0" labelOnly="1" outline="0" axis="axisValues" fieldPosition="0"/>
    </format>
    <format dxfId="62">
      <pivotArea field="1" type="button" dataOnly="0" labelOnly="1" outline="0"/>
    </format>
    <format dxfId="61">
      <pivotArea dataOnly="0" labelOnly="1" outline="0" axis="axisValues" fieldPosition="0"/>
    </format>
    <format dxfId="60">
      <pivotArea dataOnly="0" labelOnly="1" outline="0" axis="axisValues" fieldPosition="0"/>
    </format>
    <format dxfId="59">
      <pivotArea outline="0" collapsedLevelsAreSubtotals="1" fieldPosition="0"/>
    </format>
    <format dxfId="58">
      <pivotArea outline="0" fieldPosition="0">
        <references count="1">
          <reference field="4294967294" count="1" selected="0">
            <x v="1"/>
          </reference>
        </references>
      </pivotArea>
    </format>
    <format dxfId="57">
      <pivotArea outline="0" fieldPosition="0">
        <references count="1">
          <reference field="4294967294" count="1" selected="0">
            <x v="2"/>
          </reference>
        </references>
      </pivotArea>
    </format>
  </formats>
  <pivotHierarchies count="59">
    <pivotHierarchy dragToData="1"/>
    <pivotHierarchy dragToData="1"/>
    <pivotHierarchy dragToData="1"/>
    <pivotHierarchy multipleItemSelectionAllowed="1" dragToData="1">
      <members count="1" level="1">
        <member name="[Date].[Month].&amp;[Apr]"/>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products_table].[Category].&amp;[Energy Drink]"/>
      </members>
    </pivotHierarchy>
    <pivotHierarchy dragToData="1"/>
    <pivotHierarchy dragToData="1"/>
    <pivotHierarchy dragToData="1"/>
    <pivotHierarchy dragToData="1" caption="Average of Customer Ag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2" iMeasureHier="38">
      <autoFilter ref="A1">
        <filterColumn colId="0">
          <top10 top="0" val="5" filterVal="5"/>
        </filterColumn>
      </autoFilter>
    </filter>
    <filter fld="1" type="count" id="4" iMeasureHier="38">
      <autoFilter ref="A1">
        <filterColumn colId="0">
          <top10 top="0" val="5" filterVal="5"/>
        </filterColumn>
      </autoFilter>
    </filter>
  </filters>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ions]"/>
        <x15:activeTabTopLevelEntity name="[Date]"/>
        <x15:activeTabTopLevelEntity name="[products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3A95F1EA-EF8F-4433-9493-EA39AE990E45}" name="PivotTable21" cacheId="10" applyNumberFormats="0" applyBorderFormats="0" applyFontFormats="0" applyPatternFormats="0" applyAlignmentFormats="0" applyWidthHeightFormats="1" dataCaption="Values" tag="6565a743-d260-4368-a883-80a1ca7b8bc2" updatedVersion="8" minRefreshableVersion="3" useAutoFormatting="1" subtotalHiddenItems="1" rowGrandTotals="0" colGrandTotals="0" itemPrintTitles="1" createdVersion="8" indent="0" compact="0" compactData="0" multipleFieldFilters="0" chartFormat="7">
  <location ref="CI2:CJ10" firstHeaderRow="1" firstDataRow="1" firstDataCol="1"/>
  <pivotFields count="5">
    <pivotField compact="0" allDrilled="1" outline="0" subtotalTop="0" showAll="0" measureFilter="1" dataSourceSort="1" defaultSubtotal="0" defaultAttributeDrillState="1">
      <items count="5">
        <item x="0"/>
        <item x="1"/>
        <item x="2"/>
        <item x="3"/>
        <item x="4"/>
      </items>
    </pivotField>
    <pivotField compact="0" allDrilled="1" outline="0" subtotalTop="0" showAll="0" measureFilter="1" defaultSubtotal="0" defaultAttributeDrillState="1">
      <items count="5">
        <item x="0"/>
        <item x="1"/>
        <item x="2"/>
        <item x="3"/>
        <item x="4"/>
      </items>
    </pivotField>
    <pivotField dataField="1" compact="0" outline="0" subtotalTop="0" showAll="0" defaultSubtotal="0"/>
    <pivotField compact="0" allDrilled="1" outline="0"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axis="axisRow" compact="0" allDrilled="1" outline="0" subtotalTop="0" showAll="0" defaultSubtotal="0" defaultAttributeDrillState="1">
      <items count="8">
        <item x="0"/>
        <item x="1"/>
        <item x="2"/>
        <item x="3"/>
        <item x="4"/>
        <item x="5"/>
        <item x="6"/>
        <item x="7"/>
      </items>
    </pivotField>
  </pivotFields>
  <rowFields count="1">
    <field x="4"/>
  </rowFields>
  <rowItems count="8">
    <i>
      <x v="4"/>
    </i>
    <i>
      <x v="5"/>
    </i>
    <i>
      <x v="6"/>
    </i>
    <i>
      <x v="7"/>
    </i>
    <i>
      <x v="2"/>
    </i>
    <i>
      <x v="1"/>
    </i>
    <i>
      <x/>
    </i>
    <i>
      <x v="3"/>
    </i>
  </rowItems>
  <colItems count="1">
    <i/>
  </colItems>
  <dataFields count="1">
    <dataField fld="2" subtotal="count" baseField="0" baseItem="0"/>
  </dataFields>
  <formats count="13">
    <format dxfId="84">
      <pivotArea outline="0" collapsedLevelsAreSubtotals="1" fieldPosition="0"/>
    </format>
    <format dxfId="83">
      <pivotArea type="all" dataOnly="0" outline="0" fieldPosition="0"/>
    </format>
    <format dxfId="82">
      <pivotArea outline="0" collapsedLevelsAreSubtotals="1" fieldPosition="0"/>
    </format>
    <format dxfId="81">
      <pivotArea field="1" type="button" dataOnly="0" labelOnly="1" outline="0"/>
    </format>
    <format dxfId="80">
      <pivotArea dataOnly="0" labelOnly="1" outline="0" axis="axisValues" fieldPosition="0"/>
    </format>
    <format dxfId="79">
      <pivotArea type="all" dataOnly="0" outline="0" fieldPosition="0"/>
    </format>
    <format dxfId="78">
      <pivotArea outline="0" collapsedLevelsAreSubtotals="1" fieldPosition="0"/>
    </format>
    <format dxfId="77">
      <pivotArea field="1" type="button" dataOnly="0" labelOnly="1" outline="0"/>
    </format>
    <format dxfId="76">
      <pivotArea dataOnly="0" labelOnly="1" outline="0" axis="axisValues" fieldPosition="0"/>
    </format>
    <format dxfId="75">
      <pivotArea field="1" type="button" dataOnly="0" labelOnly="1" outline="0"/>
    </format>
    <format dxfId="74">
      <pivotArea dataOnly="0" labelOnly="1" outline="0" axis="axisValues" fieldPosition="0"/>
    </format>
    <format dxfId="73">
      <pivotArea dataOnly="0" labelOnly="1" outline="0" axis="axisValues" fieldPosition="0"/>
    </format>
    <format dxfId="72">
      <pivotArea outline="0" collapsedLevelsAreSubtotals="1" fieldPosition="0"/>
    </format>
  </formats>
  <chartFormats count="3">
    <chartFormat chart="4" format="0"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s>
  <pivotHierarchies count="59">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Customer Ag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3">
    <filter fld="0" type="count" id="2" iMeasureHier="38">
      <autoFilter ref="A1">
        <filterColumn colId="0">
          <top10 top="0" val="5" filterVal="5"/>
        </filterColumn>
      </autoFilter>
    </filter>
    <filter fld="1" type="count" id="4" iMeasureHier="38">
      <autoFilter ref="A1">
        <filterColumn colId="0">
          <top10 top="0" val="5" filterVal="5"/>
        </filterColumn>
      </autoFilter>
    </filter>
    <filter fld="3" type="count" id="5" iMeasureHier="38">
      <autoFilter ref="A1">
        <filterColumn colId="0">
          <top10 val="5" filterVal="5"/>
        </filterColumn>
      </autoFilter>
    </filter>
  </filters>
  <rowHierarchiesUsage count="1">
    <rowHierarchyUsage hierarchyUsage="3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ions]"/>
        <x15:activeTabTopLevelEntity name="[Date]"/>
        <x15:activeTabTopLevelEntity name="[products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AC46D4CC-1425-4CF5-9732-8E41F6E9F08E}" name="BT Location" cacheId="14" applyNumberFormats="0" applyBorderFormats="0" applyFontFormats="0" applyPatternFormats="0" applyAlignmentFormats="0" applyWidthHeightFormats="1" dataCaption="Values" tag="5f8daf05-d035-4cb3-a48c-0fff295727a6" updatedVersion="8" minRefreshableVersion="3" useAutoFormatting="1" subtotalHiddenItems="1" rowGrandTotals="0" colGrandTotals="0" itemPrintTitles="1" createdVersion="8" indent="0" compact="0" compactData="0" multipleFieldFilters="0">
  <location ref="X3:Y8" firstHeaderRow="1" firstDataRow="1" firstDataCol="1"/>
  <pivotFields count="5">
    <pivotField compact="0" allDrilled="1" outline="0" subtotalTop="0" showAll="0" measureFilter="1" dataSourceSort="1" defaultSubtotal="0" defaultAttributeDrillState="1">
      <items count="5">
        <item x="0"/>
        <item x="1"/>
        <item x="2"/>
        <item x="3"/>
        <item x="4"/>
      </items>
    </pivotField>
    <pivotField axis="axisRow" compact="0" allDrilled="1" outline="0" subtotalTop="0" showAll="0" measureFilter="1" defaultSubtotal="0" defaultAttributeDrillState="1">
      <items count="5">
        <item x="3"/>
        <item x="0"/>
        <item x="1"/>
        <item x="2"/>
        <item x="4"/>
      </items>
    </pivotField>
    <pivotField dataField="1" compact="0" outline="0" subtotalTop="0" showAll="0" defaultSubtotal="0"/>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1"/>
  </rowFields>
  <rowItems count="5">
    <i>
      <x/>
    </i>
    <i>
      <x v="1"/>
    </i>
    <i>
      <x v="2"/>
    </i>
    <i>
      <x v="3"/>
    </i>
    <i>
      <x v="4"/>
    </i>
  </rowItems>
  <colItems count="1">
    <i/>
  </colItems>
  <dataFields count="1">
    <dataField fld="2" subtotal="count" baseField="0" baseItem="0" numFmtId="169"/>
  </dataFields>
  <formats count="14">
    <format dxfId="98">
      <pivotArea outline="0" collapsedLevelsAreSubtotals="1" fieldPosition="0"/>
    </format>
    <format dxfId="97">
      <pivotArea type="all" dataOnly="0" outline="0" fieldPosition="0"/>
    </format>
    <format dxfId="96">
      <pivotArea outline="0" collapsedLevelsAreSubtotals="1" fieldPosition="0"/>
    </format>
    <format dxfId="95">
      <pivotArea field="1" type="button" dataOnly="0" labelOnly="1" outline="0" axis="axisRow" fieldPosition="0"/>
    </format>
    <format dxfId="94">
      <pivotArea dataOnly="0" labelOnly="1" outline="0" fieldPosition="0">
        <references count="1">
          <reference field="1" count="0"/>
        </references>
      </pivotArea>
    </format>
    <format dxfId="93">
      <pivotArea dataOnly="0" labelOnly="1" outline="0" axis="axisValues" fieldPosition="0"/>
    </format>
    <format dxfId="92">
      <pivotArea type="all" dataOnly="0" outline="0" fieldPosition="0"/>
    </format>
    <format dxfId="91">
      <pivotArea outline="0" collapsedLevelsAreSubtotals="1" fieldPosition="0"/>
    </format>
    <format dxfId="90">
      <pivotArea dataOnly="0" labelOnly="1" outline="0" fieldPosition="0">
        <references count="1">
          <reference field="1" count="0"/>
        </references>
      </pivotArea>
    </format>
    <format dxfId="89">
      <pivotArea field="1" type="button" dataOnly="0" labelOnly="1" outline="0" axis="axisRow" fieldPosition="0"/>
    </format>
    <format dxfId="88">
      <pivotArea dataOnly="0" labelOnly="1" outline="0" axis="axisValues" fieldPosition="0"/>
    </format>
    <format dxfId="87">
      <pivotArea field="1" type="button" dataOnly="0" labelOnly="1" outline="0" axis="axisRow" fieldPosition="0"/>
    </format>
    <format dxfId="86">
      <pivotArea dataOnly="0" labelOnly="1" outline="0" axis="axisValues" fieldPosition="0"/>
    </format>
    <format dxfId="85">
      <pivotArea dataOnly="0" labelOnly="1" outline="0" axis="axisValues" fieldPosition="0"/>
    </format>
  </formats>
  <pivotHierarchies count="59">
    <pivotHierarchy dragToData="1"/>
    <pivotHierarchy dragToData="1"/>
    <pivotHierarchy dragToData="1"/>
    <pivotHierarchy multipleItemSelectionAllowed="1" dragToData="1">
      <members count="1" level="1">
        <member name="[Date].[Month].&amp;[Apr]"/>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products_table].[Category].&amp;[Energy Drink]"/>
      </members>
    </pivotHierarchy>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1" type="count" id="4" iMeasureHier="38">
      <autoFilter ref="A1">
        <filterColumn colId="0">
          <top10 top="0" val="5" filterVal="5"/>
        </filterColumn>
      </autoFilter>
    </filter>
    <filter fld="0" type="count" id="2" iMeasureHier="38">
      <autoFilter ref="A1">
        <filterColumn colId="0">
          <top10 top="0" val="5" filterVal="5"/>
        </filterColumn>
      </autoFilter>
    </filter>
  </filters>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63E401DA-4A8E-45C4-A214-397068416AC0}" name="Customer Gender" cacheId="16" applyNumberFormats="0" applyBorderFormats="0" applyFontFormats="0" applyPatternFormats="0" applyAlignmentFormats="0" applyWidthHeightFormats="1" dataCaption="Values" tag="1cdfe795-c13e-4a19-924b-acb9586db34e" updatedVersion="8" minRefreshableVersion="3" useAutoFormatting="1" subtotalHiddenItems="1" rowGrandTotals="0" colGrandTotals="0" itemPrintTitles="1" createdVersion="8" indent="0" compact="0" compactData="0" multipleFieldFilters="0">
  <location ref="AQ7:AR9" firstHeaderRow="1" firstDataRow="1" firstDataCol="1"/>
  <pivotFields count="6">
    <pivotField compact="0" allDrilled="1" outline="0" subtotalTop="0" showAll="0" measureFilter="1" dataSourceSort="1" defaultSubtotal="0" defaultAttributeDrillState="1">
      <items count="5">
        <item x="0"/>
        <item x="1"/>
        <item x="2"/>
        <item x="3"/>
        <item x="4"/>
      </items>
    </pivotField>
    <pivotField compact="0" allDrilled="1" outline="0" subtotalTop="0" showAll="0" measureFilter="1" defaultSubtotal="0" defaultAttributeDrillState="1">
      <items count="5">
        <item x="0"/>
        <item x="1"/>
        <item x="2"/>
        <item x="3"/>
        <item x="4"/>
      </items>
    </pivotField>
    <pivotField dataField="1" compact="0" outline="0" subtotalTop="0" showAll="0" defaultSubtotal="0"/>
    <pivotField axis="axisRow" compact="0" allDrilled="1" outline="0" subtotalTop="0" showAll="0" dataSourceSort="1" defaultSubtotal="0" defaultAttributeDrillState="1">
      <items count="2">
        <item x="0"/>
        <item x="1"/>
      </items>
    </pivotField>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3"/>
  </rowFields>
  <rowItems count="2">
    <i>
      <x/>
    </i>
    <i>
      <x v="1"/>
    </i>
  </rowItems>
  <colItems count="1">
    <i/>
  </colItems>
  <dataFields count="1">
    <dataField fld="2" subtotal="count" showDataAs="percentOfTotal" baseField="0" baseItem="0" numFmtId="10"/>
  </dataFields>
  <formats count="14">
    <format dxfId="112">
      <pivotArea outline="0" collapsedLevelsAreSubtotals="1" fieldPosition="0"/>
    </format>
    <format dxfId="111">
      <pivotArea type="all" dataOnly="0" outline="0" fieldPosition="0"/>
    </format>
    <format dxfId="110">
      <pivotArea outline="0" collapsedLevelsAreSubtotals="1" fieldPosition="0"/>
    </format>
    <format dxfId="109">
      <pivotArea field="1" type="button" dataOnly="0" labelOnly="1" outline="0"/>
    </format>
    <format dxfId="108">
      <pivotArea dataOnly="0" labelOnly="1" outline="0" axis="axisValues" fieldPosition="0"/>
    </format>
    <format dxfId="107">
      <pivotArea type="all" dataOnly="0" outline="0" fieldPosition="0"/>
    </format>
    <format dxfId="106">
      <pivotArea outline="0" collapsedLevelsAreSubtotals="1" fieldPosition="0"/>
    </format>
    <format dxfId="105">
      <pivotArea field="1" type="button" dataOnly="0" labelOnly="1" outline="0"/>
    </format>
    <format dxfId="104">
      <pivotArea dataOnly="0" labelOnly="1" outline="0" axis="axisValues" fieldPosition="0"/>
    </format>
    <format dxfId="103">
      <pivotArea field="1" type="button" dataOnly="0" labelOnly="1" outline="0"/>
    </format>
    <format dxfId="102">
      <pivotArea dataOnly="0" labelOnly="1" outline="0" axis="axisValues" fieldPosition="0"/>
    </format>
    <format dxfId="101">
      <pivotArea dataOnly="0" labelOnly="1" outline="0" axis="axisValues" fieldPosition="0"/>
    </format>
    <format dxfId="100">
      <pivotArea outline="0" collapsedLevelsAreSubtotals="1" fieldPosition="0"/>
    </format>
    <format dxfId="99">
      <pivotArea outline="0" fieldPosition="0">
        <references count="1">
          <reference field="4294967294" count="1">
            <x v="0"/>
          </reference>
        </references>
      </pivotArea>
    </format>
  </formats>
  <pivotHierarchies count="59">
    <pivotHierarchy dragToData="1"/>
    <pivotHierarchy dragToData="1"/>
    <pivotHierarchy dragToData="1"/>
    <pivotHierarchy multipleItemSelectionAllowed="1" dragToData="1">
      <members count="1" level="1">
        <member name="[Date].[Month].&amp;[Apr]"/>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products_table].[Category].&amp;[Energy Drink]"/>
      </members>
    </pivotHierarchy>
    <pivotHierarchy dragToData="1"/>
    <pivotHierarchy dragToData="1"/>
    <pivotHierarchy dragToData="1"/>
    <pivotHierarchy dragToData="1" caption="Average of Customer Ag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2" iMeasureHier="38">
      <autoFilter ref="A1">
        <filterColumn colId="0">
          <top10 top="0" val="5" filterVal="5"/>
        </filterColumn>
      </autoFilter>
    </filter>
    <filter fld="1" type="count" id="4" iMeasureHier="38">
      <autoFilter ref="A1">
        <filterColumn colId="0">
          <top10 top="0" val="5" filterVal="5"/>
        </filterColumn>
      </autoFilter>
    </filter>
  </filters>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ions]"/>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CA04BDD1-D435-4196-8D92-EEA2FC5BFC62}" name="Tp Customer" cacheId="11" applyNumberFormats="0" applyBorderFormats="0" applyFontFormats="0" applyPatternFormats="0" applyAlignmentFormats="0" applyWidthHeightFormats="1" dataCaption="Values" tag="33cceebd-843b-4d35-9a0c-7cf6c85e06b1" updatedVersion="8" minRefreshableVersion="3" useAutoFormatting="1" subtotalHiddenItems="1" rowGrandTotals="0" colGrandTotals="0" itemPrintTitles="1" createdVersion="8" indent="0" compact="0" compactData="0" multipleFieldFilters="0">
  <location ref="B3:C8" firstHeaderRow="1" firstDataRow="1" firstDataCol="1"/>
  <pivotFields count="4">
    <pivotField axis="axisRow" compact="0" allDrilled="1" outline="0" subtotalTop="0" showAll="0" measureFilter="1"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dataField="1" compact="0" outline="0" subtotalTop="0" showAll="0" defaultSubtotal="0"/>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0"/>
  </rowFields>
  <rowItems count="5">
    <i>
      <x v="1"/>
    </i>
    <i>
      <x v="4"/>
    </i>
    <i>
      <x v="3"/>
    </i>
    <i>
      <x/>
    </i>
    <i>
      <x v="2"/>
    </i>
  </rowItems>
  <colItems count="1">
    <i/>
  </colItems>
  <dataFields count="1">
    <dataField fld="1" subtotal="count" baseField="0" baseItem="0"/>
  </dataFields>
  <formats count="15">
    <format dxfId="127">
      <pivotArea outline="0" fieldPosition="0">
        <references count="1">
          <reference field="0" count="4" selected="0">
            <x v="6"/>
            <x v="7"/>
            <x v="8"/>
            <x v="9"/>
          </reference>
        </references>
      </pivotArea>
    </format>
    <format dxfId="126">
      <pivotArea type="all" dataOnly="0" outline="0" fieldPosition="0"/>
    </format>
    <format dxfId="125">
      <pivotArea outline="0" collapsedLevelsAreSubtotals="1" fieldPosition="0"/>
    </format>
    <format dxfId="124">
      <pivotArea field="0" type="button" dataOnly="0" labelOnly="1" outline="0" axis="axisRow" fieldPosition="0"/>
    </format>
    <format dxfId="123">
      <pivotArea dataOnly="0" labelOnly="1" outline="0" fieldPosition="0">
        <references count="1">
          <reference field="0" count="0"/>
        </references>
      </pivotArea>
    </format>
    <format dxfId="122">
      <pivotArea dataOnly="0" labelOnly="1" outline="0" axis="axisValues" fieldPosition="0"/>
    </format>
    <format dxfId="121">
      <pivotArea type="all" dataOnly="0" outline="0" fieldPosition="0"/>
    </format>
    <format dxfId="120">
      <pivotArea outline="0" collapsedLevelsAreSubtotals="1" fieldPosition="0"/>
    </format>
    <format dxfId="119">
      <pivotArea dataOnly="0" labelOnly="1" outline="0" fieldPosition="0">
        <references count="1">
          <reference field="0" count="0"/>
        </references>
      </pivotArea>
    </format>
    <format dxfId="118">
      <pivotArea field="0" type="button" dataOnly="0" labelOnly="1" outline="0" axis="axisRow" fieldPosition="0"/>
    </format>
    <format dxfId="117">
      <pivotArea dataOnly="0" labelOnly="1" outline="0" axis="axisValues" fieldPosition="0"/>
    </format>
    <format dxfId="116">
      <pivotArea field="0" type="button" dataOnly="0" labelOnly="1" outline="0" axis="axisRow" fieldPosition="0"/>
    </format>
    <format dxfId="115">
      <pivotArea dataOnly="0" labelOnly="1" outline="0" axis="axisValues" fieldPosition="0"/>
    </format>
    <format dxfId="114">
      <pivotArea dataOnly="0" labelOnly="1" outline="0" axis="axisValues" fieldPosition="0"/>
    </format>
    <format dxfId="113">
      <pivotArea outline="0" fieldPosition="0">
        <references count="1">
          <reference field="0" count="1" selected="0">
            <x v="5"/>
          </reference>
        </references>
      </pivotArea>
    </format>
  </formats>
  <pivotHierarchies count="59">
    <pivotHierarchy dragToData="1"/>
    <pivotHierarchy dragToData="1"/>
    <pivotHierarchy dragToData="1"/>
    <pivotHierarchy multipleItemSelectionAllowed="1" dragToData="1">
      <members count="1" level="1">
        <member name="[Date].[Month].&amp;[Apr]"/>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products_table].[Category].&amp;[Energy Drink]"/>
      </members>
    </pivotHierarchy>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1" iMeasureHier="38">
      <autoFilter ref="A1">
        <filterColumn colId="0">
          <top10 val="5" filterVal="5"/>
        </filterColumn>
      </autoFilter>
    </filter>
  </filters>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A5FCD6C7-46BC-441D-8A56-692B32858CC1}" name="Tp Location" cacheId="22" applyNumberFormats="0" applyBorderFormats="0" applyFontFormats="0" applyPatternFormats="0" applyAlignmentFormats="0" applyWidthHeightFormats="1" dataCaption="Values" tag="15f3288c-8166-4894-99a8-659e070ce446" updatedVersion="8" minRefreshableVersion="3" useAutoFormatting="1" subtotalHiddenItems="1" rowGrandTotals="0" colGrandTotals="0" itemPrintTitles="1" createdVersion="8" indent="0" compact="0" compactData="0" multipleFieldFilters="0">
  <location ref="S3:T8" firstHeaderRow="1" firstDataRow="1" firstDataCol="1"/>
  <pivotFields count="5">
    <pivotField compact="0" allDrilled="1" outline="0" subtotalTop="0" showAll="0" measureFilter="1" dataSourceSort="1" defaultSubtotal="0" defaultAttributeDrillState="1">
      <items count="5">
        <item x="0"/>
        <item x="1"/>
        <item x="2"/>
        <item x="3"/>
        <item x="4"/>
      </items>
    </pivotField>
    <pivotField axis="axisRow" compact="0" allDrilled="1" outline="0"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compact="0" outline="0" subtotalTop="0" showAll="0" defaultSubtotal="0"/>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1"/>
  </rowFields>
  <rowItems count="5">
    <i>
      <x v="4"/>
    </i>
    <i>
      <x v="1"/>
    </i>
    <i>
      <x v="3"/>
    </i>
    <i>
      <x/>
    </i>
    <i>
      <x v="2"/>
    </i>
  </rowItems>
  <colItems count="1">
    <i/>
  </colItems>
  <dataFields count="1">
    <dataField fld="2" subtotal="count" baseField="0" baseItem="0" numFmtId="169"/>
  </dataFields>
  <formats count="14">
    <format dxfId="141">
      <pivotArea outline="0" collapsedLevelsAreSubtotals="1" fieldPosition="0"/>
    </format>
    <format dxfId="140">
      <pivotArea type="all" dataOnly="0" outline="0" fieldPosition="0"/>
    </format>
    <format dxfId="139">
      <pivotArea outline="0" collapsedLevelsAreSubtotals="1" fieldPosition="0"/>
    </format>
    <format dxfId="138">
      <pivotArea field="1" type="button" dataOnly="0" labelOnly="1" outline="0" axis="axisRow" fieldPosition="0"/>
    </format>
    <format dxfId="137">
      <pivotArea dataOnly="0" labelOnly="1" outline="0" fieldPosition="0">
        <references count="1">
          <reference field="1" count="0"/>
        </references>
      </pivotArea>
    </format>
    <format dxfId="136">
      <pivotArea dataOnly="0" labelOnly="1" outline="0" axis="axisValues" fieldPosition="0"/>
    </format>
    <format dxfId="135">
      <pivotArea type="all" dataOnly="0" outline="0" fieldPosition="0"/>
    </format>
    <format dxfId="134">
      <pivotArea outline="0" collapsedLevelsAreSubtotals="1" fieldPosition="0"/>
    </format>
    <format dxfId="133">
      <pivotArea dataOnly="0" labelOnly="1" outline="0" fieldPosition="0">
        <references count="1">
          <reference field="1" count="0"/>
        </references>
      </pivotArea>
    </format>
    <format dxfId="132">
      <pivotArea field="1" type="button" dataOnly="0" labelOnly="1" outline="0" axis="axisRow" fieldPosition="0"/>
    </format>
    <format dxfId="131">
      <pivotArea dataOnly="0" labelOnly="1" outline="0" axis="axisValues" fieldPosition="0"/>
    </format>
    <format dxfId="130">
      <pivotArea field="1" type="button" dataOnly="0" labelOnly="1" outline="0" axis="axisRow" fieldPosition="0"/>
    </format>
    <format dxfId="129">
      <pivotArea dataOnly="0" labelOnly="1" outline="0" axis="axisValues" fieldPosition="0"/>
    </format>
    <format dxfId="128">
      <pivotArea dataOnly="0" labelOnly="1" outline="0" axis="axisValues" fieldPosition="0"/>
    </format>
  </formats>
  <pivotHierarchies count="59">
    <pivotHierarchy dragToData="1"/>
    <pivotHierarchy dragToData="1"/>
    <pivotHierarchy dragToData="1"/>
    <pivotHierarchy multipleItemSelectionAllowed="1" dragToData="1">
      <members count="1" level="1">
        <member name="[Date].[Month].&amp;[Apr]"/>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products_table].[Category].&amp;[Energy Drink]"/>
      </members>
    </pivotHierarchy>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2" iMeasureHier="38">
      <autoFilter ref="A1">
        <filterColumn colId="0">
          <top10 top="0" val="5" filterVal="5"/>
        </filterColumn>
      </autoFilter>
    </filter>
    <filter fld="1" type="count" id="3" iMeasureHier="38">
      <autoFilter ref="A1">
        <filterColumn colId="0">
          <top10 val="5" filterVal="5"/>
        </filterColumn>
      </autoFilter>
    </filter>
  </filters>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81EA517F-B48E-4A16-81BB-2FAD2799069E}" name="Bt Customer" cacheId="13" applyNumberFormats="0" applyBorderFormats="0" applyFontFormats="0" applyPatternFormats="0" applyAlignmentFormats="0" applyWidthHeightFormats="1" dataCaption="Values" tag="8b1820ba-88ea-4574-97b8-3c1002aa3c99" updatedVersion="8" minRefreshableVersion="3" useAutoFormatting="1" subtotalHiddenItems="1" rowGrandTotals="0" colGrandTotals="0" itemPrintTitles="1" createdVersion="8" indent="0" compact="0" compactData="0" multipleFieldFilters="0">
  <location ref="N3:O8" firstHeaderRow="1" firstDataRow="1" firstDataCol="1"/>
  <pivotFields count="4">
    <pivotField axis="axisRow" compact="0" allDrilled="1" outline="0"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compact="0" outline="0" subtotalTop="0" showAll="0" defaultSubtotal="0"/>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0"/>
  </rowFields>
  <rowItems count="5">
    <i>
      <x v="1"/>
    </i>
    <i>
      <x v="2"/>
    </i>
    <i>
      <x v="4"/>
    </i>
    <i>
      <x/>
    </i>
    <i>
      <x v="3"/>
    </i>
  </rowItems>
  <colItems count="1">
    <i/>
  </colItems>
  <dataFields count="1">
    <dataField fld="1" subtotal="count" baseField="0" baseItem="0" numFmtId="169"/>
  </dataFields>
  <formats count="14">
    <format dxfId="155">
      <pivotArea outline="0" collapsedLevelsAreSubtotals="1" fieldPosition="0"/>
    </format>
    <format dxfId="154">
      <pivotArea type="all" dataOnly="0" outline="0" fieldPosition="0"/>
    </format>
    <format dxfId="153">
      <pivotArea outline="0" collapsedLevelsAreSubtotals="1" fieldPosition="0"/>
    </format>
    <format dxfId="152">
      <pivotArea field="0" type="button" dataOnly="0" labelOnly="1" outline="0" axis="axisRow" fieldPosition="0"/>
    </format>
    <format dxfId="151">
      <pivotArea dataOnly="0" labelOnly="1" outline="0" fieldPosition="0">
        <references count="1">
          <reference field="0" count="0"/>
        </references>
      </pivotArea>
    </format>
    <format dxfId="150">
      <pivotArea dataOnly="0" labelOnly="1" outline="0" axis="axisValues" fieldPosition="0"/>
    </format>
    <format dxfId="149">
      <pivotArea type="all" dataOnly="0" outline="0" fieldPosition="0"/>
    </format>
    <format dxfId="148">
      <pivotArea outline="0" collapsedLevelsAreSubtotals="1" fieldPosition="0"/>
    </format>
    <format dxfId="147">
      <pivotArea dataOnly="0" labelOnly="1" outline="0" fieldPosition="0">
        <references count="1">
          <reference field="0" count="0"/>
        </references>
      </pivotArea>
    </format>
    <format dxfId="146">
      <pivotArea field="0" type="button" dataOnly="0" labelOnly="1" outline="0" axis="axisRow" fieldPosition="0"/>
    </format>
    <format dxfId="145">
      <pivotArea dataOnly="0" labelOnly="1" outline="0" axis="axisValues" fieldPosition="0"/>
    </format>
    <format dxfId="144">
      <pivotArea field="0" type="button" dataOnly="0" labelOnly="1" outline="0" axis="axisRow" fieldPosition="0"/>
    </format>
    <format dxfId="143">
      <pivotArea dataOnly="0" labelOnly="1" outline="0" axis="axisValues" fieldPosition="0"/>
    </format>
    <format dxfId="142">
      <pivotArea dataOnly="0" labelOnly="1" outline="0" axis="axisValues" fieldPosition="0"/>
    </format>
  </formats>
  <pivotHierarchies count="59">
    <pivotHierarchy dragToData="1"/>
    <pivotHierarchy dragToData="1"/>
    <pivotHierarchy dragToData="1"/>
    <pivotHierarchy multipleItemSelectionAllowed="1" dragToData="1">
      <members count="1" level="1">
        <member name="[Date].[Month].&amp;[Apr]"/>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products_table].[Category].&amp;[Energy Drink]"/>
      </members>
    </pivotHierarchy>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2" iMeasureHier="38">
      <autoFilter ref="A1">
        <filterColumn colId="0">
          <top10 top="0" val="5" filterVal="5"/>
        </filterColumn>
      </autoFilter>
    </filter>
  </filters>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F5B10907-E91A-43EA-83FF-79208D557364}" name="PivotTable10" cacheId="0" applyNumberFormats="0" applyBorderFormats="0" applyFontFormats="0" applyPatternFormats="0" applyAlignmentFormats="0" applyWidthHeightFormats="1" dataCaption="Values" tag="6014f8c4-3648-446e-a190-5d423952f5cb" updatedVersion="8" minRefreshableVersion="3" useAutoFormatting="1" subtotalHiddenItems="1" rowGrandTotals="0" colGrandTotals="0" itemPrintTitles="1" createdVersion="8" indent="0" compact="0" compactData="0" multipleFieldFilters="0">
  <location ref="AV3:AW15" firstHeaderRow="1" firstDataRow="1" firstDataCol="1"/>
  <pivotFields count="4">
    <pivotField compact="0" allDrilled="1" outline="0" subtotalTop="0" showAll="0" measureFilter="1" dataSourceSort="1" defaultSubtotal="0" defaultAttributeDrillState="1">
      <items count="5">
        <item x="0"/>
        <item x="1"/>
        <item x="2"/>
        <item x="3"/>
        <item x="4"/>
      </items>
    </pivotField>
    <pivotField compact="0" allDrilled="1" outline="0" subtotalTop="0" showAll="0" measureFilter="1" defaultSubtotal="0" defaultAttributeDrillState="1">
      <items count="5">
        <item x="0"/>
        <item x="1"/>
        <item x="2"/>
        <item x="3"/>
        <item x="4"/>
      </items>
    </pivotField>
    <pivotField dataField="1" compact="0" outline="0" subtotalTop="0" showAll="0" defaultSubtotal="0"/>
    <pivotField axis="axisRow" compact="0" allDrilled="1" outline="0" subtotalTop="0" showAll="0" dataSourceSort="1" defaultSubtotal="0" defaultAttributeDrillState="1">
      <items count="12">
        <item x="0"/>
        <item x="1"/>
        <item x="2"/>
        <item x="3"/>
        <item x="4"/>
        <item x="5"/>
        <item x="6"/>
        <item x="7"/>
        <item x="8"/>
        <item x="9"/>
        <item x="10"/>
        <item x="11"/>
      </items>
    </pivotField>
  </pivotFields>
  <rowFields count="1">
    <field x="3"/>
  </rowFields>
  <rowItems count="12">
    <i>
      <x/>
    </i>
    <i>
      <x v="1"/>
    </i>
    <i>
      <x v="2"/>
    </i>
    <i>
      <x v="3"/>
    </i>
    <i>
      <x v="4"/>
    </i>
    <i>
      <x v="5"/>
    </i>
    <i>
      <x v="6"/>
    </i>
    <i>
      <x v="7"/>
    </i>
    <i>
      <x v="8"/>
    </i>
    <i>
      <x v="9"/>
    </i>
    <i>
      <x v="10"/>
    </i>
    <i>
      <x v="11"/>
    </i>
  </rowItems>
  <colItems count="1">
    <i/>
  </colItems>
  <dataFields count="1">
    <dataField fld="2" subtotal="count" showDataAs="percentDiff" baseField="3" baseItem="1048828" numFmtId="10"/>
  </dataFields>
  <formats count="15">
    <format dxfId="170">
      <pivotArea outline="0" collapsedLevelsAreSubtotals="1" fieldPosition="0"/>
    </format>
    <format dxfId="169">
      <pivotArea type="all" dataOnly="0" outline="0" fieldPosition="0"/>
    </format>
    <format dxfId="168">
      <pivotArea outline="0" collapsedLevelsAreSubtotals="1" fieldPosition="0"/>
    </format>
    <format dxfId="167">
      <pivotArea field="1" type="button" dataOnly="0" labelOnly="1" outline="0"/>
    </format>
    <format dxfId="166">
      <pivotArea dataOnly="0" labelOnly="1" outline="0" axis="axisValues" fieldPosition="0"/>
    </format>
    <format dxfId="165">
      <pivotArea type="all" dataOnly="0" outline="0" fieldPosition="0"/>
    </format>
    <format dxfId="164">
      <pivotArea outline="0" collapsedLevelsAreSubtotals="1" fieldPosition="0"/>
    </format>
    <format dxfId="163">
      <pivotArea field="1" type="button" dataOnly="0" labelOnly="1" outline="0"/>
    </format>
    <format dxfId="162">
      <pivotArea dataOnly="0" labelOnly="1" outline="0" axis="axisValues" fieldPosition="0"/>
    </format>
    <format dxfId="161">
      <pivotArea field="1" type="button" dataOnly="0" labelOnly="1" outline="0"/>
    </format>
    <format dxfId="160">
      <pivotArea dataOnly="0" labelOnly="1" outline="0" axis="axisValues" fieldPosition="0"/>
    </format>
    <format dxfId="159">
      <pivotArea dataOnly="0" labelOnly="1" outline="0" axis="axisValues" fieldPosition="0"/>
    </format>
    <format dxfId="158">
      <pivotArea outline="0" collapsedLevelsAreSubtotals="1" fieldPosition="0"/>
    </format>
    <format dxfId="157">
      <pivotArea outline="0" fieldPosition="0">
        <references count="1">
          <reference field="4294967294" count="1">
            <x v="0"/>
          </reference>
        </references>
      </pivotArea>
    </format>
    <format dxfId="156">
      <pivotArea outline="0" fieldPosition="0">
        <references count="1">
          <reference field="3" count="11" selected="0">
            <x v="1"/>
            <x v="2"/>
            <x v="3"/>
            <x v="4"/>
            <x v="5"/>
            <x v="6"/>
            <x v="7"/>
            <x v="8"/>
            <x v="9"/>
            <x v="10"/>
            <x v="11"/>
          </reference>
        </references>
      </pivotArea>
    </format>
  </formats>
  <pivotHierarchies count="59">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Customer Ag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2" iMeasureHier="38">
      <autoFilter ref="A1">
        <filterColumn colId="0">
          <top10 top="0" val="5" filterVal="5"/>
        </filterColumn>
      </autoFilter>
    </filter>
    <filter fld="1" type="count" id="4" iMeasureHier="38">
      <autoFilter ref="A1">
        <filterColumn colId="0">
          <top10 top="0" val="5" filterVal="5"/>
        </filterColumn>
      </autoFilter>
    </filter>
  </filters>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ions]"/>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4D2D6FA2-EC8C-44AC-A0AF-2A6E6A115242}" name="Customer Age Group" cacheId="15" applyNumberFormats="0" applyBorderFormats="0" applyFontFormats="0" applyPatternFormats="0" applyAlignmentFormats="0" applyWidthHeightFormats="1" dataCaption="Values" tag="adc51f1d-36e8-4a40-9edf-eed64d95af42" updatedVersion="8" minRefreshableVersion="3" useAutoFormatting="1" subtotalHiddenItems="1" rowGrandTotals="0" colGrandTotals="0" itemPrintTitles="1" createdVersion="8" indent="0" compact="0" compactData="0" multipleFieldFilters="0" chartFormat="3">
  <location ref="AL3:AM8" firstHeaderRow="1" firstDataRow="1" firstDataCol="1"/>
  <pivotFields count="6">
    <pivotField compact="0" allDrilled="1" outline="0" subtotalTop="0" showAll="0" measureFilter="1" dataSourceSort="1" defaultSubtotal="0" defaultAttributeDrillState="1">
      <items count="5">
        <item x="0"/>
        <item x="1"/>
        <item x="2"/>
        <item x="3"/>
        <item x="4"/>
      </items>
    </pivotField>
    <pivotField compact="0" allDrilled="1" outline="0" subtotalTop="0" showAll="0" measureFilter="1" defaultSubtotal="0" defaultAttributeDrillState="1">
      <items count="5">
        <item x="0"/>
        <item x="1"/>
        <item x="2"/>
        <item x="3"/>
        <item x="4"/>
      </items>
    </pivotField>
    <pivotField dataField="1" compact="0" outline="0" subtotalTop="0" showAll="0" defaultSubtotal="0"/>
    <pivotField axis="axisRow" compact="0" allDrilled="1" outline="0" subtotalTop="0" showAll="0" sortType="ascending" defaultSubtotal="0" defaultAttributeDrillState="1">
      <items count="5">
        <item x="0"/>
        <item x="1"/>
        <item x="2"/>
        <item x="3"/>
        <item x="4"/>
      </items>
    </pivotField>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3"/>
  </rowFields>
  <rowItems count="5">
    <i>
      <x/>
    </i>
    <i>
      <x v="1"/>
    </i>
    <i>
      <x v="2"/>
    </i>
    <i>
      <x v="3"/>
    </i>
    <i>
      <x v="4"/>
    </i>
  </rowItems>
  <colItems count="1">
    <i/>
  </colItems>
  <dataFields count="1">
    <dataField fld="2" subtotal="count" baseField="0" baseItem="0" numFmtId="171"/>
  </dataFields>
  <formats count="13">
    <format dxfId="183">
      <pivotArea outline="0" collapsedLevelsAreSubtotals="1" fieldPosition="0"/>
    </format>
    <format dxfId="182">
      <pivotArea type="all" dataOnly="0" outline="0" fieldPosition="0"/>
    </format>
    <format dxfId="181">
      <pivotArea outline="0" collapsedLevelsAreSubtotals="1" fieldPosition="0"/>
    </format>
    <format dxfId="180">
      <pivotArea field="1" type="button" dataOnly="0" labelOnly="1" outline="0"/>
    </format>
    <format dxfId="179">
      <pivotArea dataOnly="0" labelOnly="1" outline="0" axis="axisValues" fieldPosition="0"/>
    </format>
    <format dxfId="178">
      <pivotArea type="all" dataOnly="0" outline="0" fieldPosition="0"/>
    </format>
    <format dxfId="177">
      <pivotArea outline="0" collapsedLevelsAreSubtotals="1" fieldPosition="0"/>
    </format>
    <format dxfId="176">
      <pivotArea field="1" type="button" dataOnly="0" labelOnly="1" outline="0"/>
    </format>
    <format dxfId="175">
      <pivotArea dataOnly="0" labelOnly="1" outline="0" axis="axisValues" fieldPosition="0"/>
    </format>
    <format dxfId="174">
      <pivotArea field="1" type="button" dataOnly="0" labelOnly="1" outline="0"/>
    </format>
    <format dxfId="173">
      <pivotArea dataOnly="0" labelOnly="1" outline="0" axis="axisValues" fieldPosition="0"/>
    </format>
    <format dxfId="172">
      <pivotArea dataOnly="0" labelOnly="1" outline="0" axis="axisValues" fieldPosition="0"/>
    </format>
    <format dxfId="171">
      <pivotArea outline="0" collapsedLevelsAreSubtotals="1" fieldPosition="0"/>
    </format>
  </formats>
  <chartFormats count="1">
    <chartFormat chart="2" format="2" series="1">
      <pivotArea type="data" outline="0" fieldPosition="0">
        <references count="1">
          <reference field="4294967294" count="1" selected="0">
            <x v="0"/>
          </reference>
        </references>
      </pivotArea>
    </chartFormat>
  </chartFormats>
  <pivotHierarchies count="59">
    <pivotHierarchy dragToData="1"/>
    <pivotHierarchy dragToData="1"/>
    <pivotHierarchy dragToData="1"/>
    <pivotHierarchy multipleItemSelectionAllowed="1" dragToData="1">
      <members count="1" level="1">
        <member name="[Date].[Month].&amp;[Apr]"/>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products_table].[Category].&amp;[Energy Drink]"/>
      </members>
    </pivotHierarchy>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2" iMeasureHier="38">
      <autoFilter ref="A1">
        <filterColumn colId="0">
          <top10 top="0" val="5" filterVal="5"/>
        </filterColumn>
      </autoFilter>
    </filter>
    <filter fld="1" type="count" id="4" iMeasureHier="38">
      <autoFilter ref="A1">
        <filterColumn colId="0">
          <top10 top="0" val="5" filterVal="5"/>
        </filterColumn>
      </autoFilter>
    </filter>
  </filters>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A1537E22-5151-428E-9BBE-A0A3F9C0A3C5}" name="Product KPI3" cacheId="19" applyNumberFormats="0" applyBorderFormats="0" applyFontFormats="0" applyPatternFormats="0" applyAlignmentFormats="0" applyWidthHeightFormats="1" dataCaption="Values" tag="828f2c68-6f80-47bb-8cc8-c3359627da08" updatedVersion="8" minRefreshableVersion="3" useAutoFormatting="1" subtotalHiddenItems="1" rowGrandTotals="0" colGrandTotals="0" itemPrintTitles="1" createdVersion="8" indent="0" compact="0" compactData="0" multipleFieldFilters="0">
  <location ref="AC3:AH4" firstHeaderRow="0" firstDataRow="1" firstDataCol="0"/>
  <pivotFields count="10">
    <pivotField compact="0" allDrilled="1" outline="0" subtotalTop="0" showAll="0" measureFilter="1" dataSourceSort="1" defaultSubtotal="0" defaultAttributeDrillState="1">
      <items count="5">
        <item x="0"/>
        <item x="1"/>
        <item x="2"/>
        <item x="3"/>
        <item x="4"/>
      </items>
    </pivotField>
    <pivotField compact="0" allDrilled="1" outline="0" subtotalTop="0" showAll="0" measureFilter="1" defaultSubtotal="0" defaultAttributeDrillState="1">
      <items count="5">
        <item x="0"/>
        <item x="1"/>
        <item x="2"/>
        <item x="3"/>
        <item x="4"/>
      </items>
    </pivotField>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 compact="0" allDrilled="1" outline="0" subtotalTop="0" showAll="0" dataSourceSort="1" defaultSubtotal="0" defaultAttributeDrillState="1"/>
  </pivotFields>
  <rowItems count="1">
    <i/>
  </rowItems>
  <colFields count="1">
    <field x="-2"/>
  </colFields>
  <colItems count="6">
    <i>
      <x/>
    </i>
    <i i="1">
      <x v="1"/>
    </i>
    <i i="2">
      <x v="2"/>
    </i>
    <i i="3">
      <x v="3"/>
    </i>
    <i i="4">
      <x v="4"/>
    </i>
    <i i="5">
      <x v="5"/>
    </i>
  </colItems>
  <dataFields count="6">
    <dataField fld="2" subtotal="count" baseField="0" baseItem="0"/>
    <dataField fld="3" subtotal="count" baseField="0" baseItem="0"/>
    <dataField fld="4" subtotal="count" baseField="0" baseItem="0" numFmtId="171"/>
    <dataField fld="5" subtotal="count" baseField="0" baseItem="0" numFmtId="171"/>
    <dataField fld="6" subtotal="count" baseField="0" baseItem="0" numFmtId="171"/>
    <dataField fld="7" subtotal="count" baseField="0" baseItem="0" numFmtId="167"/>
  </dataFields>
  <formats count="14">
    <format dxfId="197">
      <pivotArea outline="0" collapsedLevelsAreSubtotals="1" fieldPosition="0"/>
    </format>
    <format dxfId="196">
      <pivotArea type="all" dataOnly="0" outline="0" fieldPosition="0"/>
    </format>
    <format dxfId="195">
      <pivotArea outline="0" collapsedLevelsAreSubtotals="1" fieldPosition="0"/>
    </format>
    <format dxfId="194">
      <pivotArea field="1" type="button" dataOnly="0" labelOnly="1" outline="0"/>
    </format>
    <format dxfId="193">
      <pivotArea dataOnly="0" labelOnly="1" outline="0" axis="axisValues" fieldPosition="0"/>
    </format>
    <format dxfId="192">
      <pivotArea type="all" dataOnly="0" outline="0" fieldPosition="0"/>
    </format>
    <format dxfId="191">
      <pivotArea outline="0" collapsedLevelsAreSubtotals="1" fieldPosition="0"/>
    </format>
    <format dxfId="190">
      <pivotArea field="1" type="button" dataOnly="0" labelOnly="1" outline="0"/>
    </format>
    <format dxfId="189">
      <pivotArea dataOnly="0" labelOnly="1" outline="0" axis="axisValues" fieldPosition="0"/>
    </format>
    <format dxfId="188">
      <pivotArea field="1" type="button" dataOnly="0" labelOnly="1" outline="0"/>
    </format>
    <format dxfId="187">
      <pivotArea dataOnly="0" labelOnly="1" outline="0" axis="axisValues" fieldPosition="0"/>
    </format>
    <format dxfId="186">
      <pivotArea dataOnly="0" labelOnly="1" outline="0" axis="axisValues" fieldPosition="0"/>
    </format>
    <format dxfId="185">
      <pivotArea outline="0" fieldPosition="0">
        <references count="1">
          <reference field="4294967294" count="1" selected="0">
            <x v="5"/>
          </reference>
        </references>
      </pivotArea>
    </format>
    <format dxfId="184">
      <pivotArea outline="0" fieldPosition="0">
        <references count="1">
          <reference field="4294967294" count="3" selected="0">
            <x v="2"/>
            <x v="3"/>
            <x v="4"/>
          </reference>
        </references>
      </pivotArea>
    </format>
  </formats>
  <pivotHierarchies count="59">
    <pivotHierarchy dragToData="1"/>
    <pivotHierarchy dragToData="1"/>
    <pivotHierarchy dragToData="1"/>
    <pivotHierarchy multipleItemSelectionAllowed="1" dragToData="1">
      <members count="1" level="1">
        <member name="[Date].[Month].&amp;[Apr]"/>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products_table].[Category].&amp;[Energy Drink]"/>
      </members>
    </pivotHierarchy>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2" iMeasureHier="38">
      <autoFilter ref="A1">
        <filterColumn colId="0">
          <top10 top="0" val="5" filterVal="5"/>
        </filterColumn>
      </autoFilter>
    </filter>
    <filter fld="1" type="count" id="4" iMeasureHier="38">
      <autoFilter ref="A1">
        <filterColumn colId="0">
          <top10 top="0" val="5" filterVal="5"/>
        </filterColumn>
      </autoFilter>
    </filter>
  </filters>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7178223D-B9F9-47EE-974A-27B14440310F}" name="Product KPI2" cacheId="18" applyNumberFormats="0" applyBorderFormats="0" applyFontFormats="0" applyPatternFormats="0" applyAlignmentFormats="0" applyWidthHeightFormats="1" dataCaption="Values" tag="aeac63fa-3b28-4046-ac5e-f79dddaf210b" updatedVersion="8" minRefreshableVersion="3" useAutoFormatting="1" subtotalHiddenItems="1" rowGrandTotals="0" colGrandTotals="0" itemPrintTitles="1" createdVersion="8" indent="0" compact="0" compactData="0" multipleFieldFilters="0">
  <location ref="AQ3:AR4" firstHeaderRow="0" firstDataRow="1" firstDataCol="0"/>
  <pivotFields count="6">
    <pivotField compact="0" allDrilled="1" outline="0" subtotalTop="0" showAll="0" measureFilter="1" dataSourceSort="1" defaultSubtotal="0" defaultAttributeDrillState="1">
      <items count="5">
        <item x="0"/>
        <item x="1"/>
        <item x="2"/>
        <item x="3"/>
        <item x="4"/>
      </items>
    </pivotField>
    <pivotField compact="0" allDrilled="1" outline="0" subtotalTop="0" showAll="0" measureFilter="1" defaultSubtotal="0" defaultAttributeDrillState="1">
      <items count="5">
        <item x="0"/>
        <item x="1"/>
        <item x="2"/>
        <item x="3"/>
        <item x="4"/>
      </items>
    </pivotField>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 compact="0" allDrilled="1" outline="0" subtotalTop="0" showAll="0" dataSourceSort="1" defaultSubtotal="0" defaultAttributeDrillState="1"/>
  </pivotFields>
  <rowItems count="1">
    <i/>
  </rowItems>
  <colFields count="1">
    <field x="-2"/>
  </colFields>
  <colItems count="2">
    <i>
      <x/>
    </i>
    <i i="1">
      <x v="1"/>
    </i>
  </colItems>
  <dataFields count="2">
    <dataField name="Average of Customer Age" fld="2" subtotal="average" baseField="0" baseItem="0" numFmtId="172"/>
    <dataField fld="3" subtotal="count" baseField="0" baseItem="0" numFmtId="169"/>
  </dataFields>
  <formats count="15">
    <format dxfId="212">
      <pivotArea outline="0" collapsedLevelsAreSubtotals="1" fieldPosition="0"/>
    </format>
    <format dxfId="211">
      <pivotArea type="all" dataOnly="0" outline="0" fieldPosition="0"/>
    </format>
    <format dxfId="210">
      <pivotArea outline="0" collapsedLevelsAreSubtotals="1" fieldPosition="0"/>
    </format>
    <format dxfId="209">
      <pivotArea field="1" type="button" dataOnly="0" labelOnly="1" outline="0"/>
    </format>
    <format dxfId="208">
      <pivotArea dataOnly="0" labelOnly="1" outline="0" axis="axisValues" fieldPosition="0"/>
    </format>
    <format dxfId="207">
      <pivotArea type="all" dataOnly="0" outline="0" fieldPosition="0"/>
    </format>
    <format dxfId="206">
      <pivotArea outline="0" collapsedLevelsAreSubtotals="1" fieldPosition="0"/>
    </format>
    <format dxfId="205">
      <pivotArea field="1" type="button" dataOnly="0" labelOnly="1" outline="0"/>
    </format>
    <format dxfId="204">
      <pivotArea dataOnly="0" labelOnly="1" outline="0" axis="axisValues" fieldPosition="0"/>
    </format>
    <format dxfId="203">
      <pivotArea field="1" type="button" dataOnly="0" labelOnly="1" outline="0"/>
    </format>
    <format dxfId="202">
      <pivotArea dataOnly="0" labelOnly="1" outline="0" axis="axisValues" fieldPosition="0"/>
    </format>
    <format dxfId="201">
      <pivotArea dataOnly="0" labelOnly="1" outline="0" axis="axisValues" fieldPosition="0"/>
    </format>
    <format dxfId="200">
      <pivotArea outline="0" collapsedLevelsAreSubtotals="1" fieldPosition="0"/>
    </format>
    <format dxfId="199">
      <pivotArea outline="0" fieldPosition="0">
        <references count="1">
          <reference field="4294967294" count="1" selected="0">
            <x v="0"/>
          </reference>
        </references>
      </pivotArea>
    </format>
    <format dxfId="198">
      <pivotArea outline="0" fieldPosition="0">
        <references count="1">
          <reference field="4294967294" count="1" selected="0">
            <x v="1"/>
          </reference>
        </references>
      </pivotArea>
    </format>
  </formats>
  <pivotHierarchies count="59">
    <pivotHierarchy dragToData="1"/>
    <pivotHierarchy dragToData="1"/>
    <pivotHierarchy dragToData="1"/>
    <pivotHierarchy multipleItemSelectionAllowed="1" dragToData="1">
      <members count="1" level="1">
        <member name="[Date].[Month].&amp;[Apr]"/>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products_table].[Category].&amp;[Energy Drink]"/>
      </members>
    </pivotHierarchy>
    <pivotHierarchy dragToData="1"/>
    <pivotHierarchy dragToData="1"/>
    <pivotHierarchy dragToData="1"/>
    <pivotHierarchy dragToData="1" caption="Average of Customer Ag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2" iMeasureHier="38">
      <autoFilter ref="A1">
        <filterColumn colId="0">
          <top10 top="0" val="5" filterVal="5"/>
        </filterColumn>
      </autoFilter>
    </filter>
    <filter fld="1" type="count" id="4" iMeasureHier="38">
      <autoFilter ref="A1">
        <filterColumn colId="0">
          <top10 top="0" val="5" filterVal="5"/>
        </filterColumn>
      </autoFilter>
    </filter>
  </filters>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ions]"/>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0011A3E4-A2E0-419F-A3AB-7D7CC92DB179}" sourceName="[Date].[Month]">
  <pivotTables>
    <pivotTable tabId="2" name="Store_Revenue_Target"/>
    <pivotTable tabId="2" name="PivotTable2"/>
    <pivotTable tabId="2" name="KPI"/>
  </pivotTables>
  <data>
    <olap pivotCacheId="479621015">
      <levels count="2">
        <level uniqueName="[Date].[Month].[(All)]" sourceCaption="(All)" count="0"/>
        <level uniqueName="[Date].[Month].[Month]" sourceCaption="Month" count="12">
          <ranges>
            <range startItem="0">
              <i n="[Date].[Month].&amp;[Jan]" c="Jan"/>
              <i n="[Date].[Month].&amp;[Feb]" c="Feb"/>
              <i n="[Date].[Month].&amp;[Mar]" c="Mar"/>
              <i n="[Date].[Month].&amp;[Apr]" c="Apr"/>
              <i n="[Date].[Month].&amp;[May]" c="May"/>
              <i n="[Date].[Month].&amp;[Jun]" c="Jun"/>
              <i n="[Date].[Month].&amp;[Jul]" c="Jul"/>
              <i n="[Date].[Month].&amp;[Aug]" c="Aug"/>
              <i n="[Date].[Month].&amp;[Sep]" c="Sep"/>
              <i n="[Date].[Month].&amp;[Oct]" c="Oct"/>
              <i n="[Date].[Month].&amp;[Nov]" c="Nov"/>
              <i n="[Date].[Month].&amp;[Dec]" c="Dec"/>
            </range>
          </ranges>
        </level>
      </levels>
      <selections count="1">
        <selection n="[Date].[Month].&amp;[Nov]"/>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ore_Name" xr10:uid="{D2CDE701-9DB4-4413-9D2F-82C9AD4DF25A}" sourceName="[Dim_SalesPerson].[Store Name]">
  <pivotTables>
    <pivotTable tabId="5" name="PivotTable3"/>
    <pivotTable tabId="5" name="PivotTable10"/>
    <pivotTable tabId="5" name="PivotTable11"/>
    <pivotTable tabId="5" name="PivotTable12"/>
    <pivotTable tabId="5" name="PivotTable17"/>
  </pivotTables>
  <data>
    <olap pivotCacheId="1495299820">
      <levels count="2">
        <level uniqueName="[Dim_SalesPerson].[Store Name].[(All)]" sourceCaption="(All)" count="0"/>
        <level uniqueName="[Dim_SalesPerson].[Store Name].[Store Name]" sourceCaption="Store Name" count="10">
          <ranges>
            <range startItem="0">
              <i n="[Dim_SalesPerson].[Store Name].&amp;[Barron-Fleming]" c="Barron-Fleming"/>
              <i n="[Dim_SalesPerson].[Store Name].&amp;[Berg-Trujillo]" c="Berg-Trujillo"/>
              <i n="[Dim_SalesPerson].[Store Name].&amp;[Lee-Myers]" c="Lee-Myers"/>
              <i n="[Dim_SalesPerson].[Store Name].&amp;[Lopez]" c="Lopez"/>
              <i n="[Dim_SalesPerson].[Store Name].&amp;[Martinez]" c="Martinez"/>
              <i n="[Dim_SalesPerson].[Store Name].&amp;[Miller]" c="Miller"/>
              <i n="[Dim_SalesPerson].[Store Name].&amp;[Myers-Lopez]" c="Myers-Lopez"/>
              <i n="[Dim_SalesPerson].[Store Name].&amp;[Novak PLC]" c="Novak PLC"/>
              <i n="[Dim_SalesPerson].[Store Name].&amp;[Thomas]" c="Thomas"/>
              <i n="[Dim_SalesPerson].[Store Name].&amp;[Valdez]" c="Valdez"/>
            </range>
          </ranges>
        </level>
      </levels>
      <selections count="1">
        <selection n="[Dim_SalesPerson].[Store Name].&amp;[Lopez]"/>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1" xr10:uid="{9555424C-F222-4219-AD63-311E12D45D48}" sourceName="[Date].[Month]">
  <pivotTables>
    <pivotTable tabId="8" name="Tp Customer"/>
    <pivotTable tabId="8" name="All Products"/>
    <pivotTable tabId="8" name="Bt Customer"/>
    <pivotTable tabId="8" name="BT Location"/>
    <pivotTable tabId="8" name="Customer Age Group"/>
    <pivotTable tabId="8" name="Customer Gender"/>
    <pivotTable tabId="8" name="Product KPI"/>
    <pivotTable tabId="8" name="Product KPI2"/>
    <pivotTable tabId="8" name="Product KPI3"/>
    <pivotTable tabId="8" name="Product Weekday"/>
    <pivotTable tabId="8" name="Top 5 Products"/>
    <pivotTable tabId="8" name="Tp Location"/>
  </pivotTables>
  <data>
    <olap pivotCacheId="479621015">
      <levels count="2">
        <level uniqueName="[Date].[Month].[(All)]" sourceCaption="(All)" count="0"/>
        <level uniqueName="[Date].[Month].[Month]" sourceCaption="Month" count="12">
          <ranges>
            <range startItem="0">
              <i n="[Date].[Month].&amp;[Jan]" c="Jan"/>
              <i n="[Date].[Month].&amp;[Feb]" c="Feb"/>
              <i n="[Date].[Month].&amp;[Mar]" c="Mar"/>
              <i n="[Date].[Month].&amp;[Apr]" c="Apr"/>
              <i n="[Date].[Month].&amp;[May]" c="May"/>
              <i n="[Date].[Month].&amp;[Jun]" c="Jun"/>
              <i n="[Date].[Month].&amp;[Jul]" c="Jul"/>
              <i n="[Date].[Month].&amp;[Aug]" c="Aug"/>
              <i n="[Date].[Month].&amp;[Sep]" c="Sep"/>
              <i n="[Date].[Month].&amp;[Oct]" c="Oct"/>
              <i n="[Date].[Month].&amp;[Nov]" c="Nov"/>
              <i n="[Date].[Month].&amp;[Dec]" c="Dec"/>
            </range>
          </ranges>
        </level>
      </levels>
      <selections count="1">
        <selection n="[Date].[Month].&amp;[Apr]"/>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EB2476FE-CEEF-46A0-8953-C557F5B535DA}" sourceName="[products_table].[Category]">
  <pivotTables>
    <pivotTable tabId="8" name="Tp Customer"/>
    <pivotTable tabId="8" name="Bt Customer"/>
    <pivotTable tabId="8" name="BT Location"/>
    <pivotTable tabId="8" name="Customer Age Group"/>
    <pivotTable tabId="8" name="Customer Gender"/>
    <pivotTable tabId="8" name="Product KPI"/>
    <pivotTable tabId="8" name="Product KPI2"/>
    <pivotTable tabId="8" name="Product KPI3"/>
    <pivotTable tabId="8" name="Product Weekday"/>
    <pivotTable tabId="8" name="Top 5 Products"/>
    <pivotTable tabId="8" name="Tp Location"/>
  </pivotTables>
  <data>
    <olap pivotCacheId="479621015">
      <levels count="2">
        <level uniqueName="[products_table].[Category].[(All)]" sourceCaption="(All)" count="0"/>
        <level uniqueName="[products_table].[Category].[Category]" sourceCaption="Category" count="8">
          <ranges>
            <range startItem="0">
              <i n="[products_table].[Category].&amp;[Alcoholic Beverage]" c="Alcoholic Beverage"/>
              <i n="[products_table].[Category].&amp;[Coffee]" c="Coffee"/>
              <i n="[products_table].[Category].&amp;[Energy Drink]" c="Energy Drink"/>
              <i n="[products_table].[Category].&amp;[Juice]" c="Juice"/>
              <i n="[products_table].[Category].&amp;[Soft Drink]" c="Soft Drink"/>
              <i n="[products_table].[Category].&amp;[Sports Drink]" c="Sports Drink"/>
              <i n="[products_table].[Category].&amp;[Tea]" c="Tea"/>
              <i n="[products_table].[Category].&amp;[Water]" c="Water"/>
            </range>
          </ranges>
        </level>
      </levels>
      <selections count="1">
        <selection n="[products_table].[Category].&amp;[Energy Drink]"/>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ore Name" xr10:uid="{7E0FEDFA-DB1E-48F4-BD9D-BC1E6EA3F8B2}" cache="Slicer_Store_Name" caption="Store Name" level="1"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1" xr10:uid="{0AE1468C-E518-4AE0-BB1C-88A1E212D4CB}" cache="Slicer_Month" caption="Filter by Month" columnCount="3" level="1" style="SlicerStyleLight1 2" rowHeight="36576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EAA7AF25-105C-42D6-8F5C-BB6CEFC93E1C}" cache="Slicer_Month1" caption="Month" columnCount="2" level="1" style="SlicerStyleLight1 3" rowHeight="234950"/>
  <slicer name="Category" xr10:uid="{BA5C6DAE-7399-4485-A47A-C266B12C979F}" cache="Slicer_Category" caption="Category" level="1" style="SlicerStyleLight1 3"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webextension1.xml.rels><?xml version="1.0" encoding="UTF-8" standalone="yes"?>
<Relationships xmlns="http://schemas.openxmlformats.org/package/2006/relationships"><Relationship Id="rId1" Type="http://schemas.openxmlformats.org/officeDocument/2006/relationships/image" Target="../media/image7.png"/></Relationships>
</file>

<file path=xl/webextensions/webextension1.xml><?xml version="1.0" encoding="utf-8"?>
<we:webextension xmlns:we="http://schemas.microsoft.com/office/webextensions/webextension/2010/11" id="{00000000-0008-0000-0400-000009000000}">
  <we:reference id="wa200004689" version="1.0.0.0" store="en-GB" storeType="OMEX"/>
  <we:alternateReferences>
    <we:reference id="wa200004689" version="1.0.0.0" store="wa200004689" storeType="OMEX"/>
  </we:alternateReferences>
  <we:properties>
    <we:property name="SourceData" value="{&quot;range&quot;:&quot;'Analysis 01'!U3:W13&quot;,&quot;worksheetId&quot;:&quot;{C9742127-05A9-44DE-B183-B823EC1889F1}&quot;}"/>
    <we:property name="ZBILicenseSettings" value="{&quot;userInfo&quot;:{&quot;name&quot;:&quot;Stanley Okoro&quot;,&quot;email&quot;:&quot;harryrockfellaz@gmail.com&quot;,&quot;userId&quot;:&quot;00000000-0000-0000-d9f6-c44dc9bdd426&quot;,&quot;organizationId&quot;:&quot;9188040d-6c67-4c5b-b112-36a304b66dad&quot;,&quot;isViewer&quot;:false}}"/>
    <we:property name="ZBITablesSettings" value="{&quot;proFeaturesEnabled&quot;:true,&quot;proFeaturesUnlocked&quot;:true,&quot;proFeaturesDisabledByUser&quot;:false,&quot;invert&quot;:false,&quot;suppressZeros&quot;:true,&quot;suppressNulls&quot;:true,&quot;suppressAbsoluteVariances&quot;:false,&quot;suppressEmptyColumns&quot;:false,&quot;showAsTable&quot;:false,&quot;showAdSlide&quot;:false,&quot;chartType&quot;:&quot;Actual / Absolute / Relative&quot;,&quot;groupsInColumns&quot;:false,&quot;showGridlines&quot;:true,&quot;showMajorGridlines&quot;:true,&quot;gridlineDensity&quot;:5,&quot;showGridlinesTable&quot;:true,&quot;gridlineDensityTable&quot;:1,&quot;fontSize&quot;:10,&quot;showTotals&quot;:0,&quot;showColumnTotals&quot;:false,&quot;columnTotalLabels&quot;:{},&quot;showRowGrandTotal&quot;:false,&quot;showColumnGrandTotal&quot;:false,&quot;freezeGrandTotal&quot;:true,&quot;grandTotalGap&quot;:false,&quot;rowGrandTotalLabel&quot;:&quot;Total&quot;,&quot;columnGrandTotalLabel&quot;:&quot;Total&quot;,&quot;absoluteChart&quot;:0,&quot;valueChart&quot;:1,&quot;valueChartIntegrated&quot;:false,&quot;onlyOneColumn&quot;:false,&quot;limitOutliers&quot;:false,&quot;minOutlierValue&quot;:null,&quot;maxOutlierValue&quot;:null,&quot;gapBetweenColumnsPercent&quot;:30,&quot;showPrefixes&quot;:true,&quot;columnSettings&quot;:{},&quot;categoryFormatSettings&quot;:{},&quot;columnTotalEmphasize&quot;:{},&quot;columnTotalEmphasizeTable&quot;:{},&quot;suppressLargeRelativeVariance&quot;:false,&quot;suppressLargeRelativeVarianceValue&quot;:100,&quot;valueHeader&quot;:null,&quot;referenceHeader&quot;:null,&quot;absoluteDifferenceHeader&quot;:null,&quot;relativeDifferenceHeader&quot;:null,&quot;secondReferenceHeader&quot;:null,&quot;secondAbsoluteDifferenceHeader&quot;:null,&quot;secondRelativeDifferenceHeader&quot;:null,&quot;thirdReferenceHeader&quot;:null,&quot;thirdAbsoluteDifferenceHeader&quot;:null,&quot;thirdRelativeDifferenceHeader&quot;:null,&quot;fourthReferenceHeader&quot;:null,&quot;fourthAbsoluteDifferenceHeader&quot;:null,&quot;fourthRelativeDifferenceHeader&quot;:null,&quot;fifthReferenceHeader&quot;:null,&quot;fifthAbsoluteDifferenceHeader&quot;:null,&quot;fifthRelativeDifferenceHeader&quot;:null,&quot;sixthReferenceHeader&quot;:null,&quot;sixthAbsoluteDifferenceHeader&quot;:null,&quot;sixthRelativeDifferenceHeader&quot;:null,&quot;seventhReferenceHeader&quot;:null,&quot;seventhAbsoluteDifferenceHeader&quot;:null,&quot;seventhRelativeDifferenceHeader&quot;:null,&quot;additionalMeasure1Header&quot;:null,&quot;additionalMeasure2Header&quot;:null,&quot;additionalMeasure3Header&quot;:null,&quot;additionalMeasure4Header&quot;:null,&quot;additionalMeasure5Header&quot;:null,&quot;additionalMeasure6Header&quot;:null,&quot;additionalMeasure7Header&quot;:null,&quot;additionalMeasure8Header&quot;:null,&quot;additionalMeasure9Header&quot;:null,&quot;additionalMeasure10Header&quot;:null,&quot;additionalMeasure11Header&quot;:null,&quot;additionalMeasure12Header&quot;:null,&quot;additionalMeasure13Header&quot;:null,&quot;additionalMeasure14Header&quot;:null,&quot;additionalMeasure15Header&quot;:null,&quot;additionalMeasure16Header&quot;:null,&quot;additionalMeasure17Header&quot;:null,&quot;additionalMeasure18Header&quot;:null,&quot;additionalMeasure19Header&quot;:null,&quot;additionalMeasure20Header&quot;:null,&quot;previousYear&quot;:&quot;Target&quot;,&quot;actual&quot;:&quot;Total Revenue&quot;,&quot;forecast&quot;:null,&quot;plan&quot;:null,&quot;plan2&quot;:null,&quot;plan3&quot;:null,&quot;forecast2&quot;:null,&quot;forecast3&quot;:null,&quot;actual-previousYear&quot;:&quot;Variance&quot;,&quot;actual-previousYear-percent&quot;:&quot;% Variance&quot;,&quot;previousYear-actual&quot;:null,&quot;previousYear-actual-percent&quot;:null,&quot;actual-forecast&quot;:null,&quot;actual-forecast-percent&quot;:null,&quot;forecast-actual&quot;:null,&quot;forecast-actual-percent&quot;:null,&quot;actual-plan&quot;:null,&quot;actual-plan-percent&quot;:null,&quot;plan-actual&quot;:null,&quot;plan-actual-percent&quot;:null,&quot;previousYear-forecast&quot;:null,&quot;previousYear-forecast-percent&quot;:null,&quot;forecast-previousYear&quot;:null,&quot;forecast-previousYear-percent&quot;:null,&quot;previousYear-plan&quot;:null,&quot;previousYear-plan-percent&quot;:null,&quot;plan-previousYear&quot;:null,&quot;plan-previousYear-percent&quot;:null,&quot;forecast-plan&quot;:null,&quot;forecast-plan-percent&quot;:null,&quot;plan-forecast&quot;:null,&quot;plan-forecast-percent&quot;:null,&quot;actual-plan2&quot;:null,&quot;actual-plan2-percent&quot;:null,&quot;actual-plan3&quot;:null,&quot;actual-plan3-percent&quot;:null,&quot;actual-forecast2&quot;:null,&quot;actual-forecast2-percent&quot;:null,&quot;actual-forecast3&quot;:null,&quot;actual-forecast3-percent&quot;:null,&quot;plan2-actual&quot;:null,&quot;plan2-actual-percent&quot;:null,&quot;plan3-actual&quot;:null,&quot;plan3-actual-percent&quot;:null,&quot;forecast2-actual&quot;:null,&quot;forecast2-actual-percent&quot;:null,&quot;forecast3-actual&quot;:null,&quot;forecast3-actual-percent&quot;:null,&quot;plan2-previousYear&quot;:null,&quot;plan2-previousYear-percent&quot;:null,&quot;plan3-previousYear&quot;:null,&quot;plan3-previousYear-percent&quot;:null,&quot;forecast2-previousYear&quot;:null,&quot;forecast2-previousYear-percent&quot;:null,&quot;forecast3-previousYear&quot;:null,&quot;forecast3-previousYear-percent&quot;:null,&quot;previousYear-plan2&quot;:null,&quot;previousYear-plan2-percent&quot;:null,&quot;previousYear-plan3&quot;:null,&quot;previousYear-plan3-percent&quot;:null,&quot;previousYear-forecast2&quot;:null,&quot;previousYear-forecast2-percent&quot;:null,&quot;previousYear-forecast3&quot;:null,&quot;previousYear-forecast3-percent&quot;:null,&quot;forecast-plan2&quot;:null,&quot;forecast-plan2-percent&quot;:null,&quot;forecast-plan3&quot;:null,&quot;forecast-plan3-percent&quot;:null,&quot;forecast2-plan&quot;:null,&quot;forecast2-plan-percent&quot;:null,&quot;forecast2-plan2&quot;:null,&quot;forecast2-plan2-percent&quot;:null,&quot;forecast2-plan3&quot;:null,&quot;forecast2-plan3-percent&quot;:null,&quot;forecast3-plan&quot;:null,&quot;forecast3-plan-percent&quot;:null,&quot;forecast3-plan2&quot;:null,&quot;forecast3-plan2-percent&quot;:null,&quot;forecast3-plan3&quot;:null,&quot;forecast3-plan3-percent&quot;:null,&quot;plan-forecast2&quot;:null,&quot;plan-forecast2-percent&quot;:null,&quot;plan-forecast3&quot;:null,&quot;plan-forecast3-percent&quot;:null,&quot;plan2-forecast&quot;:null,&quot;plan2-forecast-percent&quot;:null,&quot;plan2-forecast2&quot;:null,&quot;plan2-forecast2-percent&quot;:null,&quot;plan2-forecast3&quot;:null,&quot;plan2-forecast3-percent&quot;:null,&quot;plan3-forecast&quot;:null,&quot;plan3-forecast-percent&quot;:null,&quot;plan3-forecast2&quot;:null,&quot;plan3-forecast2-percent&quot;:null,&quot;plan3-forecast3&quot;:null,&quot;plan3-forecast3-percent&quot;:null,&quot;forecast-forecast2&quot;:null,&quot;forecast-forecast2-percent&quot;:null,&quot;forecast-forecast3&quot;:null,&quot;forecast-forecast3-percent&quot;:null,&quot;forecast2-forecast&quot;:null,&quot;forecast2-forecast-percent&quot;:null,&quot;forecast2-forecast3&quot;:null,&quot;forecast2-forecast3-percent&quot;:null,&quot;forecast3-forecast&quot;:null,&quot;forecast3-forecast-percent&quot;:null,&quot;forecast3-forecast2&quot;:null,&quot;forecast3-forecast2-percent&quot;:null,&quot;plan-plan2&quot;:null,&quot;plan-plan2-percent&quot;:null,&quot;plan-plan3&quot;:null,&quot;plan-plan3-percent&quot;:null,&quot;plan2-plan&quot;:null,&quot;plan2-plan-percent&quot;:null,&quot;plan2-plan3&quot;:null,&quot;plan2-plan3-percent&quot;:null,&quot;plan3-plan&quot;:null,&quot;plan3-plan-percent&quot;:null,&quot;plan3-plan2&quot;:null,&quot;plan3-plan2-percent&quot;:null,&quot;freezeHeaders&quot;:true,&quot;firstTimeShowingColumnAdder&quot;:true,&quot;showTitle&quot;:true,&quot;titleWrap&quot;:true,&quot;titleAlignment&quot;:&quot;left&quot;,&quot;titleFontSize&quot;:15,&quot;titleFontColor&quot;:&quot;#633D3D&quot;,&quot;titleText&quot;:&quot;Total Revenue vs Total Target by Store&quot;,&quot;titleFontFamily&quot;:&quot;Calibri, helvetica, arial, sans-serif&quot;,&quot;freezeTitle&quot;:true,&quot;groupTitleAlignment&quot;:&quot;left&quot;,&quot;groupTitleFontSize&quot;:12,&quot;groupTitleFontColor&quot;:&quot;#000&quot;,&quot;groupTitleFontFamily&quot;:&quot;Calibri, helvetica, arial, sans-serif&quot;,&quot;groupTitleDisplayOptions&quot;:0,&quot;groupTitleWidth&quot;:50,&quot;showCategories&quot;:true,&quot;categoriesDisplayOptions&quot;:0,&quot;categoriesWidth&quot;:100,&quot;categoriesRowHeight&quot;:0,&quot;categoriesHeight&quot;:20,&quot;categoriesIndent&quot;:16,&quot;topNType&quot;:0,&quot;topNDataProperty&quot;:0,&quot;plottedDataProperties&quot;:[&quot;1&quot;,&quot;0&quot;,&quot;2&quot;,&quot;3&quot;],&quot;topNCategoriesToKeep&quot;:5,&quot;topNSettings&quot;:[],&quot;topNOtherLabel&quot;:&quot;Others&quot;,&quot;topNOtherShown&quot;:false,&quot;freezeCategories&quot;:true,&quot;showTopNForm&quot;:false,&quot;colorScheme&quot;:{&quot;positiveColor&quot;:&quot;#7aca00&quot;,&quot;negativeColor&quot;:&quot;#ff0000&quot;,&quot;neutralColor&quot;:&quot;#404040&quot;,&quot;markerColor&quot;:&quot;#000&quot;,&quot;lineColor&quot;:&quot;#404040&quot;,&quot;axisColor&quot;:&quot;#000&quot;,&quot;gridlineColor&quot;:&quot;#ccc&quot;,&quot;majorGridlineColor&quot;:&quot;#999&quot;,&quot;dotChartColor&quot;:&quot;#4080FF&quot;,&quot;useCustomScenarioColors&quot;:false,&quot;highlightColor&quot;:&quot;#0070C0&quot;},&quot;chartStyle&quot;:0,&quot;lightenOverlapped&quot;:true,&quot;varianceDisplayType&quot;:0,&quot;showDataLabels&quot;:true,&quot;labelFontColor&quot;:&quot;#000&quot;,&quot;displayUnits&quot;:&quot;Auto&quot;,&quot;showUnits&quot;:0,&quot;decimalPlaces&quot;:1,&quot;decimalPlacesPercentage&quot;:1,&quot;suppressSmallValues&quot;:true,&quot;labelFontSize&quot;:10,&quot;labelFontFamily&quot;:&quot;Calibri, helvetica, arial, sans-serif&quot;,&quot;integratedDifferenceLabel&quot;:1,&quot;labelPercentagePointUnit&quot;:&quot;pp&quot;,&quot;labelBackgroundTransparency&quot;:20,&quot;negativeValuesFormat&quot;:0,&quot;rightAlignNumbers&quot;:false,&quot;rightAlignParenthesisOffsetNormal&quot;:0,&quot;rightAlignParenthesisOffsetBold&quot;:0,&quot;showPercentageInLabel&quot;:false,&quot;sortColumnName&quot;:&quot;actual&quot;,&quot;chartSort&quot;:1,&quot;categorySort&quot;:1,&quot;sortReferenceChart&quot;:null,&quot;company&quot;:&quot;Free version&quot;,&quot;expiryDate&quot;:null,&quot;disabledInViewMode&quot;:false,&quot;licenseKey&quot;:&quot;&quot;,&quot;lastLicenseCheck&quot;:&quot;&quot;,&quot;resultCategories&quot;:[],&quot;skippedCategories&quot;:[],&quot;flatResultCategories&quot;:[],&quot;invertedCategories&quot;:[],&quot;userOverrideCategories&quot;:[],&quot;highlightedCategories&quot;:[],&quot;highlightedCategoriesCustomColors&quot;:[],&quot;hasAutoResults&quot;:false,&quot;hasAutoInverts&quot;:false,&quot;userChangedExpandCollapse&quot;:false,&quot;invertedGroups&quot;:[],&quot;groupNames&quot;:{},&quot;groupNamesString&quot;:&quot;&quot;,&quot;allowInteractions&quot;:true,&quot;allowChartChange&quot;:true,&quot;allowSliderChange&quot;:true,&quot;allowVarianceCalculationChange&quot;:true,&quot;allowSortChange&quot;:true,&quot;allowExpandCollapseChange&quot;:true,&quot;allowExpandCollapseRowsChange&quot;:true,&quot;allowExpandCollapseColumnsChange&quot;:true,&quot;allowColumnOrderChange&quot;:true,&quot;focusModeFontZoomPercentage&quot;:150,&quot;enableMeasureDrillThrough&quot;:false,&quot;allowInteractiveCommentBox&quot;:true,&quot;analyticsDataProperty&quot;:0,&quot;showAverageLine&quot;:false,&quot;averageLineStyle&quot;:&quot;8,4&quot;,&quot;averageLineTransparency&quot;:0,&quot;averageLabelShow&quot;:true,&quot;averageLabelHorizontalPosition&quot;:1,&quot;averageLabelVerticalPosition&quot;:1,&quot;averageLabelUnits&quot;:&quot;Auto&quot;,&quot;averageLabelDecimalPlaces&quot;:1,&quot;averageLabelTextOption&quot;:0,&quot;averageLabelText&quot;:&quot;Avg.&quot;,&quot;showConstantLine&quot;:false,&quot;constantLineStyle&quot;:&quot;&quot;,&quot;constantLineValue&quot;:0,&quot;constantLineTransparency&quot;:0,&quot;constantLabelShow&quot;:true,&quot;constantLabelHorizontalPosition&quot;:1,&quot;constantLabelVerticalPosition&quot;:1,&quot;constantLabelUnits&quot;:&quot;Auto&quot;,&quot;constantLabelDecimalPlaces&quot;:1,&quot;constantLabelTextOption&quot;:0,&quot;constantLabelText&quot;:&quot;Const.&quot;,&quot;showMedianLine&quot;:false,&quot;medianLineStyle&quot;:&quot;8,4&quot;,&quot;medianLineTransparency&quot;:0,&quot;medianLabelShow&quot;:true,&quot;medianLabelHorizontalPosition&quot;:1,&quot;medianLabelVerticalPosition&quot;:1,&quot;medianLabelUnits&quot;:&quot;Auto&quot;,&quot;medianLabelDecimalPlaces&quot;:1,&quot;medianLabelTextOption&quot;:0,&quot;medianLabelText&quot;:&quot;Med.&quot;,&quot;showPercentileLine&quot;:false,&quot;percentileLineStyle&quot;:&quot;2,4&quot;,&quot;percentileLinePercent&quot;:90,&quot;percentileLineTransparency&quot;:0,&quot;percentileLabelShow&quot;:true,&quot;percentileLabelHorizontalPosition&quot;:1,&quot;percentileLabelVerticalPosition&quot;:1,&quot;percentileLabelUnits&quot;:&quot;Auto&quot;,&quot;percentileLabelDecimalPlaces&quot;:1,&quot;percentileLabelTextOption&quot;:0,&quot;percentileLabelText&quot;:&quot;Perc.&quot;,&quot;formulaCalculation&quot;:{&quot;formulas&quot;:[],&quot;expressionMappings&quot;:{},&quot;expressionElements&quot;:{},&quot;identityDataPoints&quot;:{}},&quot;showCommentBox&quot;:false,&quot;commentBoxCustomTitleStyle&quot;:false,&quot;commentBoxTitle&quot;:3,&quot;commentBoxTitleFontColor&quot;:&quot;#000&quot;,&quot;commentBoxTitleFontFamily&quot;:&quot;Calibri, helvetica, arial, sans-serif&quot;,&quot;commentBoxTitleFontSize&quot;:18,&quot;commentBoxCustomTextStyle&quot;:false,&quot;commentBoxTextFontColor&quot;:&quot;#000&quot;,&quot;commentBoxTextFontFamily&quot;:&quot;Calibri, helvetica, arial, sans-serif&quot;,&quot;commentBoxTextFontSize&quot;:16,&quot;columnSettingsString&quot;:&quot;{\&quot;actual\&quot;:{\&quot;invert\&quot;:false,\&quot;scaleGroup\&quot;:1,\&quot;format\&quot;:0,\&quot;suppressOthers\&quot;:false,\&quot;tableView\&quot;:{\&quot;bold\&quot;:false,\&quot;textColor\&quot;:\&quot;\&quot;,\&quot;backgroundFill\&quot;:\&quot;\&quot;,\&quot;markerStyle\&quot;:5,\&quot;border\&quot;:\&quot;\&quot;,\&quot;showAsTable\&quot;:0,\&quot;hidden\&quot;:false,\&quot;hiddenFromGroups\&quot;:[]},\&quot;chartView\&quot;:{\&quot;bold\&quot;:false,\&quot;textColor\&quot;:\&quot;\&quot;,\&quot;backgroundFill\&quot;:\&quot;\&quot;,\&quot;markerStyle\&quot;:5,\&quot;border\&quot;:\&quot;\&quot;,\&quot;showAsTable\&quot;:2,\&quot;hidden\&quot;:false,\&quot;hiddenFromGroups\&quot;:[]}},\&quot;previousYear\&quot;:{\&quot;invert\&quot;:false,\&quot;scaleGroup\&quot;:1,\&quot;format\&quot;:0,\&quot;suppressOthers\&quot;:false,\&quot;tableView\&quot;:{\&quot;bold\&quot;:false,\&quot;textColor\&quot;:\&quot;\&quot;,\&quot;backgroundFill\&quot;:\&quot;\&quot;,\&quot;markerStyle\&quot;:5,\&quot;border\&quot;:\&quot;\&quot;,\&quot;showAsTable\&quot;:0,\&quot;hidden\&quot;:false,\&quot;hiddenFromGroups\&quot;:[]},\&quot;chartView\&quot;:{\&quot;bold\&quot;:false,\&quot;textColor\&quot;:\&quot;\&quot;,\&quot;backgroundFill\&quot;:\&quot;\&quot;,\&quot;markerStyle\&quot;:5,\&quot;border\&quot;:\&quot;\&quot;,\&quot;showAsTable\&quot;:0,\&quot;hidden\&quot;:false,\&quot;hiddenFromGroups\&quot;:[]}},\&quot;actual-previousYear\&quot;:{\&quot;invert\&quot;:false,\&quot;scaleGroup\&quot;:1,\&quot;format\&quot;:1,\&quot;suppressOthers\&quot;:false,\&quot;tableView\&quot;:{\&quot;bold\&quot;:false,\&quot;textColor\&quot;:\&quot;\&quot;,\&quot;backgroundFill\&quot;:\&quot;\&quot;,\&quot;markerStyle\&quot;:5,\&quot;border\&quot;:\&quot;\&quot;,\&quot;showAsTable\&quot;:0,\&quot;hidden\&quot;:false,\&quot;hiddenFromGroups\&quot;:[]},\&quot;chartView\&quot;:{\&quot;bold\&quot;:false,\&quot;textColor\&quot;:\&quot;\&quot;,\&quot;backgroundFill\&quot;:\&quot;\&quot;,\&quot;markerStyle\&quot;:5,\&quot;border\&quot;:\&quot;\&quot;,\&quot;showAsTable\&quot;:0,\&quot;hidden\&quot;:false,\&quot;hiddenFromGroups\&quot;:[]}},\&quot;actual-previousYear-percent\&quot;:{\&quot;invert\&quot;:false,\&quot;scaleGroup\&quot;:1,\&quot;format\&quot;:2,\&quot;suppressOthers\&quot;:false,\&quot;tableView\&quot;:{\&quot;bold\&quot;:false,\&quot;textColor\&quot;:\&quot;\&quot;,\&quot;backgroundFill\&quot;:\&quot;\&quot;,\&quot;markerStyle\&quot;:5,\&quot;border\&quot;:\&quot;\&quot;,\&quot;showAsTable\&quot;:0,\&quot;hidden\&quot;:false,\&quot;hiddenFromGroups\&quot;:[]},\&quot;chartView\&quot;:{\&quot;bold\&quot;:false,\&quot;textColor\&quot;:\&quot;\&quot;,\&quot;backgroundFill\&quot;:\&quot;\&quot;,\&quot;markerStyle\&quot;:5,\&quot;border\&quot;:\&quot;\&quot;,\&quot;showAsTable\&quot;:0,\&quot;hidden\&quot;:false,\&quot;hiddenFromGroups\&quot;:[]}}}&quot;,&quot;categoryFormatSettingsString&quot;:&quot;&quot;,&quot;invertedTotalCategories&quot;:[],&quot;collapsedCategories&quot;:[],&quot;calculationsString&quot;:&quot;&quot;,&quot;minChartWidth&quot;:140,&quot;measure1Role&quot;:&quot;Values&quot;,&quot;measure2Role&quot;:&quot;PreviousYear&quot;,&quot;measure3Role&quot;:&quot;Plan&quot;,&quot;measure4Role&quot;:&quot;Forecast&quot;,&quot;measure5Role&quot;:&quot;Comments&quot;,&quot;measureRoles&quot;:[&quot;Values&quot;,&quot;PreviousYear&quot;],&quot;enableFiltering&quot;:true,&quot;viewMode&quot;:1,&quot;commentBoxPlacement&quot;:0,&quot;commentBoxSize&quot;:&quot;0.66&quot;,&quot;commentBoxPadding&quot;:10,&quot;commentBoxListHorizontal&quot;:false,&quot;commentBoxItemsMargin&quot;:10,&quot;commentBoxBorderWidth&quot;:0,&quot;commentBoxBorderColor&quot;:&quot;#808080&quot;,&quot;commentBoxBorderRadius&quot;:0,&quot;commentBoxShadow&quot;:false,&quot;commentBoxBackgroundColor&quot;:&quot;#ffffff00&quot;,&quot;commentBoxVarianceIcon&quot;:2,&quot;commentBoxShowVariance&quot;:1,&quot;showCrossTables&quot;:false,&quot;commentMarkersDataProperties&quot;:{},&quot;usedMeasuresCount&quot;:2,&quot;valueScenario&quot;:0,&quot;secondValueScenario&quot;:0,&quot;thirdValueScenario&quot;:0,&quot;fourthValueScenario&quot;:0,&quot;fifthValueScenario&quot;:0,&quot;sixthValueScenario&quot;:0,&quot;seventhValueScenario&quot;:0,&quot;valuePosition&quot;:0,&quot;secondValuePosition&quot;:0,&quot;thirdValuePosition&quot;:0,&quot;fourthValuePosition&quot;:0,&quot;fifthValuePosition&quot;:0,&quot;sixthValuePosition&quot;:0,&quot;seventhValuePosition&quot;:0,&quot;referenceScenario&quot;:1,&quot;secondReferenceScenario&quot;:1,&quot;thirdReferenceScenario&quot;:1,&quot;fourthReferenceScenario&quot;:1,&quot;fifthReferenceScenario&quot;:1,&quot;sixthReferenceScenario&quot;:1,&quot;seventhReferenceScenario&quot;:1,&quot;referencePosition&quot;:null,&quot;secondReferencePosition&quot;:null,&quot;thirdReferencePosition&quot;:null,&quot;fourthReferencePosition&quot;:null,&quot;fifthReferencePosition&quot;:null,&quot;sixthReferencePosition&quot;:null,&quot;seventhReferencePosition&quot;:null,&quot;calculations&quot;:[],&quot;scenarioOptions&quot;:{&quot;value&quot;:{&quot;index&quot;:0,&quot;scenario&quot;:0,&quot;fieldName&quot;:&quot;Total Revenue&quot;,&quot;position&quot;:null},&quot;reference&quot;:{&quot;index&quot;:1,&quot;scenario&quot;:1,&quot;fieldName&quot;:&quot;Total Target&quot;,&quot;position&quot;:null},&quot;secondReference&quot;:{&quot;index&quot;:null,&quot;scenario&quot;:null,&quot;fieldName&quot;:&quot;&quot;,&quot;position&quot;:null},&quot;thirdReference&quot;:{&quot;index&quot;:null,&quot;scenario&quot;:null,&quot;fieldName&quot;:&quot;&quot;,&quot;position&quot;:null},&quot;fourthReference&quot;:{&quot;index&quot;:null,&quot;scenario&quot;:null,&quot;fieldName&quot;:&quot;&quot;,&quot;position&quot;:null},&quot;fifthReference&quot;:{&quot;index&quot;:null,&quot;scenario&quot;:null,&quot;fieldName&quot;:&quot;&quot;,&quot;position&quot;:null},&quot;sixthReference&quot;:{&quot;index&quot;:null,&quot;scenario&quot;:null,&quot;fieldName&quot;:&quot;&quot;,&quot;position&quot;:null},&quot;seventhReference&quot;:{&quot;index&quot;:null,&quot;scenario&quot;:null,&quot;fieldName&quot;:&quot;&quot;,&quot;position&quot;:null},&quot;additionalMeasures&quot;:[],&quot;tooltips&quot;:[],&quot;comments&quot;:[]},&quot;dragStarted&quot;:false}"/>
  </we:properties>
  <we:bindings>
    <we:binding id="tablesRangeChanged" type="matrix" appref="{D76A5588-34B1-4B9E-BBE1-2B8D1E5486F6}"/>
  </we:bindings>
  <we:snapshot xmlns:r="http://schemas.openxmlformats.org/officeDocument/2006/relationships" r:embed="rId1"/>
</we:webextension>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6.xml"/><Relationship Id="rId2" Type="http://schemas.openxmlformats.org/officeDocument/2006/relationships/pivotTable" Target="../pivotTables/pivotTable5.xml"/><Relationship Id="rId1" Type="http://schemas.openxmlformats.org/officeDocument/2006/relationships/pivotTable" Target="../pivotTables/pivotTable4.xml"/><Relationship Id="rId5" Type="http://schemas.openxmlformats.org/officeDocument/2006/relationships/pivotTable" Target="../pivotTables/pivotTable8.xml"/><Relationship Id="rId4" Type="http://schemas.openxmlformats.org/officeDocument/2006/relationships/pivotTable" Target="../pivotTables/pivotTable7.xml"/></Relationships>
</file>

<file path=xl/worksheets/_rels/sheet5.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microsoft.com/office/2007/relationships/slicer" Target="../slicers/slicer3.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8" Type="http://schemas.openxmlformats.org/officeDocument/2006/relationships/pivotTable" Target="../pivotTables/pivotTable16.xml"/><Relationship Id="rId13" Type="http://schemas.openxmlformats.org/officeDocument/2006/relationships/pivotTable" Target="../pivotTables/pivotTable21.xml"/><Relationship Id="rId3" Type="http://schemas.openxmlformats.org/officeDocument/2006/relationships/pivotTable" Target="../pivotTables/pivotTable11.xml"/><Relationship Id="rId7" Type="http://schemas.openxmlformats.org/officeDocument/2006/relationships/pivotTable" Target="../pivotTables/pivotTable15.xml"/><Relationship Id="rId12" Type="http://schemas.openxmlformats.org/officeDocument/2006/relationships/pivotTable" Target="../pivotTables/pivotTable20.xml"/><Relationship Id="rId2" Type="http://schemas.openxmlformats.org/officeDocument/2006/relationships/pivotTable" Target="../pivotTables/pivotTable10.xml"/><Relationship Id="rId16" Type="http://schemas.openxmlformats.org/officeDocument/2006/relationships/printerSettings" Target="../printerSettings/printerSettings2.bin"/><Relationship Id="rId1" Type="http://schemas.openxmlformats.org/officeDocument/2006/relationships/pivotTable" Target="../pivotTables/pivotTable9.xml"/><Relationship Id="rId6" Type="http://schemas.openxmlformats.org/officeDocument/2006/relationships/pivotTable" Target="../pivotTables/pivotTable14.xml"/><Relationship Id="rId11" Type="http://schemas.openxmlformats.org/officeDocument/2006/relationships/pivotTable" Target="../pivotTables/pivotTable19.xml"/><Relationship Id="rId5" Type="http://schemas.openxmlformats.org/officeDocument/2006/relationships/pivotTable" Target="../pivotTables/pivotTable13.xml"/><Relationship Id="rId15" Type="http://schemas.openxmlformats.org/officeDocument/2006/relationships/pivotTable" Target="../pivotTables/pivotTable23.xml"/><Relationship Id="rId10" Type="http://schemas.openxmlformats.org/officeDocument/2006/relationships/pivotTable" Target="../pivotTables/pivotTable18.xml"/><Relationship Id="rId4" Type="http://schemas.openxmlformats.org/officeDocument/2006/relationships/pivotTable" Target="../pivotTables/pivotTable12.xml"/><Relationship Id="rId9" Type="http://schemas.openxmlformats.org/officeDocument/2006/relationships/pivotTable" Target="../pivotTables/pivotTable17.xml"/><Relationship Id="rId14" Type="http://schemas.openxmlformats.org/officeDocument/2006/relationships/pivotTable" Target="../pivotTables/pivotTable2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742127-05A9-44DE-B183-B823EC1889F1}">
  <sheetPr codeName="Sheet1"/>
  <dimension ref="B3:AD18"/>
  <sheetViews>
    <sheetView showGridLines="0" topLeftCell="B1" workbookViewId="0">
      <selection activeCell="D18" sqref="D18"/>
    </sheetView>
  </sheetViews>
  <sheetFormatPr defaultRowHeight="14.4" x14ac:dyDescent="0.3"/>
  <cols>
    <col min="2" max="2" width="13.109375" bestFit="1" customWidth="1"/>
    <col min="3" max="3" width="7.5546875" bestFit="1" customWidth="1"/>
    <col min="4" max="4" width="12.109375" bestFit="1" customWidth="1"/>
    <col min="5" max="5" width="14.109375" bestFit="1" customWidth="1"/>
    <col min="6" max="6" width="13.109375" bestFit="1" customWidth="1"/>
    <col min="7" max="7" width="11.77734375" bestFit="1" customWidth="1"/>
    <col min="8" max="8" width="11.33203125" bestFit="1" customWidth="1"/>
    <col min="9" max="9" width="9.88671875" bestFit="1" customWidth="1"/>
    <col min="10" max="10" width="8.6640625" bestFit="1" customWidth="1"/>
    <col min="11" max="11" width="12.21875" bestFit="1" customWidth="1"/>
    <col min="12" max="12" width="11" bestFit="1" customWidth="1"/>
    <col min="15" max="15" width="3.44140625" style="5" customWidth="1"/>
    <col min="17" max="17" width="13.5546875" bestFit="1" customWidth="1"/>
    <col min="18" max="18" width="13.109375" bestFit="1" customWidth="1"/>
    <col min="19" max="25" width="11" bestFit="1" customWidth="1"/>
    <col min="26" max="26" width="3.44140625" style="5" customWidth="1"/>
    <col min="29" max="29" width="10.77734375" bestFit="1" customWidth="1"/>
    <col min="30" max="30" width="13.109375" bestFit="1" customWidth="1"/>
    <col min="31" max="31" width="11" bestFit="1" customWidth="1"/>
  </cols>
  <sheetData>
    <row r="3" spans="2:30" x14ac:dyDescent="0.3">
      <c r="B3" s="11" t="s">
        <v>0</v>
      </c>
      <c r="C3" s="11" t="s">
        <v>1</v>
      </c>
      <c r="D3" s="11" t="s">
        <v>2</v>
      </c>
      <c r="E3" s="11" t="s">
        <v>3</v>
      </c>
      <c r="F3" s="11" t="s">
        <v>4</v>
      </c>
      <c r="G3" s="11" t="s">
        <v>5</v>
      </c>
      <c r="H3" s="11" t="s">
        <v>6</v>
      </c>
      <c r="I3" s="11" t="s">
        <v>7</v>
      </c>
      <c r="J3" s="11" t="s">
        <v>8</v>
      </c>
      <c r="K3" s="11" t="s">
        <v>9</v>
      </c>
      <c r="L3" s="11" t="s">
        <v>10</v>
      </c>
      <c r="Q3" s="4" t="s">
        <v>23</v>
      </c>
      <c r="R3" t="s">
        <v>0</v>
      </c>
      <c r="S3" t="s">
        <v>10</v>
      </c>
      <c r="U3" t="str">
        <f>Q3</f>
        <v>Store Name</v>
      </c>
      <c r="V3" t="str">
        <f t="shared" ref="V3:W3" si="0">R3</f>
        <v>Total Revenue</v>
      </c>
      <c r="W3" t="str">
        <f t="shared" si="0"/>
        <v>Total Target</v>
      </c>
      <c r="AC3" s="4" t="s">
        <v>24</v>
      </c>
      <c r="AD3" t="s">
        <v>0</v>
      </c>
    </row>
    <row r="4" spans="2:30" x14ac:dyDescent="0.3">
      <c r="B4" s="12">
        <v>462537.40999999963</v>
      </c>
      <c r="C4" s="12">
        <v>270284.16000000021</v>
      </c>
      <c r="D4" s="12">
        <v>192253.24999999942</v>
      </c>
      <c r="E4" s="13">
        <v>0.41564908230882247</v>
      </c>
      <c r="F4" s="14">
        <v>1684</v>
      </c>
      <c r="G4" s="12">
        <v>36605.33</v>
      </c>
      <c r="H4" s="13">
        <v>7.9140258082043571E-2</v>
      </c>
      <c r="I4" s="14">
        <v>100</v>
      </c>
      <c r="J4" s="14">
        <v>51754</v>
      </c>
      <c r="K4" s="14">
        <v>4071</v>
      </c>
      <c r="L4" s="12">
        <v>413371</v>
      </c>
      <c r="Q4" t="s">
        <v>11</v>
      </c>
      <c r="R4" s="51">
        <v>50372.470000000008</v>
      </c>
      <c r="S4" s="51">
        <v>34298</v>
      </c>
      <c r="U4" t="str">
        <f t="shared" ref="U4:U14" si="1">Q4</f>
        <v>Barron-Fleming</v>
      </c>
      <c r="V4" s="1">
        <f t="shared" ref="V4:V14" si="2">R4</f>
        <v>50372.470000000008</v>
      </c>
      <c r="W4" s="1">
        <f t="shared" ref="W4:W14" si="3">S4</f>
        <v>34298</v>
      </c>
      <c r="AC4" t="s">
        <v>40</v>
      </c>
      <c r="AD4" s="51">
        <v>462537.40999999963</v>
      </c>
    </row>
    <row r="5" spans="2:30" x14ac:dyDescent="0.3">
      <c r="Q5" t="s">
        <v>12</v>
      </c>
      <c r="R5" s="51">
        <v>50601.919999999998</v>
      </c>
      <c r="S5" s="51">
        <v>52960</v>
      </c>
      <c r="U5" t="str">
        <f t="shared" si="1"/>
        <v>Berg-Trujillo</v>
      </c>
      <c r="V5" s="1">
        <f t="shared" si="2"/>
        <v>50601.919999999998</v>
      </c>
      <c r="W5" s="1">
        <f t="shared" si="3"/>
        <v>52960</v>
      </c>
      <c r="AC5" t="s">
        <v>21</v>
      </c>
      <c r="AD5" s="51">
        <v>462537.40999999963</v>
      </c>
    </row>
    <row r="6" spans="2:30" x14ac:dyDescent="0.3">
      <c r="Q6" t="s">
        <v>13</v>
      </c>
      <c r="R6" s="51">
        <v>44191.009999999995</v>
      </c>
      <c r="S6" s="51">
        <v>37648</v>
      </c>
      <c r="U6" t="str">
        <f t="shared" si="1"/>
        <v>Lee-Myers</v>
      </c>
      <c r="V6" s="1">
        <f t="shared" si="2"/>
        <v>44191.009999999995</v>
      </c>
      <c r="W6" s="1">
        <f t="shared" si="3"/>
        <v>37648</v>
      </c>
    </row>
    <row r="7" spans="2:30" x14ac:dyDescent="0.3">
      <c r="Q7" t="s">
        <v>14</v>
      </c>
      <c r="R7" s="51">
        <v>49021.990000000005</v>
      </c>
      <c r="S7" s="51">
        <v>35538</v>
      </c>
      <c r="U7" t="str">
        <f t="shared" si="1"/>
        <v>Lopez</v>
      </c>
      <c r="V7" s="1">
        <f t="shared" si="2"/>
        <v>49021.990000000005</v>
      </c>
      <c r="W7" s="1">
        <f t="shared" si="3"/>
        <v>35538</v>
      </c>
    </row>
    <row r="8" spans="2:30" x14ac:dyDescent="0.3">
      <c r="Q8" t="s">
        <v>15</v>
      </c>
      <c r="R8" s="51">
        <v>42859.63</v>
      </c>
      <c r="S8" s="51">
        <v>49762</v>
      </c>
      <c r="U8" t="str">
        <f t="shared" si="1"/>
        <v>Martinez</v>
      </c>
      <c r="V8" s="1">
        <f t="shared" si="2"/>
        <v>42859.63</v>
      </c>
      <c r="W8" s="1">
        <f t="shared" si="3"/>
        <v>49762</v>
      </c>
    </row>
    <row r="9" spans="2:30" x14ac:dyDescent="0.3">
      <c r="Q9" t="s">
        <v>16</v>
      </c>
      <c r="R9" s="51">
        <v>40990.899999999994</v>
      </c>
      <c r="S9" s="51">
        <v>33281</v>
      </c>
      <c r="U9" t="str">
        <f t="shared" si="1"/>
        <v>Miller</v>
      </c>
      <c r="V9" s="1">
        <f t="shared" si="2"/>
        <v>40990.899999999994</v>
      </c>
      <c r="W9" s="1">
        <f t="shared" si="3"/>
        <v>33281</v>
      </c>
    </row>
    <row r="10" spans="2:30" x14ac:dyDescent="0.3">
      <c r="Q10" t="s">
        <v>17</v>
      </c>
      <c r="R10" s="51">
        <v>48624.46</v>
      </c>
      <c r="S10" s="51">
        <v>36502</v>
      </c>
      <c r="U10" t="str">
        <f t="shared" si="1"/>
        <v>Myers-Lopez</v>
      </c>
      <c r="V10" s="1">
        <f t="shared" si="2"/>
        <v>48624.46</v>
      </c>
      <c r="W10" s="1">
        <f t="shared" si="3"/>
        <v>36502</v>
      </c>
    </row>
    <row r="11" spans="2:30" x14ac:dyDescent="0.3">
      <c r="Q11" t="s">
        <v>18</v>
      </c>
      <c r="R11" s="51">
        <v>50477.549999999996</v>
      </c>
      <c r="S11" s="51">
        <v>52965</v>
      </c>
      <c r="U11" t="str">
        <f t="shared" si="1"/>
        <v>Novak PLC</v>
      </c>
      <c r="V11" s="1">
        <f t="shared" si="2"/>
        <v>50477.549999999996</v>
      </c>
      <c r="W11" s="1">
        <f t="shared" si="3"/>
        <v>52965</v>
      </c>
    </row>
    <row r="12" spans="2:30" x14ac:dyDescent="0.3">
      <c r="D12" s="10" t="s">
        <v>26</v>
      </c>
      <c r="E12" s="10" t="s">
        <v>27</v>
      </c>
      <c r="G12" s="10" t="s">
        <v>35</v>
      </c>
      <c r="Q12" t="s">
        <v>19</v>
      </c>
      <c r="R12" s="51">
        <v>41210.160000000011</v>
      </c>
      <c r="S12" s="51">
        <v>44111</v>
      </c>
      <c r="U12" t="str">
        <f t="shared" si="1"/>
        <v>Thomas</v>
      </c>
      <c r="V12" s="1">
        <f t="shared" si="2"/>
        <v>41210.160000000011</v>
      </c>
      <c r="W12" s="1">
        <f t="shared" si="3"/>
        <v>44111</v>
      </c>
    </row>
    <row r="13" spans="2:30" x14ac:dyDescent="0.3">
      <c r="D13" s="12">
        <f>B4</f>
        <v>462537.40999999963</v>
      </c>
      <c r="E13" s="12">
        <f>L4</f>
        <v>413371</v>
      </c>
      <c r="G13" s="16">
        <f>(D13-E13)/E13</f>
        <v>0.1189401530344403</v>
      </c>
      <c r="Q13" t="s">
        <v>20</v>
      </c>
      <c r="R13" s="51">
        <v>44187.32</v>
      </c>
      <c r="S13" s="51">
        <v>36306</v>
      </c>
      <c r="U13" t="str">
        <f t="shared" si="1"/>
        <v>Valdez</v>
      </c>
      <c r="V13" s="1">
        <f t="shared" si="2"/>
        <v>44187.32</v>
      </c>
      <c r="W13" s="1">
        <f t="shared" si="3"/>
        <v>36306</v>
      </c>
    </row>
    <row r="14" spans="2:30" x14ac:dyDescent="0.3">
      <c r="Q14" t="s">
        <v>21</v>
      </c>
      <c r="R14" s="51">
        <v>462537.40999999963</v>
      </c>
      <c r="S14" s="51">
        <v>413371</v>
      </c>
      <c r="U14" t="str">
        <f t="shared" si="1"/>
        <v>Grand Total</v>
      </c>
      <c r="V14" s="1">
        <f t="shared" si="2"/>
        <v>462537.40999999963</v>
      </c>
      <c r="W14" s="1">
        <f t="shared" si="3"/>
        <v>413371</v>
      </c>
    </row>
    <row r="17" spans="4:4" x14ac:dyDescent="0.3">
      <c r="D17" s="17" t="s">
        <v>28</v>
      </c>
    </row>
    <row r="18" spans="4:4" ht="21" x14ac:dyDescent="0.4">
      <c r="D18" s="18" t="str">
        <f>IFERROR(IF((D13-E13)/E13&gt;0, "▲" &amp; TEXT((D13-E13)/E13, "+0.0%;-0.0%"), "▼" &amp; TEXT((D13-E13)/E13, "+0.0%;-0.0%")), 0)</f>
        <v>▲+11.9%</v>
      </c>
    </row>
  </sheetData>
  <conditionalFormatting sqref="D18">
    <cfRule type="expression" dxfId="258" priority="1">
      <formula>$G$13&gt;0</formula>
    </cfRule>
    <cfRule type="expression" dxfId="257" priority="2">
      <formula>$G$13&lt;0</formula>
    </cfRule>
  </conditionalFormatting>
  <pageMargins left="0.7" right="0.7" top="0.75" bottom="0.75" header="0.3" footer="0.3"/>
  <extLst>
    <ext xmlns:x15="http://schemas.microsoft.com/office/spreadsheetml/2010/11/main" uri="{F7C9EE02-42E1-4005-9D12-6889AFFD525C}">
      <x15:webExtensions xmlns:xm="http://schemas.microsoft.com/office/excel/2006/main">
        <x15:webExtension appRef="{D76A5588-34B1-4B9E-BBE1-2B8D1E5486F6}">
          <xm:f>'Analysis 01'!$U$3:$W$13</xm:f>
        </x15:webExtension>
      </x15:webExtens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9B3714-F815-475E-9596-5799CFFB26C0}">
  <sheetPr codeName="Sheet2"/>
  <dimension ref="S1:Z13"/>
  <sheetViews>
    <sheetView workbookViewId="0"/>
  </sheetViews>
  <sheetFormatPr defaultRowHeight="14.4" x14ac:dyDescent="0.3"/>
  <cols>
    <col min="1" max="13" width="8.88671875" style="2"/>
    <col min="14" max="14" width="8.88671875" style="2" customWidth="1"/>
    <col min="15" max="16384" width="8.88671875" style="2"/>
  </cols>
  <sheetData>
    <row r="1" spans="19:26" x14ac:dyDescent="0.3">
      <c r="U1" s="3"/>
      <c r="V1" s="3"/>
      <c r="W1" s="3"/>
      <c r="X1" s="3"/>
      <c r="Y1" s="3"/>
      <c r="Z1" s="3"/>
    </row>
    <row r="2" spans="19:26" x14ac:dyDescent="0.3">
      <c r="U2" s="3"/>
      <c r="V2" s="3"/>
      <c r="W2" s="3"/>
      <c r="X2" s="3"/>
      <c r="Y2" s="3"/>
      <c r="Z2" s="3"/>
    </row>
    <row r="3" spans="19:26" x14ac:dyDescent="0.3">
      <c r="V3" s="3"/>
      <c r="W3" s="3"/>
      <c r="X3" s="3"/>
      <c r="Y3" s="3"/>
      <c r="Z3" s="3"/>
    </row>
    <row r="4" spans="19:26" x14ac:dyDescent="0.3">
      <c r="V4" s="3"/>
      <c r="W4" s="3"/>
      <c r="X4" s="3"/>
      <c r="Y4" s="3"/>
      <c r="Z4" s="3"/>
    </row>
    <row r="5" spans="19:26" x14ac:dyDescent="0.3">
      <c r="V5" s="3"/>
      <c r="W5" s="3"/>
      <c r="X5" s="3"/>
      <c r="Y5" s="3"/>
      <c r="Z5" s="3"/>
    </row>
    <row r="6" spans="19:26" x14ac:dyDescent="0.3">
      <c r="V6" s="3"/>
      <c r="W6" s="3"/>
      <c r="X6" s="3"/>
      <c r="Y6" s="3"/>
      <c r="Z6" s="3"/>
    </row>
    <row r="8" spans="19:26" x14ac:dyDescent="0.3">
      <c r="S8" s="6"/>
    </row>
    <row r="9" spans="19:26" x14ac:dyDescent="0.3">
      <c r="S9" s="7"/>
    </row>
    <row r="10" spans="19:26" x14ac:dyDescent="0.3">
      <c r="S10" s="8"/>
    </row>
    <row r="11" spans="19:26" x14ac:dyDescent="0.3">
      <c r="S11" s="9"/>
    </row>
    <row r="13" spans="19:26" x14ac:dyDescent="0.3">
      <c r="W13" s="2" t="s">
        <v>22</v>
      </c>
    </row>
  </sheetData>
  <pageMargins left="0.7" right="0.7" top="0.75" bottom="0.75" header="0.3" footer="0.3"/>
  <drawing r:id="rId1"/>
  <legacy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3C9E68-7CB9-4FAC-BC60-8F8DDEC5E5CF}">
  <sheetPr codeName="Sheet3"/>
  <dimension ref="C4:Q35"/>
  <sheetViews>
    <sheetView showGridLines="0" zoomScale="115" zoomScaleNormal="115" workbookViewId="0">
      <selection activeCell="B42" sqref="B42"/>
    </sheetView>
  </sheetViews>
  <sheetFormatPr defaultRowHeight="14.4" x14ac:dyDescent="0.3"/>
  <cols>
    <col min="8" max="17" width="1.6640625" customWidth="1"/>
  </cols>
  <sheetData>
    <row r="4" spans="3:17" x14ac:dyDescent="0.3">
      <c r="C4" t="s">
        <v>46</v>
      </c>
      <c r="D4" s="33">
        <f>'Analysis 02'!X6</f>
        <v>0.26041912380599336</v>
      </c>
    </row>
    <row r="5" spans="3:17" x14ac:dyDescent="0.3">
      <c r="C5" t="s">
        <v>45</v>
      </c>
      <c r="D5" s="33">
        <f>'Analysis 02'!X5</f>
        <v>0.73958087619400714</v>
      </c>
    </row>
    <row r="11" spans="3:17" x14ac:dyDescent="0.3">
      <c r="E11" t="s">
        <v>46</v>
      </c>
    </row>
    <row r="12" spans="3:17" ht="7.5" customHeight="1" x14ac:dyDescent="0.3">
      <c r="H12" s="24">
        <f>10+H13</f>
        <v>91</v>
      </c>
      <c r="I12" s="25">
        <f>10+I13</f>
        <v>92</v>
      </c>
      <c r="J12" s="25">
        <f t="shared" ref="J12" si="0">10+J13</f>
        <v>93</v>
      </c>
      <c r="K12" s="25">
        <f t="shared" ref="K12" si="1">10+K13</f>
        <v>94</v>
      </c>
      <c r="L12" s="25">
        <f t="shared" ref="L12" si="2">10+L13</f>
        <v>95</v>
      </c>
      <c r="M12" s="25">
        <f t="shared" ref="M12" si="3">10+M13</f>
        <v>96</v>
      </c>
      <c r="N12" s="25">
        <f t="shared" ref="N12" si="4">10+N13</f>
        <v>97</v>
      </c>
      <c r="O12" s="25">
        <f t="shared" ref="O12" si="5">10+O13</f>
        <v>98</v>
      </c>
      <c r="P12" s="25">
        <f t="shared" ref="P12" si="6">10+P13</f>
        <v>99</v>
      </c>
      <c r="Q12" s="26">
        <f t="shared" ref="Q12" si="7">10+Q13</f>
        <v>100</v>
      </c>
    </row>
    <row r="13" spans="3:17" ht="7.5" customHeight="1" x14ac:dyDescent="0.3">
      <c r="H13" s="27">
        <f t="shared" ref="H13" si="8">10+H14</f>
        <v>81</v>
      </c>
      <c r="I13" s="28">
        <f t="shared" ref="I13" si="9">10+I14</f>
        <v>82</v>
      </c>
      <c r="J13" s="28">
        <f t="shared" ref="J13:J14" si="10">10+J14</f>
        <v>83</v>
      </c>
      <c r="K13" s="28">
        <f t="shared" ref="K13:K14" si="11">10+K14</f>
        <v>84</v>
      </c>
      <c r="L13" s="28">
        <f t="shared" ref="L13:L14" si="12">10+L14</f>
        <v>85</v>
      </c>
      <c r="M13" s="28">
        <f t="shared" ref="M13:M14" si="13">10+M14</f>
        <v>86</v>
      </c>
      <c r="N13" s="28">
        <f t="shared" ref="N13:N14" si="14">10+N14</f>
        <v>87</v>
      </c>
      <c r="O13" s="28">
        <f t="shared" ref="O13:O14" si="15">10+O14</f>
        <v>88</v>
      </c>
      <c r="P13" s="28">
        <f t="shared" ref="P13:P14" si="16">10+P14</f>
        <v>89</v>
      </c>
      <c r="Q13" s="29">
        <f t="shared" ref="Q13:Q14" si="17">10+Q14</f>
        <v>90</v>
      </c>
    </row>
    <row r="14" spans="3:17" ht="7.5" customHeight="1" x14ac:dyDescent="0.3">
      <c r="H14" s="27">
        <f>10+H15</f>
        <v>71</v>
      </c>
      <c r="I14" s="28">
        <f>10+I15</f>
        <v>72</v>
      </c>
      <c r="J14" s="28">
        <f t="shared" si="10"/>
        <v>73</v>
      </c>
      <c r="K14" s="28">
        <f t="shared" si="11"/>
        <v>74</v>
      </c>
      <c r="L14" s="28">
        <f t="shared" si="12"/>
        <v>75</v>
      </c>
      <c r="M14" s="28">
        <f t="shared" si="13"/>
        <v>76</v>
      </c>
      <c r="N14" s="28">
        <f t="shared" si="14"/>
        <v>77</v>
      </c>
      <c r="O14" s="28">
        <f t="shared" si="15"/>
        <v>78</v>
      </c>
      <c r="P14" s="28">
        <f t="shared" si="16"/>
        <v>79</v>
      </c>
      <c r="Q14" s="29">
        <f t="shared" si="17"/>
        <v>80</v>
      </c>
    </row>
    <row r="15" spans="3:17" ht="7.5" customHeight="1" x14ac:dyDescent="0.3">
      <c r="H15" s="27">
        <f t="shared" ref="H15:H19" si="18">10+H16</f>
        <v>61</v>
      </c>
      <c r="I15" s="28">
        <f t="shared" ref="I15:I19" si="19">10+I16</f>
        <v>62</v>
      </c>
      <c r="J15" s="28">
        <f t="shared" ref="J15:J19" si="20">10+J16</f>
        <v>63</v>
      </c>
      <c r="K15" s="28">
        <f t="shared" ref="K15:K19" si="21">10+K16</f>
        <v>64</v>
      </c>
      <c r="L15" s="28">
        <f t="shared" ref="L15:L19" si="22">10+L16</f>
        <v>65</v>
      </c>
      <c r="M15" s="28">
        <f t="shared" ref="M15:M19" si="23">10+M16</f>
        <v>66</v>
      </c>
      <c r="N15" s="28">
        <f t="shared" ref="N15:N19" si="24">10+N16</f>
        <v>67</v>
      </c>
      <c r="O15" s="28">
        <f t="shared" ref="O15:O19" si="25">10+O16</f>
        <v>68</v>
      </c>
      <c r="P15" s="28">
        <f t="shared" ref="P15:P19" si="26">10+P16</f>
        <v>69</v>
      </c>
      <c r="Q15" s="29">
        <f t="shared" ref="Q15:Q19" si="27">10+Q16</f>
        <v>70</v>
      </c>
    </row>
    <row r="16" spans="3:17" ht="7.5" customHeight="1" x14ac:dyDescent="0.3">
      <c r="H16" s="27">
        <f t="shared" si="18"/>
        <v>51</v>
      </c>
      <c r="I16" s="28">
        <f t="shared" si="19"/>
        <v>52</v>
      </c>
      <c r="J16" s="28">
        <f t="shared" si="20"/>
        <v>53</v>
      </c>
      <c r="K16" s="28">
        <f t="shared" si="21"/>
        <v>54</v>
      </c>
      <c r="L16" s="28">
        <f t="shared" si="22"/>
        <v>55</v>
      </c>
      <c r="M16" s="28">
        <f t="shared" si="23"/>
        <v>56</v>
      </c>
      <c r="N16" s="28">
        <f t="shared" si="24"/>
        <v>57</v>
      </c>
      <c r="O16" s="28">
        <f t="shared" si="25"/>
        <v>58</v>
      </c>
      <c r="P16" s="28">
        <f t="shared" si="26"/>
        <v>59</v>
      </c>
      <c r="Q16" s="29">
        <f t="shared" si="27"/>
        <v>60</v>
      </c>
    </row>
    <row r="17" spans="5:17" ht="7.5" customHeight="1" x14ac:dyDescent="0.3">
      <c r="H17" s="27">
        <f t="shared" si="18"/>
        <v>41</v>
      </c>
      <c r="I17" s="28">
        <f t="shared" si="19"/>
        <v>42</v>
      </c>
      <c r="J17" s="28">
        <f t="shared" si="20"/>
        <v>43</v>
      </c>
      <c r="K17" s="28">
        <f t="shared" si="21"/>
        <v>44</v>
      </c>
      <c r="L17" s="28">
        <f t="shared" si="22"/>
        <v>45</v>
      </c>
      <c r="M17" s="28">
        <f t="shared" si="23"/>
        <v>46</v>
      </c>
      <c r="N17" s="28">
        <f t="shared" si="24"/>
        <v>47</v>
      </c>
      <c r="O17" s="28">
        <f t="shared" si="25"/>
        <v>48</v>
      </c>
      <c r="P17" s="28">
        <f t="shared" si="26"/>
        <v>49</v>
      </c>
      <c r="Q17" s="29">
        <f t="shared" si="27"/>
        <v>50</v>
      </c>
    </row>
    <row r="18" spans="5:17" ht="7.5" customHeight="1" x14ac:dyDescent="0.3">
      <c r="H18" s="27">
        <f t="shared" si="18"/>
        <v>31</v>
      </c>
      <c r="I18" s="28">
        <f t="shared" si="19"/>
        <v>32</v>
      </c>
      <c r="J18" s="28">
        <f t="shared" si="20"/>
        <v>33</v>
      </c>
      <c r="K18" s="28">
        <f t="shared" si="21"/>
        <v>34</v>
      </c>
      <c r="L18" s="28">
        <f t="shared" si="22"/>
        <v>35</v>
      </c>
      <c r="M18" s="28">
        <f t="shared" si="23"/>
        <v>36</v>
      </c>
      <c r="N18" s="28">
        <f t="shared" si="24"/>
        <v>37</v>
      </c>
      <c r="O18" s="28">
        <f t="shared" si="25"/>
        <v>38</v>
      </c>
      <c r="P18" s="28">
        <f t="shared" si="26"/>
        <v>39</v>
      </c>
      <c r="Q18" s="29">
        <f t="shared" si="27"/>
        <v>40</v>
      </c>
    </row>
    <row r="19" spans="5:17" ht="7.5" customHeight="1" x14ac:dyDescent="0.3">
      <c r="H19" s="27">
        <f t="shared" si="18"/>
        <v>21</v>
      </c>
      <c r="I19" s="28">
        <f t="shared" si="19"/>
        <v>22</v>
      </c>
      <c r="J19" s="28">
        <f t="shared" si="20"/>
        <v>23</v>
      </c>
      <c r="K19" s="28">
        <f t="shared" si="21"/>
        <v>24</v>
      </c>
      <c r="L19" s="28">
        <f t="shared" si="22"/>
        <v>25</v>
      </c>
      <c r="M19" s="28">
        <f t="shared" si="23"/>
        <v>26</v>
      </c>
      <c r="N19" s="28">
        <f t="shared" si="24"/>
        <v>27</v>
      </c>
      <c r="O19" s="28">
        <f t="shared" si="25"/>
        <v>28</v>
      </c>
      <c r="P19" s="28">
        <f t="shared" si="26"/>
        <v>29</v>
      </c>
      <c r="Q19" s="29">
        <f t="shared" si="27"/>
        <v>30</v>
      </c>
    </row>
    <row r="20" spans="5:17" ht="7.5" customHeight="1" x14ac:dyDescent="0.3">
      <c r="H20" s="27">
        <f>10+H21</f>
        <v>11</v>
      </c>
      <c r="I20" s="28">
        <f>10+I21</f>
        <v>12</v>
      </c>
      <c r="J20" s="28">
        <f t="shared" ref="J20:Q20" si="28">10+J21</f>
        <v>13</v>
      </c>
      <c r="K20" s="28">
        <f t="shared" si="28"/>
        <v>14</v>
      </c>
      <c r="L20" s="28">
        <f t="shared" si="28"/>
        <v>15</v>
      </c>
      <c r="M20" s="28">
        <f t="shared" si="28"/>
        <v>16</v>
      </c>
      <c r="N20" s="28">
        <f t="shared" si="28"/>
        <v>17</v>
      </c>
      <c r="O20" s="28">
        <f t="shared" si="28"/>
        <v>18</v>
      </c>
      <c r="P20" s="28">
        <f t="shared" si="28"/>
        <v>19</v>
      </c>
      <c r="Q20" s="29">
        <f t="shared" si="28"/>
        <v>20</v>
      </c>
    </row>
    <row r="21" spans="5:17" ht="7.5" customHeight="1" x14ac:dyDescent="0.3">
      <c r="H21" s="30">
        <v>1</v>
      </c>
      <c r="I21" s="31">
        <v>2</v>
      </c>
      <c r="J21" s="31">
        <v>3</v>
      </c>
      <c r="K21" s="31">
        <v>4</v>
      </c>
      <c r="L21" s="31">
        <v>5</v>
      </c>
      <c r="M21" s="31">
        <v>6</v>
      </c>
      <c r="N21" s="31">
        <v>7</v>
      </c>
      <c r="O21" s="31">
        <v>8</v>
      </c>
      <c r="P21" s="31">
        <v>9</v>
      </c>
      <c r="Q21" s="32">
        <v>10</v>
      </c>
    </row>
    <row r="25" spans="5:17" x14ac:dyDescent="0.3">
      <c r="E25" t="s">
        <v>45</v>
      </c>
    </row>
    <row r="26" spans="5:17" ht="7.5" customHeight="1" x14ac:dyDescent="0.3">
      <c r="H26" s="24">
        <f>10+H27</f>
        <v>91</v>
      </c>
      <c r="I26" s="25">
        <f>10+I27</f>
        <v>92</v>
      </c>
      <c r="J26" s="25">
        <f t="shared" ref="J26:J34" si="29">10+J27</f>
        <v>93</v>
      </c>
      <c r="K26" s="25">
        <f t="shared" ref="K26:K34" si="30">10+K27</f>
        <v>94</v>
      </c>
      <c r="L26" s="25">
        <f t="shared" ref="L26:L34" si="31">10+L27</f>
        <v>95</v>
      </c>
      <c r="M26" s="25">
        <f t="shared" ref="M26:M34" si="32">10+M27</f>
        <v>96</v>
      </c>
      <c r="N26" s="25">
        <f t="shared" ref="N26:N34" si="33">10+N27</f>
        <v>97</v>
      </c>
      <c r="O26" s="25">
        <f t="shared" ref="O26:O34" si="34">10+O27</f>
        <v>98</v>
      </c>
      <c r="P26" s="25">
        <f t="shared" ref="P26:P34" si="35">10+P27</f>
        <v>99</v>
      </c>
      <c r="Q26" s="26">
        <f t="shared" ref="Q26:Q34" si="36">10+Q27</f>
        <v>100</v>
      </c>
    </row>
    <row r="27" spans="5:17" ht="7.5" customHeight="1" x14ac:dyDescent="0.3">
      <c r="H27" s="27">
        <f t="shared" ref="H27" si="37">10+H28</f>
        <v>81</v>
      </c>
      <c r="I27" s="28">
        <f t="shared" ref="I27" si="38">10+I28</f>
        <v>82</v>
      </c>
      <c r="J27" s="28">
        <f t="shared" si="29"/>
        <v>83</v>
      </c>
      <c r="K27" s="28">
        <f t="shared" si="30"/>
        <v>84</v>
      </c>
      <c r="L27" s="28">
        <f t="shared" si="31"/>
        <v>85</v>
      </c>
      <c r="M27" s="28">
        <f t="shared" si="32"/>
        <v>86</v>
      </c>
      <c r="N27" s="28">
        <f t="shared" si="33"/>
        <v>87</v>
      </c>
      <c r="O27" s="28">
        <f t="shared" si="34"/>
        <v>88</v>
      </c>
      <c r="P27" s="28">
        <f t="shared" si="35"/>
        <v>89</v>
      </c>
      <c r="Q27" s="29">
        <f t="shared" si="36"/>
        <v>90</v>
      </c>
    </row>
    <row r="28" spans="5:17" ht="7.5" customHeight="1" x14ac:dyDescent="0.3">
      <c r="H28" s="27">
        <f>10+H29</f>
        <v>71</v>
      </c>
      <c r="I28" s="28">
        <f>10+I29</f>
        <v>72</v>
      </c>
      <c r="J28" s="28">
        <f t="shared" si="29"/>
        <v>73</v>
      </c>
      <c r="K28" s="28">
        <f t="shared" si="30"/>
        <v>74</v>
      </c>
      <c r="L28" s="28">
        <f t="shared" si="31"/>
        <v>75</v>
      </c>
      <c r="M28" s="28">
        <f t="shared" si="32"/>
        <v>76</v>
      </c>
      <c r="N28" s="28">
        <f t="shared" si="33"/>
        <v>77</v>
      </c>
      <c r="O28" s="28">
        <f t="shared" si="34"/>
        <v>78</v>
      </c>
      <c r="P28" s="28">
        <f t="shared" si="35"/>
        <v>79</v>
      </c>
      <c r="Q28" s="29">
        <f t="shared" si="36"/>
        <v>80</v>
      </c>
    </row>
    <row r="29" spans="5:17" ht="7.5" customHeight="1" x14ac:dyDescent="0.3">
      <c r="H29" s="27">
        <f t="shared" ref="H29:H33" si="39">10+H30</f>
        <v>61</v>
      </c>
      <c r="I29" s="28">
        <f t="shared" ref="I29:I33" si="40">10+I30</f>
        <v>62</v>
      </c>
      <c r="J29" s="28">
        <f t="shared" si="29"/>
        <v>63</v>
      </c>
      <c r="K29" s="28">
        <f t="shared" si="30"/>
        <v>64</v>
      </c>
      <c r="L29" s="28">
        <f t="shared" si="31"/>
        <v>65</v>
      </c>
      <c r="M29" s="28">
        <f t="shared" si="32"/>
        <v>66</v>
      </c>
      <c r="N29" s="28">
        <f t="shared" si="33"/>
        <v>67</v>
      </c>
      <c r="O29" s="28">
        <f t="shared" si="34"/>
        <v>68</v>
      </c>
      <c r="P29" s="28">
        <f t="shared" si="35"/>
        <v>69</v>
      </c>
      <c r="Q29" s="29">
        <f t="shared" si="36"/>
        <v>70</v>
      </c>
    </row>
    <row r="30" spans="5:17" ht="7.5" customHeight="1" x14ac:dyDescent="0.3">
      <c r="H30" s="27">
        <f t="shared" si="39"/>
        <v>51</v>
      </c>
      <c r="I30" s="28">
        <f t="shared" si="40"/>
        <v>52</v>
      </c>
      <c r="J30" s="28">
        <f t="shared" si="29"/>
        <v>53</v>
      </c>
      <c r="K30" s="28">
        <f t="shared" si="30"/>
        <v>54</v>
      </c>
      <c r="L30" s="28">
        <f t="shared" si="31"/>
        <v>55</v>
      </c>
      <c r="M30" s="28">
        <f t="shared" si="32"/>
        <v>56</v>
      </c>
      <c r="N30" s="28">
        <f t="shared" si="33"/>
        <v>57</v>
      </c>
      <c r="O30" s="28">
        <f t="shared" si="34"/>
        <v>58</v>
      </c>
      <c r="P30" s="28">
        <f t="shared" si="35"/>
        <v>59</v>
      </c>
      <c r="Q30" s="29">
        <f t="shared" si="36"/>
        <v>60</v>
      </c>
    </row>
    <row r="31" spans="5:17" ht="7.5" customHeight="1" x14ac:dyDescent="0.3">
      <c r="H31" s="27">
        <f t="shared" si="39"/>
        <v>41</v>
      </c>
      <c r="I31" s="28">
        <f t="shared" si="40"/>
        <v>42</v>
      </c>
      <c r="J31" s="28">
        <f t="shared" si="29"/>
        <v>43</v>
      </c>
      <c r="K31" s="28">
        <f t="shared" si="30"/>
        <v>44</v>
      </c>
      <c r="L31" s="28">
        <f t="shared" si="31"/>
        <v>45</v>
      </c>
      <c r="M31" s="28">
        <f t="shared" si="32"/>
        <v>46</v>
      </c>
      <c r="N31" s="28">
        <f t="shared" si="33"/>
        <v>47</v>
      </c>
      <c r="O31" s="28">
        <f t="shared" si="34"/>
        <v>48</v>
      </c>
      <c r="P31" s="28">
        <f t="shared" si="35"/>
        <v>49</v>
      </c>
      <c r="Q31" s="29">
        <f t="shared" si="36"/>
        <v>50</v>
      </c>
    </row>
    <row r="32" spans="5:17" ht="7.5" customHeight="1" x14ac:dyDescent="0.3">
      <c r="H32" s="27">
        <f t="shared" si="39"/>
        <v>31</v>
      </c>
      <c r="I32" s="28">
        <f t="shared" si="40"/>
        <v>32</v>
      </c>
      <c r="J32" s="28">
        <f t="shared" si="29"/>
        <v>33</v>
      </c>
      <c r="K32" s="28">
        <f t="shared" si="30"/>
        <v>34</v>
      </c>
      <c r="L32" s="28">
        <f t="shared" si="31"/>
        <v>35</v>
      </c>
      <c r="M32" s="28">
        <f t="shared" si="32"/>
        <v>36</v>
      </c>
      <c r="N32" s="28">
        <f t="shared" si="33"/>
        <v>37</v>
      </c>
      <c r="O32" s="28">
        <f t="shared" si="34"/>
        <v>38</v>
      </c>
      <c r="P32" s="28">
        <f t="shared" si="35"/>
        <v>39</v>
      </c>
      <c r="Q32" s="29">
        <f t="shared" si="36"/>
        <v>40</v>
      </c>
    </row>
    <row r="33" spans="8:17" ht="7.5" customHeight="1" x14ac:dyDescent="0.3">
      <c r="H33" s="27">
        <f t="shared" si="39"/>
        <v>21</v>
      </c>
      <c r="I33" s="28">
        <f t="shared" si="40"/>
        <v>22</v>
      </c>
      <c r="J33" s="28">
        <f t="shared" si="29"/>
        <v>23</v>
      </c>
      <c r="K33" s="28">
        <f t="shared" si="30"/>
        <v>24</v>
      </c>
      <c r="L33" s="28">
        <f t="shared" si="31"/>
        <v>25</v>
      </c>
      <c r="M33" s="28">
        <f t="shared" si="32"/>
        <v>26</v>
      </c>
      <c r="N33" s="28">
        <f t="shared" si="33"/>
        <v>27</v>
      </c>
      <c r="O33" s="28">
        <f t="shared" si="34"/>
        <v>28</v>
      </c>
      <c r="P33" s="28">
        <f t="shared" si="35"/>
        <v>29</v>
      </c>
      <c r="Q33" s="29">
        <f t="shared" si="36"/>
        <v>30</v>
      </c>
    </row>
    <row r="34" spans="8:17" ht="7.5" customHeight="1" x14ac:dyDescent="0.3">
      <c r="H34" s="27">
        <f>10+H35</f>
        <v>11</v>
      </c>
      <c r="I34" s="28">
        <f>10+I35</f>
        <v>12</v>
      </c>
      <c r="J34" s="28">
        <f t="shared" si="29"/>
        <v>13</v>
      </c>
      <c r="K34" s="28">
        <f t="shared" si="30"/>
        <v>14</v>
      </c>
      <c r="L34" s="28">
        <f t="shared" si="31"/>
        <v>15</v>
      </c>
      <c r="M34" s="28">
        <f t="shared" si="32"/>
        <v>16</v>
      </c>
      <c r="N34" s="28">
        <f t="shared" si="33"/>
        <v>17</v>
      </c>
      <c r="O34" s="28">
        <f t="shared" si="34"/>
        <v>18</v>
      </c>
      <c r="P34" s="28">
        <f t="shared" si="35"/>
        <v>19</v>
      </c>
      <c r="Q34" s="29">
        <f t="shared" si="36"/>
        <v>20</v>
      </c>
    </row>
    <row r="35" spans="8:17" ht="7.5" customHeight="1" x14ac:dyDescent="0.3">
      <c r="H35" s="30">
        <v>1</v>
      </c>
      <c r="I35" s="31">
        <v>2</v>
      </c>
      <c r="J35" s="31">
        <v>3</v>
      </c>
      <c r="K35" s="31">
        <v>4</v>
      </c>
      <c r="L35" s="31">
        <v>5</v>
      </c>
      <c r="M35" s="31">
        <v>6</v>
      </c>
      <c r="N35" s="31">
        <v>7</v>
      </c>
      <c r="O35" s="31">
        <v>8</v>
      </c>
      <c r="P35" s="31">
        <v>9</v>
      </c>
      <c r="Q35" s="32">
        <v>10</v>
      </c>
    </row>
  </sheetData>
  <conditionalFormatting sqref="H12:Q21">
    <cfRule type="cellIs" dxfId="244" priority="3" operator="lessThanOrEqual">
      <formula>$D$4*100</formula>
    </cfRule>
    <cfRule type="cellIs" dxfId="243" priority="4" operator="lessThanOrEqual">
      <formula>$D$4*100</formula>
    </cfRule>
  </conditionalFormatting>
  <conditionalFormatting sqref="H26:Q35">
    <cfRule type="cellIs" dxfId="242" priority="1" operator="lessThanOrEqual">
      <formula>$D$5*100</formula>
    </cfRule>
    <cfRule type="cellIs" dxfId="241" priority="2" operator="lessThanOrEqual">
      <formula>$D$5*100</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5738CF-CD2F-42E9-BD27-0A9918C8890E}">
  <sheetPr codeName="Sheet4"/>
  <dimension ref="B4:AL22"/>
  <sheetViews>
    <sheetView showGridLines="0" topLeftCell="W1" workbookViewId="0">
      <selection activeCell="AC4" sqref="AC4"/>
    </sheetView>
  </sheetViews>
  <sheetFormatPr defaultRowHeight="14.4" x14ac:dyDescent="0.3"/>
  <cols>
    <col min="2" max="2" width="9" bestFit="1" customWidth="1"/>
    <col min="3" max="3" width="13.109375" bestFit="1" customWidth="1"/>
    <col min="4" max="4" width="11" bestFit="1" customWidth="1"/>
    <col min="7" max="7" width="12.6640625" bestFit="1" customWidth="1"/>
    <col min="8" max="8" width="10.88671875" bestFit="1" customWidth="1"/>
    <col min="12" max="12" width="12.6640625" bestFit="1" customWidth="1"/>
    <col min="14" max="14" width="3.109375" style="5" customWidth="1"/>
    <col min="15" max="15" width="9" bestFit="1" customWidth="1"/>
    <col min="16" max="16" width="13.109375" bestFit="1" customWidth="1"/>
    <col min="17" max="17" width="11" bestFit="1" customWidth="1"/>
    <col min="18" max="18" width="12.6640625" bestFit="1" customWidth="1"/>
    <col min="20" max="20" width="3.109375" style="5" customWidth="1"/>
    <col min="22" max="22" width="12.109375" bestFit="1" customWidth="1"/>
    <col min="23" max="23" width="13.109375" bestFit="1" customWidth="1"/>
    <col min="24" max="24" width="14.109375" bestFit="1" customWidth="1"/>
    <col min="26" max="26" width="3.109375" style="5" customWidth="1"/>
    <col min="28" max="28" width="9.6640625" bestFit="1" customWidth="1"/>
    <col min="29" max="29" width="13.109375" bestFit="1" customWidth="1"/>
    <col min="30" max="30" width="14.109375" bestFit="1" customWidth="1"/>
    <col min="31" max="31" width="7.88671875" bestFit="1" customWidth="1"/>
    <col min="33" max="33" width="3.109375" style="5" customWidth="1"/>
    <col min="35" max="35" width="11.21875" bestFit="1" customWidth="1"/>
    <col min="36" max="36" width="13.109375" bestFit="1" customWidth="1"/>
    <col min="37" max="37" width="14.109375" bestFit="1" customWidth="1"/>
  </cols>
  <sheetData>
    <row r="4" spans="2:38" x14ac:dyDescent="0.3">
      <c r="B4" s="19" t="s">
        <v>24</v>
      </c>
      <c r="C4" s="11" t="s">
        <v>0</v>
      </c>
      <c r="D4" s="11" t="s">
        <v>10</v>
      </c>
      <c r="F4" s="21" t="str">
        <f>B4</f>
        <v>Month</v>
      </c>
      <c r="G4" s="21" t="str">
        <f t="shared" ref="G4:H4" si="0">C4</f>
        <v>Total Revenue</v>
      </c>
      <c r="H4" s="21" t="str">
        <f t="shared" si="0"/>
        <v>Total Target</v>
      </c>
      <c r="I4" s="21" t="s">
        <v>41</v>
      </c>
      <c r="K4" s="21" t="str">
        <f>B4</f>
        <v>Month</v>
      </c>
      <c r="L4" s="21" t="s">
        <v>28</v>
      </c>
      <c r="P4" s="11" t="s">
        <v>0</v>
      </c>
      <c r="Q4" s="11" t="s">
        <v>10</v>
      </c>
      <c r="R4" s="10" t="s">
        <v>28</v>
      </c>
      <c r="V4" s="19" t="s">
        <v>44</v>
      </c>
      <c r="W4" s="11" t="s">
        <v>0</v>
      </c>
      <c r="X4" s="11" t="s">
        <v>47</v>
      </c>
      <c r="AB4" s="19" t="s">
        <v>48</v>
      </c>
      <c r="AC4" s="11" t="s">
        <v>0</v>
      </c>
      <c r="AD4" s="11" t="s">
        <v>47</v>
      </c>
      <c r="AI4" s="19" t="s">
        <v>56</v>
      </c>
      <c r="AJ4" s="11" t="s">
        <v>0</v>
      </c>
      <c r="AK4" s="11" t="s">
        <v>47</v>
      </c>
    </row>
    <row r="5" spans="2:38" x14ac:dyDescent="0.3">
      <c r="B5" s="11" t="s">
        <v>25</v>
      </c>
      <c r="C5" s="20">
        <v>53072.520000000011</v>
      </c>
      <c r="D5" s="20">
        <v>32487</v>
      </c>
      <c r="F5" s="11" t="str">
        <f t="shared" ref="F5:F16" si="1">B5</f>
        <v>Jan</v>
      </c>
      <c r="G5" s="20">
        <f t="shared" ref="G5:G16" si="2">C5</f>
        <v>53072.520000000011</v>
      </c>
      <c r="H5" s="20">
        <f t="shared" ref="H5:H16" si="3">D5</f>
        <v>32487</v>
      </c>
      <c r="I5" s="20">
        <f t="shared" ref="I5:I16" si="4">IF(G5=Large_1,G5,IF(G5=Large_2,G5,""))</f>
        <v>53072.520000000011</v>
      </c>
      <c r="K5" s="11" t="str">
        <f t="shared" ref="K5:K16" si="5">B5</f>
        <v>Jan</v>
      </c>
      <c r="L5" s="15">
        <f>(G5-H5)/H5</f>
        <v>0.63365407701542187</v>
      </c>
      <c r="P5" s="20">
        <v>545095.25999999989</v>
      </c>
      <c r="Q5" s="20">
        <v>419431</v>
      </c>
      <c r="R5" s="15">
        <f>(P5-Q5)/Q5</f>
        <v>0.29960651453993598</v>
      </c>
      <c r="V5" s="11" t="s">
        <v>45</v>
      </c>
      <c r="W5" s="20">
        <v>403142.03</v>
      </c>
      <c r="X5" s="23">
        <v>0.73958087619400714</v>
      </c>
      <c r="AB5" s="11" t="s">
        <v>49</v>
      </c>
      <c r="AC5" s="20">
        <v>148559.17999999991</v>
      </c>
      <c r="AD5" s="15"/>
      <c r="AI5" s="11" t="s">
        <v>57</v>
      </c>
      <c r="AJ5" s="20">
        <v>78313.139999999956</v>
      </c>
      <c r="AK5" s="23"/>
    </row>
    <row r="6" spans="2:38" x14ac:dyDescent="0.3">
      <c r="B6" s="11" t="s">
        <v>29</v>
      </c>
      <c r="C6" s="20">
        <v>48116.090000000026</v>
      </c>
      <c r="D6" s="20">
        <v>37231</v>
      </c>
      <c r="F6" s="11" t="str">
        <f t="shared" si="1"/>
        <v>Feb</v>
      </c>
      <c r="G6" s="20">
        <f t="shared" si="2"/>
        <v>48116.090000000026</v>
      </c>
      <c r="H6" s="20">
        <f t="shared" si="3"/>
        <v>37231</v>
      </c>
      <c r="I6" s="20" t="str">
        <f t="shared" si="4"/>
        <v/>
      </c>
      <c r="K6" s="11" t="str">
        <f t="shared" si="5"/>
        <v>Feb</v>
      </c>
      <c r="L6" s="15">
        <f t="shared" ref="L6:L16" si="6">(G6-H6)/H6</f>
        <v>0.29236630764685412</v>
      </c>
      <c r="V6" s="11" t="s">
        <v>46</v>
      </c>
      <c r="W6" s="20">
        <v>141953.2300000001</v>
      </c>
      <c r="X6" s="23">
        <v>0.26041912380599336</v>
      </c>
      <c r="AB6" s="11" t="s">
        <v>50</v>
      </c>
      <c r="AC6" s="20">
        <v>148689.5400000001</v>
      </c>
      <c r="AD6" s="15">
        <v>8.7749541967174186E-4</v>
      </c>
      <c r="AI6" s="11" t="s">
        <v>58</v>
      </c>
      <c r="AJ6" s="20">
        <v>79042.42</v>
      </c>
      <c r="AK6" s="23">
        <v>9.3123580538341695E-3</v>
      </c>
    </row>
    <row r="7" spans="2:38" x14ac:dyDescent="0.3">
      <c r="B7" s="11" t="s">
        <v>30</v>
      </c>
      <c r="C7" s="20">
        <v>47370.570000000029</v>
      </c>
      <c r="D7" s="20">
        <v>37568</v>
      </c>
      <c r="F7" s="11" t="str">
        <f t="shared" si="1"/>
        <v>Mar</v>
      </c>
      <c r="G7" s="20">
        <f t="shared" si="2"/>
        <v>47370.570000000029</v>
      </c>
      <c r="H7" s="20">
        <f t="shared" si="3"/>
        <v>37568</v>
      </c>
      <c r="I7" s="20" t="str">
        <f t="shared" si="4"/>
        <v/>
      </c>
      <c r="K7" s="11" t="str">
        <f t="shared" si="5"/>
        <v>Mar</v>
      </c>
      <c r="L7" s="15">
        <f t="shared" si="6"/>
        <v>0.26092871592845052</v>
      </c>
      <c r="AB7" s="11" t="s">
        <v>51</v>
      </c>
      <c r="AC7" s="20">
        <v>119673.33999999992</v>
      </c>
      <c r="AD7" s="15">
        <v>-0.19514620867076563</v>
      </c>
      <c r="AI7" s="11" t="s">
        <v>59</v>
      </c>
      <c r="AJ7" s="20">
        <v>79869.34</v>
      </c>
      <c r="AK7" s="23">
        <v>1.0461724223524512E-2</v>
      </c>
    </row>
    <row r="8" spans="2:38" x14ac:dyDescent="0.3">
      <c r="B8" s="11" t="s">
        <v>33</v>
      </c>
      <c r="C8" s="20">
        <v>50651.469999999958</v>
      </c>
      <c r="D8" s="20">
        <v>36028</v>
      </c>
      <c r="F8" s="11" t="str">
        <f t="shared" si="1"/>
        <v>Apr</v>
      </c>
      <c r="G8" s="20">
        <f t="shared" si="2"/>
        <v>50651.469999999958</v>
      </c>
      <c r="H8" s="20">
        <f t="shared" si="3"/>
        <v>36028</v>
      </c>
      <c r="I8" s="20" t="str">
        <f t="shared" si="4"/>
        <v/>
      </c>
      <c r="K8" s="11" t="str">
        <f t="shared" si="5"/>
        <v>Apr</v>
      </c>
      <c r="L8" s="15">
        <f t="shared" si="6"/>
        <v>0.40589180637281996</v>
      </c>
      <c r="AB8" s="11" t="s">
        <v>52</v>
      </c>
      <c r="AC8" s="20">
        <v>128173.20000000006</v>
      </c>
      <c r="AD8" s="15">
        <v>7.1025509942315782E-2</v>
      </c>
      <c r="AI8" s="11" t="s">
        <v>60</v>
      </c>
      <c r="AJ8" s="20">
        <v>82471.999999999985</v>
      </c>
      <c r="AK8" s="23">
        <v>3.2586471855157298E-2</v>
      </c>
    </row>
    <row r="9" spans="2:38" ht="21" x14ac:dyDescent="0.4">
      <c r="B9" s="11" t="s">
        <v>32</v>
      </c>
      <c r="C9" s="20">
        <v>52049.579999999965</v>
      </c>
      <c r="D9" s="20">
        <v>30384</v>
      </c>
      <c r="F9" s="11" t="str">
        <f t="shared" si="1"/>
        <v>May</v>
      </c>
      <c r="G9" s="20">
        <f t="shared" si="2"/>
        <v>52049.579999999965</v>
      </c>
      <c r="H9" s="20">
        <f t="shared" si="3"/>
        <v>30384</v>
      </c>
      <c r="I9" s="20">
        <f t="shared" si="4"/>
        <v>52049.579999999965</v>
      </c>
      <c r="K9" s="11" t="str">
        <f t="shared" si="5"/>
        <v>May</v>
      </c>
      <c r="L9" s="15">
        <f t="shared" si="6"/>
        <v>0.71305884676145226</v>
      </c>
      <c r="R9" s="22" t="str">
        <f>IFERROR(IF((P5-Q5)/Q5&gt;0, "▲" &amp; TEXT((P5-Q5)/Q5, "+0.0%;-0.0%"), "▼" &amp; TEXT((P5-Q5)/Q5, "+0.0%;-0.0%")), 0)</f>
        <v>▲+30.0%</v>
      </c>
      <c r="AI9" s="11" t="s">
        <v>61</v>
      </c>
      <c r="AJ9" s="20">
        <v>83445.130000000019</v>
      </c>
      <c r="AK9" s="23">
        <v>1.1799519837036011E-2</v>
      </c>
    </row>
    <row r="10" spans="2:38" x14ac:dyDescent="0.3">
      <c r="B10" s="11" t="s">
        <v>34</v>
      </c>
      <c r="C10" s="20">
        <v>45988.489999999976</v>
      </c>
      <c r="D10" s="20">
        <v>30208</v>
      </c>
      <c r="F10" s="11" t="str">
        <f t="shared" si="1"/>
        <v>Jun</v>
      </c>
      <c r="G10" s="20">
        <f t="shared" si="2"/>
        <v>45988.489999999976</v>
      </c>
      <c r="H10" s="20">
        <f t="shared" si="3"/>
        <v>30208</v>
      </c>
      <c r="I10" s="20" t="str">
        <f t="shared" si="4"/>
        <v/>
      </c>
      <c r="K10" s="11" t="str">
        <f t="shared" si="5"/>
        <v>Jun</v>
      </c>
      <c r="L10" s="15">
        <f t="shared" si="6"/>
        <v>0.52239439883474492</v>
      </c>
      <c r="AB10" s="34" t="s">
        <v>53</v>
      </c>
      <c r="AI10" s="11" t="s">
        <v>62</v>
      </c>
      <c r="AJ10" s="20">
        <v>71686.23000000004</v>
      </c>
      <c r="AK10" s="23">
        <v>-0.14091775038279619</v>
      </c>
    </row>
    <row r="11" spans="2:38" x14ac:dyDescent="0.3">
      <c r="B11" s="11" t="s">
        <v>38</v>
      </c>
      <c r="C11" s="20">
        <v>38644.449999999997</v>
      </c>
      <c r="D11" s="20">
        <v>39040</v>
      </c>
      <c r="F11" s="11" t="str">
        <f t="shared" si="1"/>
        <v>Jul</v>
      </c>
      <c r="G11" s="20">
        <f t="shared" si="2"/>
        <v>38644.449999999997</v>
      </c>
      <c r="H11" s="20">
        <f t="shared" si="3"/>
        <v>39040</v>
      </c>
      <c r="I11" s="20" t="str">
        <f t="shared" si="4"/>
        <v/>
      </c>
      <c r="K11" s="11" t="str">
        <f t="shared" si="5"/>
        <v>Jul</v>
      </c>
      <c r="L11" s="15">
        <f t="shared" si="6"/>
        <v>-1.0131915983606632E-2</v>
      </c>
      <c r="AI11" s="11" t="s">
        <v>63</v>
      </c>
      <c r="AJ11" s="20">
        <v>70266.999999999956</v>
      </c>
      <c r="AK11" s="23">
        <v>-1.9797804961986177E-2</v>
      </c>
    </row>
    <row r="12" spans="2:38" x14ac:dyDescent="0.3">
      <c r="B12" s="11" t="s">
        <v>36</v>
      </c>
      <c r="C12" s="20">
        <v>43634.610000000008</v>
      </c>
      <c r="D12" s="20">
        <v>34286</v>
      </c>
      <c r="F12" s="11" t="str">
        <f t="shared" si="1"/>
        <v>Aug</v>
      </c>
      <c r="G12" s="20">
        <f t="shared" si="2"/>
        <v>43634.610000000008</v>
      </c>
      <c r="H12" s="20">
        <f t="shared" si="3"/>
        <v>34286</v>
      </c>
      <c r="I12" s="20" t="str">
        <f t="shared" si="4"/>
        <v/>
      </c>
      <c r="K12" s="11" t="str">
        <f t="shared" si="5"/>
        <v>Aug</v>
      </c>
      <c r="L12" s="15">
        <f t="shared" si="6"/>
        <v>0.2726655194540048</v>
      </c>
      <c r="AB12" s="10" t="str">
        <f>AB4</f>
        <v>Quarter</v>
      </c>
      <c r="AC12" s="10" t="str">
        <f>AC4</f>
        <v>Total Revenue</v>
      </c>
      <c r="AD12" s="10" t="s">
        <v>41</v>
      </c>
      <c r="AE12" s="10" t="s">
        <v>54</v>
      </c>
    </row>
    <row r="13" spans="2:38" x14ac:dyDescent="0.3">
      <c r="B13" s="11" t="s">
        <v>31</v>
      </c>
      <c r="C13" s="20">
        <v>37394.280000000021</v>
      </c>
      <c r="D13" s="20">
        <v>33894</v>
      </c>
      <c r="F13" s="11" t="str">
        <f t="shared" si="1"/>
        <v>Sep</v>
      </c>
      <c r="G13" s="20">
        <f t="shared" si="2"/>
        <v>37394.280000000021</v>
      </c>
      <c r="H13" s="20">
        <f t="shared" si="3"/>
        <v>33894</v>
      </c>
      <c r="I13" s="20" t="str">
        <f t="shared" si="4"/>
        <v/>
      </c>
      <c r="K13" s="11" t="str">
        <f t="shared" si="5"/>
        <v>Sep</v>
      </c>
      <c r="L13" s="15">
        <f t="shared" si="6"/>
        <v>0.10327137546468462</v>
      </c>
      <c r="AB13" s="11" t="str">
        <f t="shared" ref="AB13:AC13" si="7">AB5</f>
        <v>Qtr-1</v>
      </c>
      <c r="AC13" s="20">
        <f t="shared" si="7"/>
        <v>148559.17999999991</v>
      </c>
      <c r="AD13" s="20">
        <f>IF(AC13&gt;$AE$13,AC13,"")</f>
        <v>148559.17999999991</v>
      </c>
      <c r="AE13" s="20">
        <f>AVERAGE($AC$13:$AC$16)</f>
        <v>136273.81499999997</v>
      </c>
    </row>
    <row r="14" spans="2:38" x14ac:dyDescent="0.3">
      <c r="B14" s="11" t="s">
        <v>39</v>
      </c>
      <c r="C14" s="20">
        <v>38563.69999999999</v>
      </c>
      <c r="D14" s="20">
        <v>37487</v>
      </c>
      <c r="F14" s="11" t="str">
        <f t="shared" si="1"/>
        <v>Oct</v>
      </c>
      <c r="G14" s="20">
        <f t="shared" si="2"/>
        <v>38563.69999999999</v>
      </c>
      <c r="H14" s="20">
        <f t="shared" si="3"/>
        <v>37487</v>
      </c>
      <c r="I14" s="20" t="str">
        <f t="shared" si="4"/>
        <v/>
      </c>
      <c r="K14" s="11" t="str">
        <f t="shared" si="5"/>
        <v>Oct</v>
      </c>
      <c r="L14" s="15">
        <f t="shared" si="6"/>
        <v>2.8721956945074022E-2</v>
      </c>
      <c r="AB14" s="11" t="str">
        <f t="shared" ref="AB14:AC14" si="8">AB6</f>
        <v>Qtr-2</v>
      </c>
      <c r="AC14" s="20">
        <f t="shared" si="8"/>
        <v>148689.5400000001</v>
      </c>
      <c r="AD14" s="20">
        <f t="shared" ref="AD14:AD16" si="9">IF(AC14&gt;$AE$13,AC14,"")</f>
        <v>148689.5400000001</v>
      </c>
      <c r="AE14" s="20">
        <f t="shared" ref="AE14:AE16" si="10">AVERAGE($AC$13:$AC$16)</f>
        <v>136273.81499999997</v>
      </c>
      <c r="AI14" s="11" t="str">
        <f>AI4</f>
        <v>WeekDay</v>
      </c>
      <c r="AJ14" s="11" t="str">
        <f t="shared" ref="AJ14" si="11">AJ4</f>
        <v>Total Revenue</v>
      </c>
      <c r="AK14" s="11" t="s">
        <v>41</v>
      </c>
      <c r="AL14" s="11" t="s">
        <v>54</v>
      </c>
    </row>
    <row r="15" spans="2:38" x14ac:dyDescent="0.3">
      <c r="B15" s="11" t="s">
        <v>40</v>
      </c>
      <c r="C15" s="20">
        <v>49021.989999999976</v>
      </c>
      <c r="D15" s="20">
        <v>35538</v>
      </c>
      <c r="F15" s="11" t="str">
        <f t="shared" si="1"/>
        <v>Nov</v>
      </c>
      <c r="G15" s="20">
        <f t="shared" si="2"/>
        <v>49021.989999999976</v>
      </c>
      <c r="H15" s="20">
        <f t="shared" si="3"/>
        <v>35538</v>
      </c>
      <c r="I15" s="20" t="str">
        <f t="shared" si="4"/>
        <v/>
      </c>
      <c r="K15" s="11" t="str">
        <f t="shared" si="5"/>
        <v>Nov</v>
      </c>
      <c r="L15" s="15">
        <f t="shared" si="6"/>
        <v>0.37942455962631483</v>
      </c>
      <c r="AB15" s="11" t="str">
        <f t="shared" ref="AB15:AC15" si="12">AB7</f>
        <v>Qtr-3</v>
      </c>
      <c r="AC15" s="20">
        <f t="shared" si="12"/>
        <v>119673.33999999992</v>
      </c>
      <c r="AD15" s="20" t="str">
        <f t="shared" si="9"/>
        <v/>
      </c>
      <c r="AE15" s="20">
        <f t="shared" si="10"/>
        <v>136273.81499999997</v>
      </c>
      <c r="AI15" s="11" t="str">
        <f t="shared" ref="AI15:AJ15" si="13">AI5</f>
        <v>Mon</v>
      </c>
      <c r="AJ15" s="20">
        <f t="shared" si="13"/>
        <v>78313.139999999956</v>
      </c>
      <c r="AK15" s="20">
        <f>IF(AJ15&gt;$AL$15,AJ15,"")</f>
        <v>78313.139999999956</v>
      </c>
      <c r="AL15" s="20">
        <f>AVERAGE($AJ$15:$AJ$21)</f>
        <v>77870.751428571413</v>
      </c>
    </row>
    <row r="16" spans="2:38" x14ac:dyDescent="0.3">
      <c r="B16" s="11" t="s">
        <v>37</v>
      </c>
      <c r="C16" s="20">
        <v>40587.510000000017</v>
      </c>
      <c r="D16" s="20">
        <v>35280</v>
      </c>
      <c r="F16" s="11" t="str">
        <f t="shared" si="1"/>
        <v>Dec</v>
      </c>
      <c r="G16" s="20">
        <f t="shared" si="2"/>
        <v>40587.510000000017</v>
      </c>
      <c r="H16" s="20">
        <f t="shared" si="3"/>
        <v>35280</v>
      </c>
      <c r="I16" s="20" t="str">
        <f t="shared" si="4"/>
        <v/>
      </c>
      <c r="K16" s="11" t="str">
        <f t="shared" si="5"/>
        <v>Dec</v>
      </c>
      <c r="L16" s="15">
        <f t="shared" si="6"/>
        <v>0.1504396258503406</v>
      </c>
      <c r="AB16" s="11" t="str">
        <f t="shared" ref="AB16:AC16" si="14">AB8</f>
        <v>Qtr-4</v>
      </c>
      <c r="AC16" s="20">
        <f t="shared" si="14"/>
        <v>128173.20000000006</v>
      </c>
      <c r="AD16" s="20" t="str">
        <f t="shared" si="9"/>
        <v/>
      </c>
      <c r="AE16" s="20">
        <f t="shared" si="10"/>
        <v>136273.81499999997</v>
      </c>
      <c r="AI16" s="11" t="str">
        <f t="shared" ref="AI16:AJ16" si="15">AI6</f>
        <v>Tue</v>
      </c>
      <c r="AJ16" s="20">
        <f t="shared" si="15"/>
        <v>79042.42</v>
      </c>
      <c r="AK16" s="20">
        <f t="shared" ref="AK16:AK21" si="16">IF(AJ16&gt;$AL$15,AJ16,"")</f>
        <v>79042.42</v>
      </c>
      <c r="AL16" s="20">
        <f t="shared" ref="AL16:AL21" si="17">AVERAGE($AJ$15:$AJ$21)</f>
        <v>77870.751428571413</v>
      </c>
    </row>
    <row r="17" spans="7:38" x14ac:dyDescent="0.3">
      <c r="AI17" s="11" t="str">
        <f t="shared" ref="AI17:AJ17" si="18">AI7</f>
        <v>Wed</v>
      </c>
      <c r="AJ17" s="20">
        <f t="shared" si="18"/>
        <v>79869.34</v>
      </c>
      <c r="AK17" s="20">
        <f t="shared" si="16"/>
        <v>79869.34</v>
      </c>
      <c r="AL17" s="20">
        <f t="shared" si="17"/>
        <v>77870.751428571413</v>
      </c>
    </row>
    <row r="18" spans="7:38" x14ac:dyDescent="0.3">
      <c r="AI18" s="11" t="str">
        <f t="shared" ref="AI18:AJ18" si="19">AI8</f>
        <v>Thu</v>
      </c>
      <c r="AJ18" s="20">
        <f t="shared" si="19"/>
        <v>82471.999999999985</v>
      </c>
      <c r="AK18" s="20">
        <f t="shared" si="16"/>
        <v>82471.999999999985</v>
      </c>
      <c r="AL18" s="20">
        <f t="shared" si="17"/>
        <v>77870.751428571413</v>
      </c>
    </row>
    <row r="19" spans="7:38" x14ac:dyDescent="0.3">
      <c r="AI19" s="11" t="str">
        <f t="shared" ref="AI19:AJ19" si="20">AI9</f>
        <v>Fri</v>
      </c>
      <c r="AJ19" s="20">
        <f t="shared" si="20"/>
        <v>83445.130000000019</v>
      </c>
      <c r="AK19" s="20">
        <f t="shared" si="16"/>
        <v>83445.130000000019</v>
      </c>
      <c r="AL19" s="20">
        <f t="shared" si="17"/>
        <v>77870.751428571413</v>
      </c>
    </row>
    <row r="20" spans="7:38" x14ac:dyDescent="0.3">
      <c r="G20">
        <v>1</v>
      </c>
      <c r="H20" s="20">
        <f>LARGE($G$5:$G$16,G20)</f>
        <v>53072.520000000011</v>
      </c>
      <c r="I20" s="11" t="s">
        <v>42</v>
      </c>
      <c r="AB20" t="s">
        <v>55</v>
      </c>
      <c r="AI20" s="11" t="str">
        <f t="shared" ref="AI20:AJ20" si="21">AI10</f>
        <v>Sat</v>
      </c>
      <c r="AJ20" s="20">
        <f t="shared" si="21"/>
        <v>71686.23000000004</v>
      </c>
      <c r="AK20" s="20" t="str">
        <f t="shared" si="16"/>
        <v/>
      </c>
      <c r="AL20" s="20">
        <f t="shared" si="17"/>
        <v>77870.751428571413</v>
      </c>
    </row>
    <row r="21" spans="7:38" x14ac:dyDescent="0.3">
      <c r="G21">
        <v>2</v>
      </c>
      <c r="H21" s="20">
        <f>LARGE($G$5:$G$16,G21)</f>
        <v>52049.579999999965</v>
      </c>
      <c r="I21" s="11" t="s">
        <v>43</v>
      </c>
      <c r="AI21" s="11" t="str">
        <f t="shared" ref="AI21:AJ21" si="22">AI11</f>
        <v>Sun</v>
      </c>
      <c r="AJ21" s="20">
        <f t="shared" si="22"/>
        <v>70266.999999999956</v>
      </c>
      <c r="AK21" s="20" t="str">
        <f t="shared" si="16"/>
        <v/>
      </c>
      <c r="AL21" s="20">
        <f t="shared" si="17"/>
        <v>77870.751428571413</v>
      </c>
    </row>
    <row r="22" spans="7:38" x14ac:dyDescent="0.3">
      <c r="AB22" t="str">
        <f>_xlfn.TEXTJOIN(" ", TRUE, "The line in the chart indicates", TEXT(AE14, "$#'#"), "average Revenue")</f>
        <v>The line in the chart indicates $13627'4 average Revenue</v>
      </c>
    </row>
  </sheetData>
  <conditionalFormatting sqref="R9">
    <cfRule type="expression" dxfId="240" priority="1">
      <formula>$R$5&lt;0</formula>
    </cfRule>
    <cfRule type="expression" dxfId="239" priority="2">
      <formula>$R$5&gt;0</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2325C2-008F-4439-ABE2-03511F41F006}">
  <sheetPr codeName="Sheet5"/>
  <dimension ref="S1:Z13"/>
  <sheetViews>
    <sheetView workbookViewId="0"/>
  </sheetViews>
  <sheetFormatPr defaultRowHeight="14.4" x14ac:dyDescent="0.3"/>
  <cols>
    <col min="1" max="13" width="8.88671875" style="2"/>
    <col min="14" max="14" width="8.88671875" style="2" customWidth="1"/>
    <col min="15" max="16384" width="8.88671875" style="2"/>
  </cols>
  <sheetData>
    <row r="1" spans="19:26" x14ac:dyDescent="0.3">
      <c r="U1" s="3"/>
      <c r="V1" s="3"/>
      <c r="W1" s="3"/>
      <c r="X1" s="3"/>
      <c r="Y1" s="3"/>
      <c r="Z1" s="3"/>
    </row>
    <row r="2" spans="19:26" x14ac:dyDescent="0.3">
      <c r="U2" s="3"/>
      <c r="V2" s="3"/>
      <c r="W2" s="3"/>
      <c r="X2" s="3"/>
      <c r="Y2" s="3"/>
      <c r="Z2" s="3"/>
    </row>
    <row r="3" spans="19:26" x14ac:dyDescent="0.3">
      <c r="V3" s="3"/>
      <c r="W3" s="3"/>
      <c r="X3" s="3"/>
      <c r="Y3" s="3"/>
      <c r="Z3" s="3"/>
    </row>
    <row r="4" spans="19:26" x14ac:dyDescent="0.3">
      <c r="V4" s="3"/>
      <c r="W4" s="3"/>
      <c r="X4" s="3"/>
      <c r="Y4" s="3"/>
      <c r="Z4" s="3"/>
    </row>
    <row r="5" spans="19:26" x14ac:dyDescent="0.3">
      <c r="V5" s="3"/>
      <c r="W5" s="3"/>
      <c r="X5" s="3"/>
      <c r="Y5" s="3"/>
      <c r="Z5" s="3"/>
    </row>
    <row r="6" spans="19:26" x14ac:dyDescent="0.3">
      <c r="V6" s="3"/>
      <c r="W6" s="3"/>
      <c r="X6" s="3"/>
      <c r="Y6" s="3"/>
      <c r="Z6" s="3"/>
    </row>
    <row r="8" spans="19:26" x14ac:dyDescent="0.3">
      <c r="S8" s="6"/>
    </row>
    <row r="9" spans="19:26" x14ac:dyDescent="0.3">
      <c r="S9" s="7"/>
    </row>
    <row r="10" spans="19:26" x14ac:dyDescent="0.3">
      <c r="S10" s="8"/>
    </row>
    <row r="11" spans="19:26" x14ac:dyDescent="0.3">
      <c r="S11" s="9"/>
    </row>
    <row r="13" spans="19:26" x14ac:dyDescent="0.3">
      <c r="W13" s="2" t="s">
        <v>22</v>
      </c>
    </row>
  </sheetData>
  <pageMargins left="0.7" right="0.7" top="0.75" bottom="0.75" header="0.3" footer="0.3"/>
  <drawing r:id="rId1"/>
  <legacy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2F744B-435B-4238-A64B-E0DB81A4223D}">
  <sheetPr codeName="Sheet6"/>
  <dimension ref="S1:Z13"/>
  <sheetViews>
    <sheetView tabSelected="1" zoomScaleNormal="100" workbookViewId="0">
      <selection activeCell="Q17" sqref="Q17"/>
    </sheetView>
  </sheetViews>
  <sheetFormatPr defaultRowHeight="14.4" x14ac:dyDescent="0.3"/>
  <cols>
    <col min="1" max="13" width="8.88671875" style="2"/>
    <col min="14" max="14" width="8.88671875" style="2" customWidth="1"/>
    <col min="15" max="16384" width="8.88671875" style="2"/>
  </cols>
  <sheetData>
    <row r="1" spans="19:26" x14ac:dyDescent="0.3">
      <c r="U1" s="3"/>
      <c r="V1" s="3"/>
      <c r="W1" s="3"/>
      <c r="X1" s="3"/>
      <c r="Y1" s="3"/>
      <c r="Z1" s="3"/>
    </row>
    <row r="2" spans="19:26" x14ac:dyDescent="0.3">
      <c r="U2" s="3"/>
      <c r="V2" s="3"/>
      <c r="W2" s="3"/>
      <c r="X2" s="3"/>
      <c r="Y2" s="3"/>
      <c r="Z2" s="3"/>
    </row>
    <row r="3" spans="19:26" x14ac:dyDescent="0.3">
      <c r="V3" s="3"/>
      <c r="W3" s="3"/>
      <c r="X3" s="3"/>
      <c r="Y3" s="3"/>
      <c r="Z3" s="3"/>
    </row>
    <row r="4" spans="19:26" x14ac:dyDescent="0.3">
      <c r="V4" s="3"/>
      <c r="W4" s="3"/>
      <c r="X4" s="3"/>
      <c r="Y4" s="3"/>
      <c r="Z4" s="3"/>
    </row>
    <row r="5" spans="19:26" x14ac:dyDescent="0.3">
      <c r="V5" s="3"/>
      <c r="W5" s="3"/>
      <c r="X5" s="3"/>
      <c r="Y5" s="3"/>
      <c r="Z5" s="3"/>
    </row>
    <row r="6" spans="19:26" x14ac:dyDescent="0.3">
      <c r="V6" s="3"/>
      <c r="W6" s="3"/>
      <c r="X6" s="3"/>
      <c r="Y6" s="3"/>
      <c r="Z6" s="3"/>
    </row>
    <row r="8" spans="19:26" x14ac:dyDescent="0.3">
      <c r="S8" s="6"/>
    </row>
    <row r="9" spans="19:26" x14ac:dyDescent="0.3">
      <c r="S9" s="7"/>
    </row>
    <row r="10" spans="19:26" x14ac:dyDescent="0.3">
      <c r="S10" s="8"/>
    </row>
    <row r="11" spans="19:26" x14ac:dyDescent="0.3">
      <c r="S11" s="9"/>
    </row>
    <row r="13" spans="19:26" x14ac:dyDescent="0.3">
      <c r="S13" s="2" t="s">
        <v>22</v>
      </c>
      <c r="W13" s="2" t="s">
        <v>22</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0" r:id="rId4" name="Option Button 2">
              <controlPr defaultSize="0" autoFill="0" autoLine="0" autoPict="0">
                <anchor moveWithCells="1">
                  <from>
                    <xdr:col>10</xdr:col>
                    <xdr:colOff>167640</xdr:colOff>
                    <xdr:row>12</xdr:row>
                    <xdr:rowOff>68580</xdr:rowOff>
                  </from>
                  <to>
                    <xdr:col>10</xdr:col>
                    <xdr:colOff>426720</xdr:colOff>
                    <xdr:row>13</xdr:row>
                    <xdr:rowOff>106680</xdr:rowOff>
                  </to>
                </anchor>
              </controlPr>
            </control>
          </mc:Choice>
        </mc:AlternateContent>
        <mc:AlternateContent xmlns:mc="http://schemas.openxmlformats.org/markup-compatibility/2006">
          <mc:Choice Requires="x14">
            <control shapeId="7171" r:id="rId5" name="Option Button 3">
              <controlPr defaultSize="0" autoFill="0" autoLine="0" autoPict="0">
                <anchor moveWithCells="1">
                  <from>
                    <xdr:col>12</xdr:col>
                    <xdr:colOff>144780</xdr:colOff>
                    <xdr:row>12</xdr:row>
                    <xdr:rowOff>68580</xdr:rowOff>
                  </from>
                  <to>
                    <xdr:col>12</xdr:col>
                    <xdr:colOff>403860</xdr:colOff>
                    <xdr:row>13</xdr:row>
                    <xdr:rowOff>106680</xdr:rowOff>
                  </to>
                </anchor>
              </controlPr>
            </control>
          </mc:Choice>
        </mc:AlternateContent>
        <mc:AlternateContent xmlns:mc="http://schemas.openxmlformats.org/markup-compatibility/2006">
          <mc:Choice Requires="x14">
            <control shapeId="7172" r:id="rId6" name="Drop Down 4">
              <controlPr defaultSize="0" autoLine="0" autoPict="0">
                <anchor moveWithCells="1">
                  <from>
                    <xdr:col>14</xdr:col>
                    <xdr:colOff>175260</xdr:colOff>
                    <xdr:row>12</xdr:row>
                    <xdr:rowOff>22860</xdr:rowOff>
                  </from>
                  <to>
                    <xdr:col>15</xdr:col>
                    <xdr:colOff>403860</xdr:colOff>
                    <xdr:row>13</xdr:row>
                    <xdr:rowOff>106680</xdr:rowOff>
                  </to>
                </anchor>
              </controlPr>
            </control>
          </mc:Choice>
        </mc:AlternateContent>
        <mc:AlternateContent xmlns:mc="http://schemas.openxmlformats.org/markup-compatibility/2006">
          <mc:Choice Requires="x14">
            <control shapeId="7242" r:id="rId7" name="Option Button 74">
              <controlPr defaultSize="0" autoFill="0" autoLine="0" autoPict="0">
                <anchor moveWithCells="1">
                  <from>
                    <xdr:col>17</xdr:col>
                    <xdr:colOff>182880</xdr:colOff>
                    <xdr:row>14</xdr:row>
                    <xdr:rowOff>99060</xdr:rowOff>
                  </from>
                  <to>
                    <xdr:col>17</xdr:col>
                    <xdr:colOff>381000</xdr:colOff>
                    <xdr:row>15</xdr:row>
                    <xdr:rowOff>152400</xdr:rowOff>
                  </to>
                </anchor>
              </controlPr>
            </control>
          </mc:Choice>
        </mc:AlternateContent>
        <mc:AlternateContent xmlns:mc="http://schemas.openxmlformats.org/markup-compatibility/2006">
          <mc:Choice Requires="x14">
            <control shapeId="7243" r:id="rId8" name="Option Button 75">
              <controlPr defaultSize="0" autoFill="0" autoLine="0" autoPict="0">
                <anchor moveWithCells="1">
                  <from>
                    <xdr:col>20</xdr:col>
                    <xdr:colOff>7620</xdr:colOff>
                    <xdr:row>14</xdr:row>
                    <xdr:rowOff>91440</xdr:rowOff>
                  </from>
                  <to>
                    <xdr:col>20</xdr:col>
                    <xdr:colOff>205740</xdr:colOff>
                    <xdr:row>15</xdr:row>
                    <xdr:rowOff>144780</xdr:rowOff>
                  </to>
                </anchor>
              </controlPr>
            </control>
          </mc:Choice>
        </mc:AlternateContent>
        <mc:AlternateContent xmlns:mc="http://schemas.openxmlformats.org/markup-compatibility/2006">
          <mc:Choice Requires="x14">
            <control shapeId="7247" r:id="rId9" name="Group Box 79">
              <controlPr defaultSize="0" autoFill="0" autoPict="0">
                <anchor moveWithCells="1">
                  <from>
                    <xdr:col>16</xdr:col>
                    <xdr:colOff>358140</xdr:colOff>
                    <xdr:row>14</xdr:row>
                    <xdr:rowOff>22860</xdr:rowOff>
                  </from>
                  <to>
                    <xdr:col>20</xdr:col>
                    <xdr:colOff>297180</xdr:colOff>
                    <xdr:row>16</xdr:row>
                    <xdr:rowOff>91440</xdr:rowOff>
                  </to>
                </anchor>
              </controlPr>
            </control>
          </mc:Choice>
        </mc:AlternateContent>
      </controls>
    </mc:Choice>
  </mc:AlternateContent>
  <extLst>
    <ext xmlns:x14="http://schemas.microsoft.com/office/spreadsheetml/2009/9/main" uri="{A8765BA9-456A-4dab-B4F3-ACF838C121DE}">
      <x14:slicerList>
        <x14:slicer r:id="rId10"/>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31C421-8758-4137-A794-70909D12F6CD}">
  <sheetPr codeName="Sheet7"/>
  <dimension ref="B2:CL113"/>
  <sheetViews>
    <sheetView showGridLines="0" topLeftCell="BG1" workbookViewId="0">
      <selection activeCell="BO4" sqref="BO4"/>
    </sheetView>
  </sheetViews>
  <sheetFormatPr defaultRowHeight="14.4" x14ac:dyDescent="0.3"/>
  <cols>
    <col min="1" max="1" width="15.44140625" style="2" bestFit="1" customWidth="1"/>
    <col min="2" max="2" width="14.21875" style="2" bestFit="1" customWidth="1"/>
    <col min="3" max="3" width="12.109375" style="2" bestFit="1" customWidth="1"/>
    <col min="4" max="4" width="8.88671875" style="2"/>
    <col min="5" max="5" width="2.5546875" style="36" customWidth="1"/>
    <col min="6" max="6" width="8.88671875" style="2"/>
    <col min="7" max="7" width="10.6640625" style="2" bestFit="1" customWidth="1"/>
    <col min="8" max="8" width="11.6640625" style="2" bestFit="1" customWidth="1"/>
    <col min="9" max="11" width="8.88671875" style="2"/>
    <col min="12" max="12" width="2.5546875" style="36" customWidth="1"/>
    <col min="13" max="13" width="8.88671875" style="2"/>
    <col min="14" max="14" width="12.5546875" style="2" bestFit="1" customWidth="1"/>
    <col min="15" max="15" width="12.109375" style="2" bestFit="1" customWidth="1"/>
    <col min="16" max="16" width="8.88671875" style="2"/>
    <col min="17" max="17" width="2.5546875" style="36" customWidth="1"/>
    <col min="18" max="18" width="8.88671875" style="2"/>
    <col min="19" max="19" width="10.6640625" style="2" bestFit="1" customWidth="1"/>
    <col min="20" max="20" width="12.109375" style="2" bestFit="1" customWidth="1"/>
    <col min="21" max="21" width="8.88671875" style="2"/>
    <col min="22" max="22" width="2.5546875" style="36" customWidth="1"/>
    <col min="23" max="23" width="8.88671875" style="2"/>
    <col min="24" max="24" width="13.109375" style="2" bestFit="1" customWidth="1"/>
    <col min="25" max="25" width="12.109375" style="2" bestFit="1" customWidth="1"/>
    <col min="26" max="26" width="11.33203125" style="2" bestFit="1" customWidth="1"/>
    <col min="27" max="27" width="2.5546875" style="36" customWidth="1"/>
    <col min="28" max="28" width="8.88671875" style="2"/>
    <col min="29" max="29" width="11.33203125" style="2" bestFit="1" customWidth="1"/>
    <col min="30" max="30" width="10.44140625" style="2" bestFit="1" customWidth="1"/>
    <col min="31" max="31" width="6.5546875" style="2" bestFit="1" customWidth="1"/>
    <col min="32" max="32" width="13.109375" style="2" bestFit="1" customWidth="1"/>
    <col min="33" max="33" width="12.109375" style="2" bestFit="1" customWidth="1"/>
    <col min="34" max="34" width="14.109375" style="2" bestFit="1" customWidth="1"/>
    <col min="35" max="35" width="8.88671875" style="2"/>
    <col min="36" max="36" width="2.5546875" style="36" customWidth="1"/>
    <col min="37" max="37" width="8.88671875" style="2"/>
    <col min="38" max="38" width="20.88671875" style="2" bestFit="1" customWidth="1"/>
    <col min="39" max="39" width="12.109375" style="2" bestFit="1" customWidth="1"/>
    <col min="40" max="40" width="8.88671875" style="2"/>
    <col min="41" max="41" width="2.5546875" style="36" customWidth="1"/>
    <col min="42" max="42" width="8.88671875" style="2"/>
    <col min="43" max="43" width="22.6640625" style="2" bestFit="1" customWidth="1"/>
    <col min="44" max="44" width="20.33203125" style="2" bestFit="1" customWidth="1"/>
    <col min="45" max="45" width="12.109375" style="2" bestFit="1" customWidth="1"/>
    <col min="46" max="46" width="2.5546875" style="36" customWidth="1"/>
    <col min="47" max="47" width="8.88671875" style="2"/>
    <col min="48" max="48" width="9" style="2" bestFit="1" customWidth="1"/>
    <col min="49" max="49" width="12.109375" style="2" bestFit="1" customWidth="1"/>
    <col min="50" max="50" width="8.88671875" style="2"/>
    <col min="51" max="51" width="2.5546875" style="36" customWidth="1"/>
    <col min="52" max="52" width="8.88671875" style="2"/>
    <col min="53" max="53" width="9" style="2" bestFit="1" customWidth="1"/>
    <col min="54" max="54" width="12.109375" style="2" bestFit="1" customWidth="1"/>
    <col min="55" max="56" width="8.88671875" style="2"/>
    <col min="57" max="57" width="11.6640625" style="2" bestFit="1" customWidth="1"/>
    <col min="58" max="58" width="9.6640625" style="2" bestFit="1" customWidth="1"/>
    <col min="59" max="59" width="8.88671875" style="2"/>
    <col min="60" max="60" width="2.5546875" style="36" customWidth="1"/>
    <col min="61" max="61" width="8.88671875" style="2"/>
    <col min="62" max="62" width="11.21875" style="2" bestFit="1" customWidth="1"/>
    <col min="63" max="63" width="12.109375" style="2" bestFit="1" customWidth="1"/>
    <col min="64" max="64" width="8.88671875" style="2"/>
    <col min="65" max="65" width="2.5546875" style="36" customWidth="1"/>
    <col min="66" max="66" width="8.88671875" style="2"/>
    <col min="67" max="67" width="9.88671875" style="2" bestFit="1" customWidth="1"/>
    <col min="68" max="68" width="10.88671875" style="2" bestFit="1" customWidth="1"/>
    <col min="69" max="69" width="11.33203125" style="2" bestFit="1" customWidth="1"/>
    <col min="70" max="70" width="14.109375" style="2" bestFit="1" customWidth="1"/>
    <col min="71" max="71" width="2.5546875" style="36" customWidth="1"/>
    <col min="72" max="72" width="8.88671875" style="2"/>
    <col min="73" max="73" width="18.77734375" style="2" bestFit="1" customWidth="1"/>
    <col min="74" max="74" width="12.109375" style="2" bestFit="1" customWidth="1"/>
    <col min="75" max="75" width="8.6640625" style="2" bestFit="1" customWidth="1"/>
    <col min="76" max="76" width="14.109375" style="2" bestFit="1" customWidth="1"/>
    <col min="77" max="77" width="11.6640625" style="2" bestFit="1" customWidth="1"/>
    <col min="78" max="79" width="8.88671875" style="2"/>
    <col min="80" max="80" width="2.5546875" style="36" customWidth="1"/>
    <col min="81" max="81" width="8.88671875" style="2"/>
    <col min="82" max="82" width="14.109375" style="2" bestFit="1" customWidth="1"/>
    <col min="83" max="83" width="11.6640625" style="2" bestFit="1" customWidth="1"/>
    <col min="84" max="84" width="8.88671875" style="2"/>
    <col min="85" max="85" width="2.5546875" style="36" customWidth="1"/>
    <col min="86" max="86" width="8.88671875" style="2"/>
    <col min="87" max="87" width="16.5546875" style="2" bestFit="1" customWidth="1"/>
    <col min="88" max="88" width="12.109375" style="2" bestFit="1" customWidth="1"/>
    <col min="89" max="89" width="8.88671875" style="2"/>
    <col min="90" max="90" width="2.5546875" style="36" customWidth="1"/>
    <col min="91" max="16384" width="8.88671875" style="2"/>
  </cols>
  <sheetData>
    <row r="2" spans="2:89" x14ac:dyDescent="0.3">
      <c r="B2" s="37" t="s">
        <v>69</v>
      </c>
      <c r="N2" s="37" t="s">
        <v>74</v>
      </c>
      <c r="S2" s="37" t="s">
        <v>70</v>
      </c>
      <c r="X2" s="37" t="s">
        <v>71</v>
      </c>
      <c r="CD2" s="43" t="str">
        <f>BU3</f>
        <v>Product Name</v>
      </c>
      <c r="CE2" s="43" t="str">
        <f>IF($BY$13=1,BY3,BZ3)</f>
        <v>Quantity</v>
      </c>
      <c r="CI2" s="38" t="s">
        <v>197</v>
      </c>
      <c r="CJ2" s="44" t="s">
        <v>2</v>
      </c>
    </row>
    <row r="3" spans="2:89" x14ac:dyDescent="0.3">
      <c r="B3" s="44" t="s">
        <v>68</v>
      </c>
      <c r="C3" s="44" t="s">
        <v>2</v>
      </c>
      <c r="G3" s="43" t="s">
        <v>64</v>
      </c>
      <c r="H3" s="35">
        <v>1</v>
      </c>
      <c r="I3" s="41"/>
      <c r="J3" s="40" t="s">
        <v>66</v>
      </c>
      <c r="K3" s="40"/>
      <c r="M3" s="41"/>
      <c r="N3" s="44" t="s">
        <v>68</v>
      </c>
      <c r="O3" s="44" t="s">
        <v>2</v>
      </c>
      <c r="R3" s="40"/>
      <c r="S3" s="44" t="s">
        <v>67</v>
      </c>
      <c r="T3" s="44" t="s">
        <v>2</v>
      </c>
      <c r="X3" s="44" t="s">
        <v>67</v>
      </c>
      <c r="Y3" s="44" t="s">
        <v>2</v>
      </c>
      <c r="AC3" s="38" t="s">
        <v>76</v>
      </c>
      <c r="AD3" s="38" t="s">
        <v>77</v>
      </c>
      <c r="AE3" s="38" t="s">
        <v>1</v>
      </c>
      <c r="AF3" s="38" t="s">
        <v>0</v>
      </c>
      <c r="AG3" s="38" t="s">
        <v>2</v>
      </c>
      <c r="AH3" s="38" t="s">
        <v>3</v>
      </c>
      <c r="AL3" s="38" t="s">
        <v>78</v>
      </c>
      <c r="AM3" s="44" t="s">
        <v>2</v>
      </c>
      <c r="AQ3" s="38" t="s">
        <v>84</v>
      </c>
      <c r="AR3" s="38" t="s">
        <v>85</v>
      </c>
      <c r="AV3" s="38" t="s">
        <v>24</v>
      </c>
      <c r="AW3" s="44" t="s">
        <v>2</v>
      </c>
      <c r="BA3" s="38" t="s">
        <v>24</v>
      </c>
      <c r="BB3" s="44" t="s">
        <v>2</v>
      </c>
      <c r="BD3" s="38" t="str">
        <f>BA3</f>
        <v>Month</v>
      </c>
      <c r="BE3" s="38" t="str">
        <f>BB3</f>
        <v>Profit Margin</v>
      </c>
      <c r="BF3" s="38" t="s">
        <v>92</v>
      </c>
      <c r="BJ3" s="38" t="s">
        <v>56</v>
      </c>
      <c r="BK3" s="44" t="s">
        <v>2</v>
      </c>
      <c r="BO3" s="38" t="s">
        <v>7</v>
      </c>
      <c r="BP3" s="38" t="s">
        <v>93</v>
      </c>
      <c r="BQ3" s="38" t="s">
        <v>6</v>
      </c>
      <c r="BU3" s="38" t="s">
        <v>94</v>
      </c>
      <c r="BV3" s="44" t="s">
        <v>2</v>
      </c>
      <c r="BX3" s="43" t="str">
        <f>BU3</f>
        <v>Product Name</v>
      </c>
      <c r="BY3" s="43" t="str">
        <f>BV3</f>
        <v>Profit Margin</v>
      </c>
      <c r="BZ3" s="43" t="s">
        <v>195</v>
      </c>
      <c r="CD3" s="38" t="str">
        <f t="shared" ref="CD3:CD7" si="0">BU4</f>
        <v>Discussion Fusion</v>
      </c>
      <c r="CE3" s="50">
        <f t="shared" ref="CE3:CE7" si="1">IF($BY$13=1,BY4,BZ4)</f>
        <v>657</v>
      </c>
      <c r="CI3" s="38" t="s">
        <v>199</v>
      </c>
      <c r="CJ3" s="39">
        <v>718216.26999999932</v>
      </c>
    </row>
    <row r="4" spans="2:89" x14ac:dyDescent="0.3">
      <c r="B4" s="38" t="s">
        <v>211</v>
      </c>
      <c r="C4" s="38">
        <v>914.64</v>
      </c>
      <c r="G4" s="43" t="s">
        <v>65</v>
      </c>
      <c r="H4" s="35">
        <v>1</v>
      </c>
      <c r="I4" s="41"/>
      <c r="J4" s="40" t="s">
        <v>67</v>
      </c>
      <c r="K4" s="40"/>
      <c r="M4" s="41"/>
      <c r="N4" s="38" t="s">
        <v>216</v>
      </c>
      <c r="O4" s="39">
        <v>-150.37999999999988</v>
      </c>
      <c r="R4" s="40"/>
      <c r="S4" s="38" t="s">
        <v>224</v>
      </c>
      <c r="T4" s="39">
        <v>1252.4700000000003</v>
      </c>
      <c r="X4" s="38" t="s">
        <v>206</v>
      </c>
      <c r="Y4" s="39">
        <v>358.44000000000005</v>
      </c>
      <c r="AC4" s="39">
        <v>123</v>
      </c>
      <c r="AD4" s="39">
        <v>20</v>
      </c>
      <c r="AE4" s="48">
        <v>25890.339999999997</v>
      </c>
      <c r="AF4" s="48">
        <v>37463.070000000007</v>
      </c>
      <c r="AG4" s="48">
        <v>11572.73000000001</v>
      </c>
      <c r="AH4" s="47">
        <v>0.30891034824428454</v>
      </c>
      <c r="AL4" s="38" t="s">
        <v>79</v>
      </c>
      <c r="AM4" s="48">
        <v>436.9699999999998</v>
      </c>
      <c r="AQ4" s="52">
        <v>45.204999999999998</v>
      </c>
      <c r="AR4" s="39">
        <v>45.204999999999998</v>
      </c>
      <c r="AV4" s="38" t="s">
        <v>25</v>
      </c>
      <c r="AW4" s="53"/>
      <c r="BA4" s="38" t="s">
        <v>25</v>
      </c>
      <c r="BB4" s="48">
        <v>177715.38000000006</v>
      </c>
      <c r="BD4" s="38" t="str">
        <f t="shared" ref="BD4:BD15" si="2">BA4</f>
        <v>Jan</v>
      </c>
      <c r="BE4" s="48">
        <f t="shared" ref="BE4:BE15" si="3">BB4</f>
        <v>177715.38000000006</v>
      </c>
      <c r="BF4" s="48">
        <f>BE4</f>
        <v>177715.38000000006</v>
      </c>
      <c r="BJ4" s="38" t="s">
        <v>57</v>
      </c>
      <c r="BK4" s="39">
        <v>1743.5299999999988</v>
      </c>
      <c r="BO4" s="39">
        <v>8</v>
      </c>
      <c r="BP4" s="56">
        <v>8.1081081081081086E-2</v>
      </c>
      <c r="BQ4" s="56">
        <v>8.1859281687272287E-2</v>
      </c>
      <c r="BU4" s="38" t="s">
        <v>120</v>
      </c>
      <c r="BV4" s="39">
        <v>3541.23</v>
      </c>
      <c r="BX4" s="38" t="str">
        <f t="shared" ref="BX4:BX8" si="4">BU4</f>
        <v>Discussion Fusion</v>
      </c>
      <c r="BY4" s="39">
        <f t="shared" ref="BY4:BY8" si="5">BV4</f>
        <v>3541.23</v>
      </c>
      <c r="BZ4" s="50">
        <f>_xlfn.XLOOKUP(BX4,$BU$14:$BU$113,$BW$14:$BW$113,0,0)</f>
        <v>657</v>
      </c>
      <c r="CD4" s="38" t="str">
        <f t="shared" si="0"/>
        <v>Sea Drop</v>
      </c>
      <c r="CE4" s="50">
        <f t="shared" si="1"/>
        <v>329</v>
      </c>
      <c r="CI4" s="38" t="s">
        <v>201</v>
      </c>
      <c r="CJ4" s="39">
        <v>417457.830000002</v>
      </c>
    </row>
    <row r="5" spans="2:89" x14ac:dyDescent="0.3">
      <c r="B5" s="38" t="s">
        <v>212</v>
      </c>
      <c r="C5" s="38">
        <v>532.79999999999995</v>
      </c>
      <c r="I5" s="42"/>
      <c r="M5" s="42"/>
      <c r="N5" s="38" t="s">
        <v>217</v>
      </c>
      <c r="O5" s="39">
        <v>-123.59999999999991</v>
      </c>
      <c r="S5" s="38" t="s">
        <v>210</v>
      </c>
      <c r="T5" s="39">
        <v>1227.2399999999998</v>
      </c>
      <c r="X5" s="38" t="s">
        <v>221</v>
      </c>
      <c r="Y5" s="39">
        <v>-320.32999999999993</v>
      </c>
      <c r="AL5" s="38" t="s">
        <v>80</v>
      </c>
      <c r="AM5" s="48">
        <v>2392.16</v>
      </c>
      <c r="AV5" s="38" t="s">
        <v>29</v>
      </c>
      <c r="AW5" s="47">
        <v>2.3177510016281769E-4</v>
      </c>
      <c r="BA5" s="38" t="s">
        <v>29</v>
      </c>
      <c r="BB5" s="48">
        <v>177756.57000000004</v>
      </c>
      <c r="BD5" s="38" t="str">
        <f t="shared" si="2"/>
        <v>Feb</v>
      </c>
      <c r="BE5" s="48">
        <f t="shared" si="3"/>
        <v>177756.57000000004</v>
      </c>
      <c r="BF5" s="48">
        <f t="shared" ref="BF5:BF15" si="6">BE5</f>
        <v>177756.57000000004</v>
      </c>
      <c r="BJ5" s="38" t="s">
        <v>58</v>
      </c>
      <c r="BK5" s="39">
        <v>1166.4499999999994</v>
      </c>
      <c r="BU5" s="38" t="s">
        <v>172</v>
      </c>
      <c r="BV5" s="39">
        <v>2921.52</v>
      </c>
      <c r="BX5" s="38" t="str">
        <f t="shared" si="4"/>
        <v>Sea Drop</v>
      </c>
      <c r="BY5" s="39">
        <f t="shared" si="5"/>
        <v>2921.52</v>
      </c>
      <c r="BZ5" s="50">
        <f t="shared" ref="BZ5:BZ8" si="7">_xlfn.XLOOKUP(BX5,$BU$14:$BU$113,$BW$14:$BW$113,0,0)</f>
        <v>329</v>
      </c>
      <c r="CD5" s="38" t="str">
        <f t="shared" si="0"/>
        <v>Indeed Splash</v>
      </c>
      <c r="CE5" s="50">
        <f t="shared" si="1"/>
        <v>522</v>
      </c>
      <c r="CI5" s="38" t="s">
        <v>200</v>
      </c>
      <c r="CJ5" s="39">
        <v>367414.25000000041</v>
      </c>
    </row>
    <row r="6" spans="2:89" x14ac:dyDescent="0.3">
      <c r="B6" s="38" t="s">
        <v>213</v>
      </c>
      <c r="C6" s="38">
        <v>408.48</v>
      </c>
      <c r="N6" s="38" t="s">
        <v>218</v>
      </c>
      <c r="O6" s="39">
        <v>-119.47999999999996</v>
      </c>
      <c r="S6" s="38" t="s">
        <v>208</v>
      </c>
      <c r="T6" s="39">
        <v>1118.0700000000006</v>
      </c>
      <c r="X6" s="38" t="s">
        <v>209</v>
      </c>
      <c r="Y6" s="39">
        <v>89.799999999999727</v>
      </c>
      <c r="AL6" s="38" t="s">
        <v>81</v>
      </c>
      <c r="AM6" s="48">
        <v>1875.7899999999991</v>
      </c>
      <c r="AV6" s="38" t="s">
        <v>30</v>
      </c>
      <c r="AW6" s="47">
        <v>0.1505390208643167</v>
      </c>
      <c r="BA6" s="38" t="s">
        <v>30</v>
      </c>
      <c r="BB6" s="48">
        <v>204515.86999999941</v>
      </c>
      <c r="BD6" s="38" t="str">
        <f t="shared" si="2"/>
        <v>Mar</v>
      </c>
      <c r="BE6" s="48">
        <f t="shared" si="3"/>
        <v>204515.86999999941</v>
      </c>
      <c r="BF6" s="48">
        <f t="shared" si="6"/>
        <v>204515.86999999941</v>
      </c>
      <c r="BJ6" s="38" t="s">
        <v>59</v>
      </c>
      <c r="BK6" s="39">
        <v>2120.48</v>
      </c>
      <c r="BU6" s="38" t="s">
        <v>132</v>
      </c>
      <c r="BV6" s="39">
        <v>2489.9400000000005</v>
      </c>
      <c r="BX6" s="38" t="str">
        <f t="shared" si="4"/>
        <v>Indeed Splash</v>
      </c>
      <c r="BY6" s="39">
        <f t="shared" si="5"/>
        <v>2489.9400000000005</v>
      </c>
      <c r="BZ6" s="50">
        <f t="shared" si="7"/>
        <v>522</v>
      </c>
      <c r="CD6" s="38" t="str">
        <f t="shared" si="0"/>
        <v>Wait Drop</v>
      </c>
      <c r="CE6" s="50">
        <f t="shared" si="1"/>
        <v>473</v>
      </c>
      <c r="CI6" s="38" t="s">
        <v>198</v>
      </c>
      <c r="CJ6" s="39">
        <v>339210.4900000029</v>
      </c>
    </row>
    <row r="7" spans="2:89" x14ac:dyDescent="0.3">
      <c r="B7" s="38" t="s">
        <v>214</v>
      </c>
      <c r="C7" s="38">
        <v>408.48</v>
      </c>
      <c r="N7" s="38" t="s">
        <v>219</v>
      </c>
      <c r="O7" s="39">
        <v>-119.47999999999996</v>
      </c>
      <c r="S7" s="38" t="s">
        <v>207</v>
      </c>
      <c r="T7" s="39">
        <v>821.16000000000031</v>
      </c>
      <c r="X7" s="38" t="s">
        <v>222</v>
      </c>
      <c r="Y7" s="39">
        <v>193.84999999999991</v>
      </c>
      <c r="AL7" s="38" t="s">
        <v>82</v>
      </c>
      <c r="AM7" s="48">
        <v>2646.3899999999994</v>
      </c>
      <c r="AQ7" s="38" t="s">
        <v>86</v>
      </c>
      <c r="AR7" s="44" t="s">
        <v>2</v>
      </c>
      <c r="AV7" s="38" t="s">
        <v>33</v>
      </c>
      <c r="AW7" s="47">
        <v>-5.6420218147370485E-2</v>
      </c>
      <c r="BA7" s="38" t="s">
        <v>33</v>
      </c>
      <c r="BB7" s="48">
        <v>192977.04000000018</v>
      </c>
      <c r="BD7" s="38" t="str">
        <f t="shared" si="2"/>
        <v>Apr</v>
      </c>
      <c r="BE7" s="48">
        <f t="shared" si="3"/>
        <v>192977.04000000018</v>
      </c>
      <c r="BF7" s="48">
        <f t="shared" si="6"/>
        <v>192977.04000000018</v>
      </c>
      <c r="BJ7" s="38" t="s">
        <v>60</v>
      </c>
      <c r="BK7" s="39">
        <v>1712.6700000000005</v>
      </c>
      <c r="BU7" s="38" t="s">
        <v>188</v>
      </c>
      <c r="BV7" s="39">
        <v>2128.5</v>
      </c>
      <c r="BX7" s="38" t="str">
        <f t="shared" si="4"/>
        <v>Wait Drop</v>
      </c>
      <c r="BY7" s="39">
        <f t="shared" si="5"/>
        <v>2128.5</v>
      </c>
      <c r="BZ7" s="50">
        <f t="shared" si="7"/>
        <v>473</v>
      </c>
      <c r="CD7" s="38" t="str">
        <f t="shared" si="0"/>
        <v>Administration Fusion</v>
      </c>
      <c r="CE7" s="50">
        <f t="shared" si="1"/>
        <v>226</v>
      </c>
      <c r="CI7" s="38" t="s">
        <v>204</v>
      </c>
      <c r="CJ7" s="39">
        <v>174072.76000000042</v>
      </c>
    </row>
    <row r="8" spans="2:89" x14ac:dyDescent="0.3">
      <c r="B8" s="38" t="s">
        <v>215</v>
      </c>
      <c r="C8" s="38">
        <v>365.19</v>
      </c>
      <c r="N8" s="38" t="s">
        <v>220</v>
      </c>
      <c r="O8" s="39">
        <v>-117.42000000000002</v>
      </c>
      <c r="S8" s="38" t="s">
        <v>225</v>
      </c>
      <c r="T8" s="39">
        <v>793.11000000000024</v>
      </c>
      <c r="X8" s="38" t="s">
        <v>223</v>
      </c>
      <c r="Y8" s="39">
        <v>-51.019999999999982</v>
      </c>
      <c r="AL8" s="38" t="s">
        <v>83</v>
      </c>
      <c r="AM8" s="48">
        <v>4221.4200000000037</v>
      </c>
      <c r="AQ8" s="38" t="s">
        <v>87</v>
      </c>
      <c r="AR8" s="53">
        <v>0.52059453560223068</v>
      </c>
      <c r="AV8" s="38" t="s">
        <v>32</v>
      </c>
      <c r="AW8" s="47">
        <v>6.5633766586948014E-2</v>
      </c>
      <c r="BA8" s="38" t="s">
        <v>32</v>
      </c>
      <c r="BB8" s="48">
        <v>205642.85000000033</v>
      </c>
      <c r="BD8" s="38" t="str">
        <f t="shared" si="2"/>
        <v>May</v>
      </c>
      <c r="BE8" s="48">
        <f t="shared" si="3"/>
        <v>205642.85000000033</v>
      </c>
      <c r="BF8" s="48">
        <f t="shared" si="6"/>
        <v>205642.85000000033</v>
      </c>
      <c r="BJ8" s="38" t="s">
        <v>61</v>
      </c>
      <c r="BK8" s="39">
        <v>3267.8999999999996</v>
      </c>
      <c r="BU8" s="38" t="s">
        <v>97</v>
      </c>
      <c r="BV8" s="39">
        <v>1756.02</v>
      </c>
      <c r="BX8" s="38" t="str">
        <f t="shared" si="4"/>
        <v>Administration Fusion</v>
      </c>
      <c r="BY8" s="39">
        <f t="shared" si="5"/>
        <v>1756.02</v>
      </c>
      <c r="BZ8" s="50">
        <f t="shared" si="7"/>
        <v>226</v>
      </c>
      <c r="CI8" s="38" t="s">
        <v>203</v>
      </c>
      <c r="CJ8" s="39">
        <v>142236.05999999901</v>
      </c>
    </row>
    <row r="9" spans="2:89" x14ac:dyDescent="0.3">
      <c r="AQ9" s="38" t="s">
        <v>88</v>
      </c>
      <c r="AR9" s="53">
        <v>0.47940546439776938</v>
      </c>
      <c r="AV9" s="38" t="s">
        <v>34</v>
      </c>
      <c r="AW9" s="47">
        <v>-4.9371519603039399E-2</v>
      </c>
      <c r="BA9" s="38" t="s">
        <v>34</v>
      </c>
      <c r="BB9" s="48">
        <v>195489.95000000042</v>
      </c>
      <c r="BD9" s="38" t="str">
        <f t="shared" si="2"/>
        <v>Jun</v>
      </c>
      <c r="BE9" s="48">
        <f t="shared" si="3"/>
        <v>195489.95000000042</v>
      </c>
      <c r="BF9" s="48">
        <f t="shared" si="6"/>
        <v>195489.95000000042</v>
      </c>
      <c r="BJ9" s="38" t="s">
        <v>62</v>
      </c>
      <c r="BK9" s="39">
        <v>1312</v>
      </c>
      <c r="CI9" s="38" t="s">
        <v>202</v>
      </c>
      <c r="CJ9" s="39">
        <v>86449.160000000033</v>
      </c>
    </row>
    <row r="10" spans="2:89" x14ac:dyDescent="0.3">
      <c r="AV10" s="38" t="s">
        <v>38</v>
      </c>
      <c r="AW10" s="47">
        <v>-6.5234862457123372E-2</v>
      </c>
      <c r="BA10" s="38" t="s">
        <v>38</v>
      </c>
      <c r="BB10" s="48">
        <v>182737.19000000047</v>
      </c>
      <c r="BD10" s="38" t="str">
        <f t="shared" si="2"/>
        <v>Jul</v>
      </c>
      <c r="BE10" s="48">
        <f t="shared" si="3"/>
        <v>182737.19000000047</v>
      </c>
      <c r="BF10" s="48">
        <f t="shared" si="6"/>
        <v>182737.19000000047</v>
      </c>
      <c r="BJ10" s="38" t="s">
        <v>63</v>
      </c>
      <c r="BK10" s="39">
        <v>249.70000000000073</v>
      </c>
      <c r="CI10" s="38" t="s">
        <v>205</v>
      </c>
      <c r="CJ10" s="39">
        <v>52455.239999999467</v>
      </c>
    </row>
    <row r="11" spans="2:89" s="45" customFormat="1" x14ac:dyDescent="0.3">
      <c r="AU11" s="2"/>
      <c r="AV11" s="38" t="s">
        <v>36</v>
      </c>
      <c r="AW11" s="47">
        <v>0.14152658251995559</v>
      </c>
      <c r="AX11" s="2"/>
      <c r="AZ11" s="2"/>
      <c r="BA11" s="38" t="s">
        <v>36</v>
      </c>
      <c r="BB11" s="48">
        <v>208599.36000000034</v>
      </c>
      <c r="BC11" s="2"/>
      <c r="BD11" s="38" t="str">
        <f t="shared" si="2"/>
        <v>Aug</v>
      </c>
      <c r="BE11" s="48">
        <f t="shared" si="3"/>
        <v>208599.36000000034</v>
      </c>
      <c r="BF11" s="48">
        <f t="shared" si="6"/>
        <v>208599.36000000034</v>
      </c>
      <c r="BG11" s="2"/>
      <c r="BI11" s="2"/>
      <c r="BJ11" s="2"/>
      <c r="BK11" s="2"/>
      <c r="BL11" s="2"/>
      <c r="CH11" s="2"/>
      <c r="CI11" s="2"/>
      <c r="CJ11" s="2"/>
      <c r="CK11" s="2"/>
    </row>
    <row r="12" spans="2:89" x14ac:dyDescent="0.3">
      <c r="AV12" s="38" t="s">
        <v>31</v>
      </c>
      <c r="AW12" s="47">
        <v>-8.8756456395647235E-2</v>
      </c>
      <c r="BA12" s="38" t="s">
        <v>31</v>
      </c>
      <c r="BB12" s="48">
        <v>190084.82000000039</v>
      </c>
      <c r="BD12" s="38" t="str">
        <f t="shared" si="2"/>
        <v>Sep</v>
      </c>
      <c r="BE12" s="48">
        <f t="shared" si="3"/>
        <v>190084.82000000039</v>
      </c>
      <c r="BF12" s="48">
        <f t="shared" si="6"/>
        <v>190084.82000000039</v>
      </c>
      <c r="BY12" s="58" t="s">
        <v>196</v>
      </c>
    </row>
    <row r="13" spans="2:89" x14ac:dyDescent="0.3">
      <c r="AV13" s="38" t="s">
        <v>39</v>
      </c>
      <c r="AW13" s="47">
        <v>1.5750863219866535E-3</v>
      </c>
      <c r="BA13" s="38" t="s">
        <v>39</v>
      </c>
      <c r="BB13" s="48">
        <v>190384.21999999968</v>
      </c>
      <c r="BD13" s="38" t="str">
        <f t="shared" si="2"/>
        <v>Oct</v>
      </c>
      <c r="BE13" s="48">
        <f t="shared" si="3"/>
        <v>190384.21999999968</v>
      </c>
      <c r="BF13" s="48">
        <f t="shared" si="6"/>
        <v>190384.21999999968</v>
      </c>
      <c r="BU13" s="38" t="s">
        <v>94</v>
      </c>
      <c r="BV13" s="38" t="s">
        <v>2</v>
      </c>
      <c r="BW13" s="38" t="s">
        <v>8</v>
      </c>
      <c r="BY13" s="57">
        <v>2</v>
      </c>
      <c r="CD13" s="2" t="str">
        <f>_xlfn.TEXTJOIN(" ",,IF(BY13=1,"Top 5 Profitable Products","Quantity contributing to Profit"))</f>
        <v>Quantity contributing to Profit</v>
      </c>
    </row>
    <row r="14" spans="2:89" x14ac:dyDescent="0.3">
      <c r="B14" s="37" t="s">
        <v>72</v>
      </c>
      <c r="G14" s="37" t="s">
        <v>73</v>
      </c>
      <c r="N14" s="37" t="s">
        <v>75</v>
      </c>
      <c r="AV14" s="38" t="s">
        <v>40</v>
      </c>
      <c r="AW14" s="47">
        <v>9.8171476606608472E-3</v>
      </c>
      <c r="BA14" s="38" t="s">
        <v>40</v>
      </c>
      <c r="BB14" s="48">
        <v>192253.24999999942</v>
      </c>
      <c r="BD14" s="38" t="str">
        <f t="shared" si="2"/>
        <v>Nov</v>
      </c>
      <c r="BE14" s="48">
        <f t="shared" si="3"/>
        <v>192253.24999999942</v>
      </c>
      <c r="BF14" s="48">
        <f t="shared" si="6"/>
        <v>192253.24999999942</v>
      </c>
      <c r="BU14" s="38" t="s">
        <v>95</v>
      </c>
      <c r="BV14" s="39">
        <v>4406.82</v>
      </c>
      <c r="BW14" s="50">
        <v>726</v>
      </c>
    </row>
    <row r="15" spans="2:89" x14ac:dyDescent="0.3">
      <c r="AV15" s="38" t="s">
        <v>37</v>
      </c>
      <c r="AW15" s="47">
        <v>-6.7086980324126341E-2</v>
      </c>
      <c r="BA15" s="38" t="s">
        <v>37</v>
      </c>
      <c r="BB15" s="48">
        <v>179355.56000000011</v>
      </c>
      <c r="BD15" s="38" t="str">
        <f t="shared" si="2"/>
        <v>Dec</v>
      </c>
      <c r="BE15" s="48">
        <f t="shared" si="3"/>
        <v>179355.56000000011</v>
      </c>
      <c r="BF15" s="48">
        <f t="shared" si="6"/>
        <v>179355.56000000011</v>
      </c>
      <c r="BU15" s="38" t="s">
        <v>96</v>
      </c>
      <c r="BV15" s="39">
        <v>4089.9600000000005</v>
      </c>
      <c r="BW15" s="50">
        <v>541</v>
      </c>
    </row>
    <row r="16" spans="2:89" x14ac:dyDescent="0.3">
      <c r="B16" s="43" t="str">
        <f t="shared" ref="B16:C21" si="8">IF($H$3=1,B3,N3)</f>
        <v>Full Name</v>
      </c>
      <c r="C16" s="43" t="str">
        <f t="shared" si="8"/>
        <v>Profit Margin</v>
      </c>
      <c r="G16" s="43" t="str">
        <f>IF($H$3=1,S3,X3)</f>
        <v>Location</v>
      </c>
      <c r="H16" s="43" t="str">
        <f>IF($H$3=1,T3,Y3)</f>
        <v>Profit Margin</v>
      </c>
      <c r="N16" s="43" t="str">
        <f>IF($H$4=1,B16,G16)</f>
        <v>Full Name</v>
      </c>
      <c r="O16" s="43" t="str">
        <f>IF($H$4=1,C16,H16)</f>
        <v>Profit Margin</v>
      </c>
      <c r="BU16" s="38" t="s">
        <v>97</v>
      </c>
      <c r="BV16" s="39">
        <v>1756.02</v>
      </c>
      <c r="BW16" s="50">
        <v>226</v>
      </c>
    </row>
    <row r="17" spans="2:79" x14ac:dyDescent="0.3">
      <c r="B17" s="38" t="str">
        <f t="shared" si="8"/>
        <v>Eric Green</v>
      </c>
      <c r="C17" s="39">
        <f t="shared" si="8"/>
        <v>914.64</v>
      </c>
      <c r="G17" s="38" t="str">
        <f t="shared" ref="G17:H17" si="9">IF($H$3=1,S4,X4)</f>
        <v>Wisconsin</v>
      </c>
      <c r="H17" s="39">
        <f t="shared" si="9"/>
        <v>1252.4700000000003</v>
      </c>
      <c r="N17" s="38" t="str">
        <f t="shared" ref="N17:N21" si="10">IF($H$4=1,B17,G17)</f>
        <v>Eric Green</v>
      </c>
      <c r="O17" s="39">
        <f t="shared" ref="O17:O21" si="11">IF($H$4=1,C17,H17)</f>
        <v>914.64</v>
      </c>
      <c r="BU17" s="38" t="s">
        <v>98</v>
      </c>
      <c r="BV17" s="39">
        <v>2028.24</v>
      </c>
      <c r="BW17" s="50">
        <v>216</v>
      </c>
    </row>
    <row r="18" spans="2:79" x14ac:dyDescent="0.3">
      <c r="B18" s="38" t="str">
        <f t="shared" si="8"/>
        <v>Nicholas Dorsey</v>
      </c>
      <c r="C18" s="39">
        <f t="shared" si="8"/>
        <v>532.79999999999995</v>
      </c>
      <c r="G18" s="38" t="str">
        <f t="shared" ref="G18:H18" si="12">IF($H$3=1,S5,X5)</f>
        <v>New Jersey</v>
      </c>
      <c r="H18" s="39">
        <f t="shared" si="12"/>
        <v>1227.2399999999998</v>
      </c>
      <c r="N18" s="38" t="str">
        <f t="shared" si="10"/>
        <v>Nicholas Dorsey</v>
      </c>
      <c r="O18" s="39">
        <f t="shared" si="11"/>
        <v>532.79999999999995</v>
      </c>
      <c r="BU18" s="38" t="s">
        <v>99</v>
      </c>
      <c r="BV18" s="39">
        <v>318.60000000000127</v>
      </c>
      <c r="BW18" s="50">
        <v>540</v>
      </c>
    </row>
    <row r="19" spans="2:79" x14ac:dyDescent="0.3">
      <c r="B19" s="38" t="str">
        <f t="shared" si="8"/>
        <v>Jorge Carter</v>
      </c>
      <c r="C19" s="39">
        <f t="shared" si="8"/>
        <v>408.48</v>
      </c>
      <c r="G19" s="38" t="str">
        <f t="shared" ref="G19:H19" si="13">IF($H$3=1,S6,X6)</f>
        <v>Washington</v>
      </c>
      <c r="H19" s="39">
        <f t="shared" si="13"/>
        <v>1118.0700000000006</v>
      </c>
      <c r="N19" s="38" t="str">
        <f t="shared" si="10"/>
        <v>Jorge Carter</v>
      </c>
      <c r="O19" s="39">
        <f t="shared" si="11"/>
        <v>408.48</v>
      </c>
      <c r="BU19" s="38" t="s">
        <v>100</v>
      </c>
      <c r="BV19" s="39">
        <v>1431.5399999999995</v>
      </c>
      <c r="BW19" s="50">
        <v>482</v>
      </c>
    </row>
    <row r="20" spans="2:79" x14ac:dyDescent="0.3">
      <c r="B20" s="38" t="str">
        <f t="shared" si="8"/>
        <v>Cynthia Pugh</v>
      </c>
      <c r="C20" s="39">
        <f t="shared" si="8"/>
        <v>408.48</v>
      </c>
      <c r="G20" s="38" t="str">
        <f t="shared" ref="G20:H20" si="14">IF($H$3=1,S7,X7)</f>
        <v>Florida</v>
      </c>
      <c r="H20" s="39">
        <f t="shared" si="14"/>
        <v>821.16000000000031</v>
      </c>
      <c r="N20" s="38" t="str">
        <f t="shared" si="10"/>
        <v>Cynthia Pugh</v>
      </c>
      <c r="O20" s="39">
        <f t="shared" si="11"/>
        <v>408.48</v>
      </c>
      <c r="BU20" s="38" t="s">
        <v>101</v>
      </c>
      <c r="BV20" s="39">
        <v>2465.1000000000004</v>
      </c>
      <c r="BW20" s="50">
        <v>270</v>
      </c>
    </row>
    <row r="21" spans="2:79" x14ac:dyDescent="0.3">
      <c r="B21" s="38" t="str">
        <f t="shared" si="8"/>
        <v>James Conley</v>
      </c>
      <c r="C21" s="39">
        <f t="shared" si="8"/>
        <v>365.19</v>
      </c>
      <c r="G21" s="38" t="str">
        <f t="shared" ref="G21:H21" si="15">IF($H$3=1,S8,X8)</f>
        <v>Texas</v>
      </c>
      <c r="H21" s="39">
        <f t="shared" si="15"/>
        <v>793.11000000000024</v>
      </c>
      <c r="N21" s="38" t="str">
        <f t="shared" si="10"/>
        <v>James Conley</v>
      </c>
      <c r="O21" s="39">
        <f t="shared" si="11"/>
        <v>365.19</v>
      </c>
      <c r="BU21" s="38" t="s">
        <v>102</v>
      </c>
      <c r="BV21" s="39">
        <v>606.30000000000018</v>
      </c>
      <c r="BW21" s="50">
        <v>282</v>
      </c>
    </row>
    <row r="22" spans="2:79" x14ac:dyDescent="0.3">
      <c r="BU22" s="38" t="s">
        <v>103</v>
      </c>
      <c r="BV22" s="39">
        <v>7289.2300000000005</v>
      </c>
      <c r="BW22" s="50">
        <v>611</v>
      </c>
    </row>
    <row r="23" spans="2:79" x14ac:dyDescent="0.3">
      <c r="BU23" s="38" t="s">
        <v>104</v>
      </c>
      <c r="BV23" s="39">
        <v>172.92000000000007</v>
      </c>
      <c r="BW23" s="50">
        <v>393</v>
      </c>
    </row>
    <row r="24" spans="2:79" x14ac:dyDescent="0.3">
      <c r="BU24" s="38" t="s">
        <v>105</v>
      </c>
      <c r="BV24" s="39">
        <v>-798.99999999999955</v>
      </c>
      <c r="BW24" s="50">
        <v>425</v>
      </c>
    </row>
    <row r="25" spans="2:79" x14ac:dyDescent="0.3">
      <c r="M25" s="37" t="s">
        <v>55</v>
      </c>
      <c r="BU25" s="38" t="s">
        <v>106</v>
      </c>
      <c r="BV25" s="39">
        <v>9861.1999999999989</v>
      </c>
      <c r="BW25" s="50">
        <v>712</v>
      </c>
    </row>
    <row r="26" spans="2:79" x14ac:dyDescent="0.3">
      <c r="M26" s="46" t="str">
        <f>_xlfn.TEXTJOIN(" ",,IF($H$3=1,"Top 5 Profitable","Less 5 Profitable"),IF(H4=1,"Customer","Location"))</f>
        <v>Top 5 Profitable Customer</v>
      </c>
      <c r="BU26" s="38" t="s">
        <v>107</v>
      </c>
      <c r="BV26" s="39">
        <v>2948.4699999999993</v>
      </c>
      <c r="BW26" s="50">
        <v>511</v>
      </c>
    </row>
    <row r="27" spans="2:79" x14ac:dyDescent="0.3">
      <c r="M27" s="46" t="str">
        <f>_xlfn.TEXTJOIN(" ",,IF(H4=1,"Customer overtime","Total sales locations"))</f>
        <v>Customer overtime</v>
      </c>
      <c r="BU27" s="38" t="s">
        <v>108</v>
      </c>
      <c r="BV27" s="39">
        <v>4562.2800000000007</v>
      </c>
      <c r="BW27" s="50">
        <v>551</v>
      </c>
    </row>
    <row r="28" spans="2:79" x14ac:dyDescent="0.3">
      <c r="M28" s="46">
        <f>IF(H4=1,AC4,AD4)</f>
        <v>123</v>
      </c>
      <c r="BU28" s="38" t="s">
        <v>109</v>
      </c>
      <c r="BV28" s="39">
        <v>-1793.2199999999993</v>
      </c>
      <c r="BW28" s="50">
        <v>418</v>
      </c>
    </row>
    <row r="29" spans="2:79" x14ac:dyDescent="0.3">
      <c r="M29" s="46"/>
      <c r="BU29" s="38" t="s">
        <v>110</v>
      </c>
      <c r="BV29" s="39">
        <v>3820.7699999999991</v>
      </c>
      <c r="BW29" s="50">
        <v>477</v>
      </c>
    </row>
    <row r="30" spans="2:79" s="45" customFormat="1" x14ac:dyDescent="0.3">
      <c r="M30" s="49"/>
      <c r="BT30" s="2"/>
      <c r="BU30" s="38" t="s">
        <v>111</v>
      </c>
      <c r="BV30" s="39">
        <v>-1082.0400000000009</v>
      </c>
      <c r="BW30" s="50">
        <v>762</v>
      </c>
      <c r="BX30" s="2"/>
      <c r="BY30" s="2"/>
      <c r="BZ30" s="2"/>
      <c r="CA30" s="2"/>
    </row>
    <row r="31" spans="2:79" x14ac:dyDescent="0.3">
      <c r="M31" s="46"/>
      <c r="BU31" s="38" t="s">
        <v>112</v>
      </c>
      <c r="BV31" s="39">
        <v>-205.80000000000064</v>
      </c>
      <c r="BW31" s="50">
        <v>420</v>
      </c>
    </row>
    <row r="32" spans="2:79" x14ac:dyDescent="0.3">
      <c r="M32" s="46"/>
      <c r="BU32" s="38" t="s">
        <v>113</v>
      </c>
      <c r="BV32" s="39">
        <v>11401.56</v>
      </c>
      <c r="BW32" s="50">
        <v>828</v>
      </c>
    </row>
    <row r="33" spans="13:75" x14ac:dyDescent="0.3">
      <c r="M33" s="46"/>
      <c r="BU33" s="38" t="s">
        <v>114</v>
      </c>
      <c r="BV33" s="39">
        <v>459.65999999999985</v>
      </c>
      <c r="BW33" s="50">
        <v>489</v>
      </c>
    </row>
    <row r="34" spans="13:75" x14ac:dyDescent="0.3">
      <c r="M34" s="46"/>
      <c r="BU34" s="38" t="s">
        <v>115</v>
      </c>
      <c r="BV34" s="39">
        <v>-1483.1999999999989</v>
      </c>
      <c r="BW34" s="50">
        <v>720</v>
      </c>
    </row>
    <row r="35" spans="13:75" x14ac:dyDescent="0.3">
      <c r="M35" s="46"/>
      <c r="BU35" s="38" t="s">
        <v>116</v>
      </c>
      <c r="BV35" s="39">
        <v>1383.3399999999997</v>
      </c>
      <c r="BW35" s="50">
        <v>482</v>
      </c>
    </row>
    <row r="36" spans="13:75" x14ac:dyDescent="0.3">
      <c r="BU36" s="38" t="s">
        <v>117</v>
      </c>
      <c r="BV36" s="39">
        <v>2063.400000000001</v>
      </c>
      <c r="BW36" s="50">
        <v>362</v>
      </c>
    </row>
    <row r="37" spans="13:75" x14ac:dyDescent="0.3">
      <c r="BU37" s="38" t="s">
        <v>118</v>
      </c>
      <c r="BV37" s="39">
        <v>504.00000000000023</v>
      </c>
      <c r="BW37" s="50">
        <v>225</v>
      </c>
    </row>
    <row r="38" spans="13:75" x14ac:dyDescent="0.3">
      <c r="BU38" s="38" t="s">
        <v>119</v>
      </c>
      <c r="BV38" s="39">
        <v>5019.3000000000038</v>
      </c>
      <c r="BW38" s="50">
        <v>845</v>
      </c>
    </row>
    <row r="39" spans="13:75" x14ac:dyDescent="0.3">
      <c r="BU39" s="38" t="s">
        <v>120</v>
      </c>
      <c r="BV39" s="39">
        <v>3541.23</v>
      </c>
      <c r="BW39" s="50">
        <v>657</v>
      </c>
    </row>
    <row r="40" spans="13:75" x14ac:dyDescent="0.3">
      <c r="BU40" s="38" t="s">
        <v>121</v>
      </c>
      <c r="BV40" s="39">
        <v>-119.67999999999995</v>
      </c>
      <c r="BW40" s="50">
        <v>352</v>
      </c>
    </row>
    <row r="41" spans="13:75" x14ac:dyDescent="0.3">
      <c r="BU41" s="38" t="s">
        <v>122</v>
      </c>
      <c r="BV41" s="39">
        <v>5199.92</v>
      </c>
      <c r="BW41" s="50">
        <v>418</v>
      </c>
    </row>
    <row r="42" spans="13:75" x14ac:dyDescent="0.3">
      <c r="BU42" s="38" t="s">
        <v>123</v>
      </c>
      <c r="BV42" s="39">
        <v>3880.0800000000004</v>
      </c>
      <c r="BW42" s="50">
        <v>612</v>
      </c>
    </row>
    <row r="43" spans="13:75" x14ac:dyDescent="0.3">
      <c r="BU43" s="38" t="s">
        <v>124</v>
      </c>
      <c r="BV43" s="39">
        <v>5669.9100000000008</v>
      </c>
      <c r="BW43" s="50">
        <v>657</v>
      </c>
    </row>
    <row r="44" spans="13:75" x14ac:dyDescent="0.3">
      <c r="BU44" s="38" t="s">
        <v>125</v>
      </c>
      <c r="BV44" s="39">
        <v>3208.5600000000004</v>
      </c>
      <c r="BW44" s="50">
        <v>461</v>
      </c>
    </row>
    <row r="45" spans="13:75" x14ac:dyDescent="0.3">
      <c r="BU45" s="38" t="s">
        <v>126</v>
      </c>
      <c r="BV45" s="39">
        <v>1072.26</v>
      </c>
      <c r="BW45" s="50">
        <v>414</v>
      </c>
    </row>
    <row r="46" spans="13:75" x14ac:dyDescent="0.3">
      <c r="BU46" s="38" t="s">
        <v>127</v>
      </c>
      <c r="BV46" s="39">
        <v>183.30000000000018</v>
      </c>
      <c r="BW46" s="50">
        <v>611</v>
      </c>
    </row>
    <row r="47" spans="13:75" x14ac:dyDescent="0.3">
      <c r="BU47" s="38" t="s">
        <v>128</v>
      </c>
      <c r="BV47" s="39">
        <v>673.19999999999982</v>
      </c>
      <c r="BW47" s="50">
        <v>264</v>
      </c>
    </row>
    <row r="48" spans="13:75" x14ac:dyDescent="0.3">
      <c r="BU48" s="38" t="s">
        <v>129</v>
      </c>
      <c r="BV48" s="39">
        <v>675.99</v>
      </c>
      <c r="BW48" s="50">
        <v>261</v>
      </c>
    </row>
    <row r="49" spans="73:75" x14ac:dyDescent="0.3">
      <c r="BU49" s="38" t="s">
        <v>130</v>
      </c>
      <c r="BV49" s="39">
        <v>5299.5599999999995</v>
      </c>
      <c r="BW49" s="50">
        <v>756</v>
      </c>
    </row>
    <row r="50" spans="73:75" x14ac:dyDescent="0.3">
      <c r="BU50" s="38" t="s">
        <v>131</v>
      </c>
      <c r="BV50" s="39">
        <v>875.16</v>
      </c>
      <c r="BW50" s="50">
        <v>561</v>
      </c>
    </row>
    <row r="51" spans="73:75" x14ac:dyDescent="0.3">
      <c r="BU51" s="38" t="s">
        <v>132</v>
      </c>
      <c r="BV51" s="39">
        <v>2489.9400000000005</v>
      </c>
      <c r="BW51" s="50">
        <v>522</v>
      </c>
    </row>
    <row r="52" spans="73:75" x14ac:dyDescent="0.3">
      <c r="BU52" s="38" t="s">
        <v>133</v>
      </c>
      <c r="BV52" s="39">
        <v>-116.09999999999945</v>
      </c>
      <c r="BW52" s="50">
        <v>430</v>
      </c>
    </row>
    <row r="53" spans="73:75" x14ac:dyDescent="0.3">
      <c r="BU53" s="38" t="s">
        <v>134</v>
      </c>
      <c r="BV53" s="39">
        <v>-1874.3400000000006</v>
      </c>
      <c r="BW53" s="50">
        <v>534</v>
      </c>
    </row>
    <row r="54" spans="73:75" x14ac:dyDescent="0.3">
      <c r="BU54" s="38" t="s">
        <v>135</v>
      </c>
      <c r="BV54" s="39">
        <v>282.10000000000008</v>
      </c>
      <c r="BW54" s="50">
        <v>310</v>
      </c>
    </row>
    <row r="55" spans="73:75" x14ac:dyDescent="0.3">
      <c r="BU55" s="38" t="s">
        <v>136</v>
      </c>
      <c r="BV55" s="39">
        <v>-1202.2800000000002</v>
      </c>
      <c r="BW55" s="50">
        <v>516</v>
      </c>
    </row>
    <row r="56" spans="73:75" x14ac:dyDescent="0.3">
      <c r="BU56" s="38" t="s">
        <v>137</v>
      </c>
      <c r="BV56" s="39">
        <v>-526.25999999999931</v>
      </c>
      <c r="BW56" s="50">
        <v>358</v>
      </c>
    </row>
    <row r="57" spans="73:75" x14ac:dyDescent="0.3">
      <c r="BU57" s="38" t="s">
        <v>138</v>
      </c>
      <c r="BV57" s="39">
        <v>2481.320000000002</v>
      </c>
      <c r="BW57" s="50">
        <v>697</v>
      </c>
    </row>
    <row r="58" spans="73:75" x14ac:dyDescent="0.3">
      <c r="BU58" s="38" t="s">
        <v>139</v>
      </c>
      <c r="BV58" s="39">
        <v>1151.4000000000003</v>
      </c>
      <c r="BW58" s="50">
        <v>505</v>
      </c>
    </row>
    <row r="59" spans="73:75" x14ac:dyDescent="0.3">
      <c r="BU59" s="38" t="s">
        <v>140</v>
      </c>
      <c r="BV59" s="39">
        <v>1402.7200000000003</v>
      </c>
      <c r="BW59" s="50">
        <v>797</v>
      </c>
    </row>
    <row r="60" spans="73:75" x14ac:dyDescent="0.3">
      <c r="BU60" s="38" t="s">
        <v>141</v>
      </c>
      <c r="BV60" s="39">
        <v>985.76000000000113</v>
      </c>
      <c r="BW60" s="50">
        <v>488</v>
      </c>
    </row>
    <row r="61" spans="73:75" x14ac:dyDescent="0.3">
      <c r="BU61" s="38" t="s">
        <v>142</v>
      </c>
      <c r="BV61" s="39">
        <v>178.59999999999991</v>
      </c>
      <c r="BW61" s="50">
        <v>380</v>
      </c>
    </row>
    <row r="62" spans="73:75" x14ac:dyDescent="0.3">
      <c r="BU62" s="38" t="s">
        <v>143</v>
      </c>
      <c r="BV62" s="39">
        <v>4047.3600000000006</v>
      </c>
      <c r="BW62" s="50">
        <v>384</v>
      </c>
    </row>
    <row r="63" spans="73:75" x14ac:dyDescent="0.3">
      <c r="BU63" s="38" t="s">
        <v>144</v>
      </c>
      <c r="BV63" s="39">
        <v>2626.4000000000005</v>
      </c>
      <c r="BW63" s="50">
        <v>335</v>
      </c>
    </row>
    <row r="64" spans="73:75" x14ac:dyDescent="0.3">
      <c r="BU64" s="38" t="s">
        <v>145</v>
      </c>
      <c r="BV64" s="39">
        <v>3190.880000000001</v>
      </c>
      <c r="BW64" s="50">
        <v>592</v>
      </c>
    </row>
    <row r="65" spans="73:75" x14ac:dyDescent="0.3">
      <c r="BU65" s="38" t="s">
        <v>146</v>
      </c>
      <c r="BV65" s="39">
        <v>-60.800000000000182</v>
      </c>
      <c r="BW65" s="50">
        <v>320</v>
      </c>
    </row>
    <row r="66" spans="73:75" x14ac:dyDescent="0.3">
      <c r="BU66" s="38" t="s">
        <v>147</v>
      </c>
      <c r="BV66" s="39">
        <v>3270.3999999999996</v>
      </c>
      <c r="BW66" s="50">
        <v>560</v>
      </c>
    </row>
    <row r="67" spans="73:75" x14ac:dyDescent="0.3">
      <c r="BU67" s="38" t="s">
        <v>148</v>
      </c>
      <c r="BV67" s="39">
        <v>-1558.4000000000005</v>
      </c>
      <c r="BW67" s="50">
        <v>487</v>
      </c>
    </row>
    <row r="68" spans="73:75" x14ac:dyDescent="0.3">
      <c r="BU68" s="38" t="s">
        <v>149</v>
      </c>
      <c r="BV68" s="39">
        <v>3647.2800000000007</v>
      </c>
      <c r="BW68" s="50">
        <v>501</v>
      </c>
    </row>
    <row r="69" spans="73:75" x14ac:dyDescent="0.3">
      <c r="BU69" s="38" t="s">
        <v>150</v>
      </c>
      <c r="BV69" s="39">
        <v>780.83999999999969</v>
      </c>
      <c r="BW69" s="50">
        <v>324</v>
      </c>
    </row>
    <row r="70" spans="73:75" x14ac:dyDescent="0.3">
      <c r="BU70" s="38" t="s">
        <v>151</v>
      </c>
      <c r="BV70" s="39">
        <v>2272.3999999999996</v>
      </c>
      <c r="BW70" s="50">
        <v>598</v>
      </c>
    </row>
    <row r="71" spans="73:75" x14ac:dyDescent="0.3">
      <c r="BU71" s="38" t="s">
        <v>152</v>
      </c>
      <c r="BV71" s="39">
        <v>606.7199999999998</v>
      </c>
      <c r="BW71" s="50">
        <v>474</v>
      </c>
    </row>
    <row r="72" spans="73:75" x14ac:dyDescent="0.3">
      <c r="BU72" s="38" t="s">
        <v>153</v>
      </c>
      <c r="BV72" s="39">
        <v>5971.7</v>
      </c>
      <c r="BW72" s="50">
        <v>449</v>
      </c>
    </row>
    <row r="73" spans="73:75" x14ac:dyDescent="0.3">
      <c r="BU73" s="38" t="s">
        <v>154</v>
      </c>
      <c r="BV73" s="39">
        <v>2982.84</v>
      </c>
      <c r="BW73" s="50">
        <v>402</v>
      </c>
    </row>
    <row r="74" spans="73:75" x14ac:dyDescent="0.3">
      <c r="BU74" s="38" t="s">
        <v>155</v>
      </c>
      <c r="BV74" s="39">
        <v>783.99999999999955</v>
      </c>
      <c r="BW74" s="50">
        <v>392</v>
      </c>
    </row>
    <row r="75" spans="73:75" x14ac:dyDescent="0.3">
      <c r="BU75" s="38" t="s">
        <v>156</v>
      </c>
      <c r="BV75" s="39">
        <v>2288.7200000000003</v>
      </c>
      <c r="BW75" s="50">
        <v>488</v>
      </c>
    </row>
    <row r="76" spans="73:75" x14ac:dyDescent="0.3">
      <c r="BU76" s="38" t="s">
        <v>157</v>
      </c>
      <c r="BV76" s="39">
        <v>872.84999999999991</v>
      </c>
      <c r="BW76" s="50">
        <v>529</v>
      </c>
    </row>
    <row r="77" spans="73:75" x14ac:dyDescent="0.3">
      <c r="BU77" s="38" t="s">
        <v>158</v>
      </c>
      <c r="BV77" s="39">
        <v>2590.06</v>
      </c>
      <c r="BW77" s="50">
        <v>386</v>
      </c>
    </row>
    <row r="78" spans="73:75" x14ac:dyDescent="0.3">
      <c r="BU78" s="38" t="s">
        <v>159</v>
      </c>
      <c r="BV78" s="39">
        <v>-767.03999999999951</v>
      </c>
      <c r="BW78" s="50">
        <v>544</v>
      </c>
    </row>
    <row r="79" spans="73:75" x14ac:dyDescent="0.3">
      <c r="BU79" s="38" t="s">
        <v>160</v>
      </c>
      <c r="BV79" s="39">
        <v>2473.4200000000005</v>
      </c>
      <c r="BW79" s="50">
        <v>566</v>
      </c>
    </row>
    <row r="80" spans="73:75" x14ac:dyDescent="0.3">
      <c r="BU80" s="38" t="s">
        <v>161</v>
      </c>
      <c r="BV80" s="39">
        <v>2377.7000000000007</v>
      </c>
      <c r="BW80" s="50">
        <v>590</v>
      </c>
    </row>
    <row r="81" spans="73:75" x14ac:dyDescent="0.3">
      <c r="BU81" s="38" t="s">
        <v>162</v>
      </c>
      <c r="BV81" s="39">
        <v>2416.3500000000004</v>
      </c>
      <c r="BW81" s="50">
        <v>543</v>
      </c>
    </row>
    <row r="82" spans="73:75" x14ac:dyDescent="0.3">
      <c r="BU82" s="38" t="s">
        <v>163</v>
      </c>
      <c r="BV82" s="39">
        <v>334.40000000000009</v>
      </c>
      <c r="BW82" s="50">
        <v>440</v>
      </c>
    </row>
    <row r="83" spans="73:75" x14ac:dyDescent="0.3">
      <c r="BU83" s="38" t="s">
        <v>164</v>
      </c>
      <c r="BV83" s="39">
        <v>-1560.88</v>
      </c>
      <c r="BW83" s="50">
        <v>716</v>
      </c>
    </row>
    <row r="84" spans="73:75" x14ac:dyDescent="0.3">
      <c r="BU84" s="38" t="s">
        <v>165</v>
      </c>
      <c r="BV84" s="39">
        <v>507.20999999999981</v>
      </c>
      <c r="BW84" s="50">
        <v>319</v>
      </c>
    </row>
    <row r="85" spans="73:75" x14ac:dyDescent="0.3">
      <c r="BU85" s="38" t="s">
        <v>166</v>
      </c>
      <c r="BV85" s="39">
        <v>2425.869999999999</v>
      </c>
      <c r="BW85" s="50">
        <v>661</v>
      </c>
    </row>
    <row r="86" spans="73:75" x14ac:dyDescent="0.3">
      <c r="BU86" s="38" t="s">
        <v>167</v>
      </c>
      <c r="BV86" s="39">
        <v>7632.3599999999969</v>
      </c>
      <c r="BW86" s="50">
        <v>764</v>
      </c>
    </row>
    <row r="87" spans="73:75" x14ac:dyDescent="0.3">
      <c r="BU87" s="38" t="s">
        <v>168</v>
      </c>
      <c r="BV87" s="39">
        <v>-145.53999999999996</v>
      </c>
      <c r="BW87" s="50">
        <v>766</v>
      </c>
    </row>
    <row r="88" spans="73:75" x14ac:dyDescent="0.3">
      <c r="BU88" s="38" t="s">
        <v>169</v>
      </c>
      <c r="BV88" s="39">
        <v>1134.6000000000001</v>
      </c>
      <c r="BW88" s="50">
        <v>366</v>
      </c>
    </row>
    <row r="89" spans="73:75" x14ac:dyDescent="0.3">
      <c r="BU89" s="38" t="s">
        <v>170</v>
      </c>
      <c r="BV89" s="39">
        <v>5694.52</v>
      </c>
      <c r="BW89" s="50">
        <v>466</v>
      </c>
    </row>
    <row r="90" spans="73:75" x14ac:dyDescent="0.3">
      <c r="BU90" s="38" t="s">
        <v>171</v>
      </c>
      <c r="BV90" s="39">
        <v>2221.08</v>
      </c>
      <c r="BW90" s="50">
        <v>446</v>
      </c>
    </row>
    <row r="91" spans="73:75" x14ac:dyDescent="0.3">
      <c r="BU91" s="38" t="s">
        <v>172</v>
      </c>
      <c r="BV91" s="39">
        <v>2921.52</v>
      </c>
      <c r="BW91" s="50">
        <v>329</v>
      </c>
    </row>
    <row r="92" spans="73:75" x14ac:dyDescent="0.3">
      <c r="BU92" s="38" t="s">
        <v>173</v>
      </c>
      <c r="BV92" s="39">
        <v>4823.6500000000005</v>
      </c>
      <c r="BW92" s="50">
        <v>533</v>
      </c>
    </row>
    <row r="93" spans="73:75" x14ac:dyDescent="0.3">
      <c r="BU93" s="38" t="s">
        <v>174</v>
      </c>
      <c r="BV93" s="39">
        <v>1778.2799999999997</v>
      </c>
      <c r="BW93" s="50">
        <v>511</v>
      </c>
    </row>
    <row r="94" spans="73:75" x14ac:dyDescent="0.3">
      <c r="BU94" s="38" t="s">
        <v>175</v>
      </c>
      <c r="BV94" s="39">
        <v>3450.5399999999991</v>
      </c>
      <c r="BW94" s="50">
        <v>393</v>
      </c>
    </row>
    <row r="95" spans="73:75" x14ac:dyDescent="0.3">
      <c r="BU95" s="38" t="s">
        <v>176</v>
      </c>
      <c r="BV95" s="39">
        <v>2445.0899999999992</v>
      </c>
      <c r="BW95" s="50">
        <v>447</v>
      </c>
    </row>
    <row r="96" spans="73:75" x14ac:dyDescent="0.3">
      <c r="BU96" s="38" t="s">
        <v>177</v>
      </c>
      <c r="BV96" s="39">
        <v>57.480000000000018</v>
      </c>
      <c r="BW96" s="50">
        <v>479</v>
      </c>
    </row>
    <row r="97" spans="73:75" x14ac:dyDescent="0.3">
      <c r="BU97" s="38" t="s">
        <v>178</v>
      </c>
      <c r="BV97" s="39">
        <v>-3224.2200000000003</v>
      </c>
      <c r="BW97" s="50">
        <v>493</v>
      </c>
    </row>
    <row r="98" spans="73:75" x14ac:dyDescent="0.3">
      <c r="BU98" s="38" t="s">
        <v>179</v>
      </c>
      <c r="BV98" s="39">
        <v>-2200.7699999999995</v>
      </c>
      <c r="BW98" s="50">
        <v>513</v>
      </c>
    </row>
    <row r="99" spans="73:75" x14ac:dyDescent="0.3">
      <c r="BU99" s="38" t="s">
        <v>180</v>
      </c>
      <c r="BV99" s="39">
        <v>172.61999999999989</v>
      </c>
      <c r="BW99" s="50">
        <v>411</v>
      </c>
    </row>
    <row r="100" spans="73:75" x14ac:dyDescent="0.3">
      <c r="BU100" s="38" t="s">
        <v>181</v>
      </c>
      <c r="BV100" s="39">
        <v>-2656.79</v>
      </c>
      <c r="BW100" s="50">
        <v>379</v>
      </c>
    </row>
    <row r="101" spans="73:75" x14ac:dyDescent="0.3">
      <c r="BU101" s="38" t="s">
        <v>182</v>
      </c>
      <c r="BV101" s="39">
        <v>2671.2</v>
      </c>
      <c r="BW101" s="50">
        <v>560</v>
      </c>
    </row>
    <row r="102" spans="73:75" x14ac:dyDescent="0.3">
      <c r="BU102" s="38" t="s">
        <v>183</v>
      </c>
      <c r="BV102" s="39">
        <v>1360.6800000000003</v>
      </c>
      <c r="BW102" s="50">
        <v>348</v>
      </c>
    </row>
    <row r="103" spans="73:75" x14ac:dyDescent="0.3">
      <c r="BU103" s="38" t="s">
        <v>184</v>
      </c>
      <c r="BV103" s="39">
        <v>1516.3200000000002</v>
      </c>
      <c r="BW103" s="50">
        <v>486</v>
      </c>
    </row>
    <row r="104" spans="73:75" x14ac:dyDescent="0.3">
      <c r="BU104" s="38" t="s">
        <v>185</v>
      </c>
      <c r="BV104" s="39">
        <v>5635.5</v>
      </c>
      <c r="BW104" s="50">
        <v>442</v>
      </c>
    </row>
    <row r="105" spans="73:75" x14ac:dyDescent="0.3">
      <c r="BU105" s="38" t="s">
        <v>186</v>
      </c>
      <c r="BV105" s="39">
        <v>7490.6999999999989</v>
      </c>
      <c r="BW105" s="50">
        <v>630</v>
      </c>
    </row>
    <row r="106" spans="73:75" x14ac:dyDescent="0.3">
      <c r="BU106" s="38" t="s">
        <v>187</v>
      </c>
      <c r="BV106" s="39">
        <v>-3.2000000000002728</v>
      </c>
      <c r="BW106" s="50">
        <v>320</v>
      </c>
    </row>
    <row r="107" spans="73:75" x14ac:dyDescent="0.3">
      <c r="BU107" s="38" t="s">
        <v>188</v>
      </c>
      <c r="BV107" s="39">
        <v>2128.5</v>
      </c>
      <c r="BW107" s="50">
        <v>473</v>
      </c>
    </row>
    <row r="108" spans="73:75" x14ac:dyDescent="0.3">
      <c r="BU108" s="38" t="s">
        <v>189</v>
      </c>
      <c r="BV108" s="39">
        <v>3716.22</v>
      </c>
      <c r="BW108" s="50">
        <v>514</v>
      </c>
    </row>
    <row r="109" spans="73:75" x14ac:dyDescent="0.3">
      <c r="BU109" s="38" t="s">
        <v>190</v>
      </c>
      <c r="BV109" s="39">
        <v>-153.70000000000073</v>
      </c>
      <c r="BW109" s="50">
        <v>530</v>
      </c>
    </row>
    <row r="110" spans="73:75" x14ac:dyDescent="0.3">
      <c r="BU110" s="38" t="s">
        <v>191</v>
      </c>
      <c r="BV110" s="39">
        <v>-353.92000000000053</v>
      </c>
      <c r="BW110" s="50">
        <v>448</v>
      </c>
    </row>
    <row r="111" spans="73:75" x14ac:dyDescent="0.3">
      <c r="BU111" s="38" t="s">
        <v>192</v>
      </c>
      <c r="BV111" s="39">
        <v>3899.2799999999997</v>
      </c>
      <c r="BW111" s="50">
        <v>422</v>
      </c>
    </row>
    <row r="112" spans="73:75" x14ac:dyDescent="0.3">
      <c r="BU112" s="38" t="s">
        <v>193</v>
      </c>
      <c r="BV112" s="39">
        <v>1364.579999999999</v>
      </c>
      <c r="BW112" s="50">
        <v>399</v>
      </c>
    </row>
    <row r="113" spans="73:75" x14ac:dyDescent="0.3">
      <c r="BU113" s="38" t="s">
        <v>194</v>
      </c>
      <c r="BV113" s="39">
        <v>442.38</v>
      </c>
      <c r="BW113" s="50">
        <v>303</v>
      </c>
    </row>
  </sheetData>
  <pageMargins left="0.7" right="0.7" top="0.75" bottom="0.75" header="0.3" footer="0.3"/>
  <pageSetup paperSize="9" orientation="portrait" r:id="rId16"/>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05B814-DA39-4EBE-A748-1807BF670C7C}">
  <sheetPr codeName="Sheet8"/>
  <dimension ref="C3:Q16"/>
  <sheetViews>
    <sheetView showGridLines="0" workbookViewId="0">
      <selection activeCell="AC20" sqref="AC20"/>
    </sheetView>
  </sheetViews>
  <sheetFormatPr defaultRowHeight="14.4" x14ac:dyDescent="0.3"/>
  <cols>
    <col min="3" max="12" width="2.109375" customWidth="1"/>
  </cols>
  <sheetData>
    <row r="3" spans="3:17" ht="18" x14ac:dyDescent="0.35">
      <c r="P3" s="10" t="s">
        <v>88</v>
      </c>
      <c r="Q3" s="54">
        <f>'Analysis 03'!AR9</f>
        <v>0.47940546439776938</v>
      </c>
    </row>
    <row r="4" spans="3:17" x14ac:dyDescent="0.3">
      <c r="P4" s="10" t="s">
        <v>87</v>
      </c>
      <c r="Q4" s="23">
        <f>'Analysis 03'!AR8</f>
        <v>0.52059453560223068</v>
      </c>
    </row>
    <row r="6" spans="3:17" x14ac:dyDescent="0.3">
      <c r="P6" s="34" t="s">
        <v>89</v>
      </c>
    </row>
    <row r="7" spans="3:17" ht="12" customHeight="1" x14ac:dyDescent="0.3">
      <c r="C7" s="55" t="str" cm="1">
        <f t="array" ref="C7:L16">IF(_xlfn._xlws.SORT(_xlfn.SEQUENCE(10,10),,-1)/100&gt;Q3,P7,P8)</f>
        <v>■</v>
      </c>
      <c r="D7" s="55" t="str">
        <v>■</v>
      </c>
      <c r="E7" s="55" t="str">
        <v>■</v>
      </c>
      <c r="F7" s="55" t="str">
        <v>■</v>
      </c>
      <c r="G7" s="55" t="str">
        <v>■</v>
      </c>
      <c r="H7" s="55" t="str">
        <v>■</v>
      </c>
      <c r="I7" s="55" t="str">
        <v>■</v>
      </c>
      <c r="J7" s="55" t="str">
        <v>■</v>
      </c>
      <c r="K7" s="55" t="str">
        <v>■</v>
      </c>
      <c r="L7" s="55" t="str">
        <v>■</v>
      </c>
      <c r="P7" s="34" t="s">
        <v>90</v>
      </c>
    </row>
    <row r="8" spans="3:17" ht="12" customHeight="1" x14ac:dyDescent="0.3">
      <c r="C8" s="55" t="str">
        <v>■</v>
      </c>
      <c r="D8" s="55" t="str">
        <v>■</v>
      </c>
      <c r="E8" s="55" t="str">
        <v>■</v>
      </c>
      <c r="F8" s="55" t="str">
        <v>■</v>
      </c>
      <c r="G8" s="55" t="str">
        <v>■</v>
      </c>
      <c r="H8" s="55" t="str">
        <v>■</v>
      </c>
      <c r="I8" s="55" t="str">
        <v>■</v>
      </c>
      <c r="J8" s="55" t="str">
        <v>■</v>
      </c>
      <c r="K8" s="55" t="str">
        <v>■</v>
      </c>
      <c r="L8" s="55" t="str">
        <v>■</v>
      </c>
      <c r="P8" s="34" t="s">
        <v>91</v>
      </c>
    </row>
    <row r="9" spans="3:17" ht="12" customHeight="1" x14ac:dyDescent="0.3">
      <c r="C9" s="55" t="str">
        <v>■</v>
      </c>
      <c r="D9" s="55" t="str">
        <v>■</v>
      </c>
      <c r="E9" s="55" t="str">
        <v>■</v>
      </c>
      <c r="F9" s="55" t="str">
        <v>■</v>
      </c>
      <c r="G9" s="55" t="str">
        <v>■</v>
      </c>
      <c r="H9" s="55" t="str">
        <v>■</v>
      </c>
      <c r="I9" s="55" t="str">
        <v>■</v>
      </c>
      <c r="J9" s="55" t="str">
        <v>■</v>
      </c>
      <c r="K9" s="55" t="str">
        <v>■</v>
      </c>
      <c r="L9" s="55" t="str">
        <v>■</v>
      </c>
    </row>
    <row r="10" spans="3:17" ht="12" customHeight="1" x14ac:dyDescent="0.3">
      <c r="C10" s="55" t="str">
        <v>■</v>
      </c>
      <c r="D10" s="55" t="str">
        <v>■</v>
      </c>
      <c r="E10" s="55" t="str">
        <v>■</v>
      </c>
      <c r="F10" s="55" t="str">
        <v>■</v>
      </c>
      <c r="G10" s="55" t="str">
        <v>■</v>
      </c>
      <c r="H10" s="55" t="str">
        <v>■</v>
      </c>
      <c r="I10" s="55" t="str">
        <v>■</v>
      </c>
      <c r="J10" s="55" t="str">
        <v>■</v>
      </c>
      <c r="K10" s="55" t="str">
        <v>■</v>
      </c>
      <c r="L10" s="55" t="str">
        <v>■</v>
      </c>
    </row>
    <row r="11" spans="3:17" ht="12" customHeight="1" x14ac:dyDescent="0.3">
      <c r="C11" s="55" t="str">
        <v>■</v>
      </c>
      <c r="D11" s="55" t="str">
        <v>■</v>
      </c>
      <c r="E11" s="55" t="str">
        <v>■</v>
      </c>
      <c r="F11" s="55" t="str">
        <v>■</v>
      </c>
      <c r="G11" s="55" t="str">
        <v>■</v>
      </c>
      <c r="H11" s="55" t="str">
        <v>■</v>
      </c>
      <c r="I11" s="55" t="str">
        <v>■</v>
      </c>
      <c r="J11" s="55" t="str">
        <v>■</v>
      </c>
      <c r="K11" s="55" t="str">
        <v>■</v>
      </c>
      <c r="L11" s="55" t="str">
        <v>■</v>
      </c>
    </row>
    <row r="12" spans="3:17" ht="12" customHeight="1" x14ac:dyDescent="0.3">
      <c r="C12" s="55" t="str">
        <v>●</v>
      </c>
      <c r="D12" s="55" t="str">
        <v>●</v>
      </c>
      <c r="E12" s="55" t="str">
        <v>●</v>
      </c>
      <c r="F12" s="55" t="str">
        <v>●</v>
      </c>
      <c r="G12" s="55" t="str">
        <v>●</v>
      </c>
      <c r="H12" s="55" t="str">
        <v>●</v>
      </c>
      <c r="I12" s="55" t="str">
        <v>●</v>
      </c>
      <c r="J12" s="55" t="str">
        <v>■</v>
      </c>
      <c r="K12" s="55" t="str">
        <v>■</v>
      </c>
      <c r="L12" s="55" t="str">
        <v>■</v>
      </c>
    </row>
    <row r="13" spans="3:17" ht="12" customHeight="1" x14ac:dyDescent="0.3">
      <c r="C13" s="55" t="str">
        <v>●</v>
      </c>
      <c r="D13" s="55" t="str">
        <v>●</v>
      </c>
      <c r="E13" s="55" t="str">
        <v>●</v>
      </c>
      <c r="F13" s="55" t="str">
        <v>●</v>
      </c>
      <c r="G13" s="55" t="str">
        <v>●</v>
      </c>
      <c r="H13" s="55" t="str">
        <v>●</v>
      </c>
      <c r="I13" s="55" t="str">
        <v>●</v>
      </c>
      <c r="J13" s="55" t="str">
        <v>●</v>
      </c>
      <c r="K13" s="55" t="str">
        <v>●</v>
      </c>
      <c r="L13" s="55" t="str">
        <v>●</v>
      </c>
    </row>
    <row r="14" spans="3:17" ht="12" customHeight="1" x14ac:dyDescent="0.3">
      <c r="C14" s="55" t="str">
        <v>●</v>
      </c>
      <c r="D14" s="55" t="str">
        <v>●</v>
      </c>
      <c r="E14" s="55" t="str">
        <v>●</v>
      </c>
      <c r="F14" s="55" t="str">
        <v>●</v>
      </c>
      <c r="G14" s="55" t="str">
        <v>●</v>
      </c>
      <c r="H14" s="55" t="str">
        <v>●</v>
      </c>
      <c r="I14" s="55" t="str">
        <v>●</v>
      </c>
      <c r="J14" s="55" t="str">
        <v>●</v>
      </c>
      <c r="K14" s="55" t="str">
        <v>●</v>
      </c>
      <c r="L14" s="55" t="str">
        <v>●</v>
      </c>
    </row>
    <row r="15" spans="3:17" ht="12" customHeight="1" x14ac:dyDescent="0.3">
      <c r="C15" s="55" t="str">
        <v>●</v>
      </c>
      <c r="D15" s="55" t="str">
        <v>●</v>
      </c>
      <c r="E15" s="55" t="str">
        <v>●</v>
      </c>
      <c r="F15" s="55" t="str">
        <v>●</v>
      </c>
      <c r="G15" s="55" t="str">
        <v>●</v>
      </c>
      <c r="H15" s="55" t="str">
        <v>●</v>
      </c>
      <c r="I15" s="55" t="str">
        <v>●</v>
      </c>
      <c r="J15" s="55" t="str">
        <v>●</v>
      </c>
      <c r="K15" s="55" t="str">
        <v>●</v>
      </c>
      <c r="L15" s="55" t="str">
        <v>●</v>
      </c>
    </row>
    <row r="16" spans="3:17" ht="12" customHeight="1" x14ac:dyDescent="0.3">
      <c r="C16" s="55" t="str">
        <v>●</v>
      </c>
      <c r="D16" s="55" t="str">
        <v>●</v>
      </c>
      <c r="E16" s="55" t="str">
        <v>●</v>
      </c>
      <c r="F16" s="55" t="str">
        <v>●</v>
      </c>
      <c r="G16" s="55" t="str">
        <v>●</v>
      </c>
      <c r="H16" s="55" t="str">
        <v>●</v>
      </c>
      <c r="I16" s="55" t="str">
        <v>●</v>
      </c>
      <c r="J16" s="55" t="str">
        <v>●</v>
      </c>
      <c r="K16" s="55" t="str">
        <v>●</v>
      </c>
      <c r="L16" s="55" t="str">
        <v>●</v>
      </c>
    </row>
  </sheetData>
  <conditionalFormatting sqref="C7:L16">
    <cfRule type="expression" dxfId="1" priority="1">
      <formula>C7&lt;&gt;$P$8</formula>
    </cfRule>
    <cfRule type="expression" dxfId="0" priority="2">
      <formula>C7&lt;&gt;$P$7</formula>
    </cfRule>
  </conditionalFormatting>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_rels/item47.xml.rels><?xml version="1.0" encoding="UTF-8" standalone="yes"?>
<Relationships xmlns="http://schemas.openxmlformats.org/package/2006/relationships"><Relationship Id="rId1" Type="http://schemas.openxmlformats.org/officeDocument/2006/relationships/customXmlProps" Target="itemProps47.xml"/></Relationships>
</file>

<file path=customXml/_rels/item48.xml.rels><?xml version="1.0" encoding="UTF-8" standalone="yes"?>
<Relationships xmlns="http://schemas.openxmlformats.org/package/2006/relationships"><Relationship Id="rId1" Type="http://schemas.openxmlformats.org/officeDocument/2006/relationships/customXmlProps" Target="itemProps48.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45.xml>�� 
</file>

<file path=customXml/item46.xml>�� 
</file>

<file path=customXml/item47.xml>�� 
</file>

<file path=customXml/item48.xml>�� 
</file>

<file path=customXml/itemProps1.xml><?xml version="1.0" encoding="utf-8"?>
<ds:datastoreItem xmlns:ds="http://schemas.openxmlformats.org/officeDocument/2006/customXml" ds:itemID="{1321C4F2-603B-43AB-9096-25714CC36F76}">
  <ds:schemaRefs/>
</ds:datastoreItem>
</file>

<file path=customXml/itemProps2.xml><?xml version="1.0" encoding="utf-8"?>
<ds:datastoreItem xmlns:ds="http://schemas.openxmlformats.org/officeDocument/2006/customXml" ds:itemID="{F4C191B0-558C-4F4D-ACC5-B5D54EDA64E6}">
  <ds:schemaRefs/>
</ds:datastoreItem>
</file>

<file path=customXml/itemProps3.xml><?xml version="1.0" encoding="utf-8"?>
<ds:datastoreItem xmlns:ds="http://schemas.openxmlformats.org/officeDocument/2006/customXml" ds:itemID="{2DD53C2F-D76A-4048-BE13-4E289E56F226}">
  <ds:schemaRefs/>
</ds:datastoreItem>
</file>

<file path=customXml/itemProps4.xml><?xml version="1.0" encoding="utf-8"?>
<ds:datastoreItem xmlns:ds="http://schemas.openxmlformats.org/officeDocument/2006/customXml" ds:itemID="{BFAAEC3A-2874-4996-A299-F4700E18BC79}">
  <ds:schemaRefs/>
</ds:datastoreItem>
</file>

<file path=customXml/itemProps5.xml><?xml version="1.0" encoding="utf-8"?>
<ds:datastoreItem xmlns:ds="http://schemas.openxmlformats.org/officeDocument/2006/customXml" ds:itemID="{1BDA264C-AA80-44FC-94F8-BBAB654DB719}">
  <ds:schemaRefs/>
</ds:datastoreItem>
</file>

<file path=customXml/itemProps6.xml><?xml version="1.0" encoding="utf-8"?>
<ds:datastoreItem xmlns:ds="http://schemas.openxmlformats.org/officeDocument/2006/customXml" ds:itemID="{9D2A97D4-82C3-467F-9441-569245FBBF11}">
  <ds:schemaRefs/>
</ds:datastoreItem>
</file>

<file path=customXml/itemProps7.xml><?xml version="1.0" encoding="utf-8"?>
<ds:datastoreItem xmlns:ds="http://schemas.openxmlformats.org/officeDocument/2006/customXml" ds:itemID="{CF340A85-0416-4629-B57D-985F7DEFD34C}">
  <ds:schemaRefs/>
</ds:datastoreItem>
</file>

<file path=customXml/itemProps8.xml><?xml version="1.0" encoding="utf-8"?>
<ds:datastoreItem xmlns:ds="http://schemas.openxmlformats.org/officeDocument/2006/customXml" ds:itemID="{B9A72624-4BA3-4A7E-8A92-857C525A4C3A}">
  <ds:schemaRefs/>
</ds:datastoreItem>
</file>

<file path=customXml/itemProps9.xml><?xml version="1.0" encoding="utf-8"?>
<ds:datastoreItem xmlns:ds="http://schemas.openxmlformats.org/officeDocument/2006/customXml" ds:itemID="{1E68C6A7-B448-4E23-9452-2DB71DA7E87E}">
  <ds:schemaRefs/>
</ds:datastoreItem>
</file>

<file path=customXml/itemProps10.xml><?xml version="1.0" encoding="utf-8"?>
<ds:datastoreItem xmlns:ds="http://schemas.openxmlformats.org/officeDocument/2006/customXml" ds:itemID="{327FDAEB-D12B-42D2-AC40-2BDD529EE9AA}">
  <ds:schemaRefs/>
</ds:datastoreItem>
</file>

<file path=customXml/itemProps11.xml><?xml version="1.0" encoding="utf-8"?>
<ds:datastoreItem xmlns:ds="http://schemas.openxmlformats.org/officeDocument/2006/customXml" ds:itemID="{E8358156-A641-4656-895A-8DF6FB131D93}">
  <ds:schemaRefs/>
</ds:datastoreItem>
</file>

<file path=customXml/itemProps12.xml><?xml version="1.0" encoding="utf-8"?>
<ds:datastoreItem xmlns:ds="http://schemas.openxmlformats.org/officeDocument/2006/customXml" ds:itemID="{3D30E98B-6842-485F-B434-7BD6545104E3}">
  <ds:schemaRefs/>
</ds:datastoreItem>
</file>

<file path=customXml/itemProps13.xml><?xml version="1.0" encoding="utf-8"?>
<ds:datastoreItem xmlns:ds="http://schemas.openxmlformats.org/officeDocument/2006/customXml" ds:itemID="{7EFA14E5-C021-4749-9CFD-06D227BEF98C}">
  <ds:schemaRefs/>
</ds:datastoreItem>
</file>

<file path=customXml/itemProps14.xml><?xml version="1.0" encoding="utf-8"?>
<ds:datastoreItem xmlns:ds="http://schemas.openxmlformats.org/officeDocument/2006/customXml" ds:itemID="{46FC01F7-7720-4596-ABB2-D4455338EAE1}">
  <ds:schemaRefs/>
</ds:datastoreItem>
</file>

<file path=customXml/itemProps15.xml><?xml version="1.0" encoding="utf-8"?>
<ds:datastoreItem xmlns:ds="http://schemas.openxmlformats.org/officeDocument/2006/customXml" ds:itemID="{39AEAD94-0A4B-4FB5-882F-0D4A03342FE3}">
  <ds:schemaRefs/>
</ds:datastoreItem>
</file>

<file path=customXml/itemProps16.xml><?xml version="1.0" encoding="utf-8"?>
<ds:datastoreItem xmlns:ds="http://schemas.openxmlformats.org/officeDocument/2006/customXml" ds:itemID="{5D62D4FF-A8EA-46E8-B8B8-E1EB3CBB0F90}">
  <ds:schemaRefs/>
</ds:datastoreItem>
</file>

<file path=customXml/itemProps17.xml><?xml version="1.0" encoding="utf-8"?>
<ds:datastoreItem xmlns:ds="http://schemas.openxmlformats.org/officeDocument/2006/customXml" ds:itemID="{12E80B1B-C751-40F1-8BFA-553658BDC2D6}">
  <ds:schemaRefs/>
</ds:datastoreItem>
</file>

<file path=customXml/itemProps18.xml><?xml version="1.0" encoding="utf-8"?>
<ds:datastoreItem xmlns:ds="http://schemas.openxmlformats.org/officeDocument/2006/customXml" ds:itemID="{2965846C-2E8B-478B-BDC1-292A75A26577}">
  <ds:schemaRefs/>
</ds:datastoreItem>
</file>

<file path=customXml/itemProps19.xml><?xml version="1.0" encoding="utf-8"?>
<ds:datastoreItem xmlns:ds="http://schemas.openxmlformats.org/officeDocument/2006/customXml" ds:itemID="{4237F05D-AAE3-4EA6-A31D-A05014C3D98A}">
  <ds:schemaRefs/>
</ds:datastoreItem>
</file>

<file path=customXml/itemProps20.xml><?xml version="1.0" encoding="utf-8"?>
<ds:datastoreItem xmlns:ds="http://schemas.openxmlformats.org/officeDocument/2006/customXml" ds:itemID="{A7AD1BAD-6F09-4CA4-9564-33E6FACA9CB6}">
  <ds:schemaRefs/>
</ds:datastoreItem>
</file>

<file path=customXml/itemProps21.xml><?xml version="1.0" encoding="utf-8"?>
<ds:datastoreItem xmlns:ds="http://schemas.openxmlformats.org/officeDocument/2006/customXml" ds:itemID="{2EB949BE-938B-45F7-8D03-D87161C1D719}">
  <ds:schemaRefs/>
</ds:datastoreItem>
</file>

<file path=customXml/itemProps22.xml><?xml version="1.0" encoding="utf-8"?>
<ds:datastoreItem xmlns:ds="http://schemas.openxmlformats.org/officeDocument/2006/customXml" ds:itemID="{4784371F-F89D-4F4D-9978-9997523E2F92}">
  <ds:schemaRefs/>
</ds:datastoreItem>
</file>

<file path=customXml/itemProps23.xml><?xml version="1.0" encoding="utf-8"?>
<ds:datastoreItem xmlns:ds="http://schemas.openxmlformats.org/officeDocument/2006/customXml" ds:itemID="{603F97A4-FC30-462A-A003-6EF58C2377D9}">
  <ds:schemaRefs/>
</ds:datastoreItem>
</file>

<file path=customXml/itemProps24.xml><?xml version="1.0" encoding="utf-8"?>
<ds:datastoreItem xmlns:ds="http://schemas.openxmlformats.org/officeDocument/2006/customXml" ds:itemID="{1FEBED4F-C4F5-4BE2-837B-6CFB1A7B9ECD}">
  <ds:schemaRefs/>
</ds:datastoreItem>
</file>

<file path=customXml/itemProps25.xml><?xml version="1.0" encoding="utf-8"?>
<ds:datastoreItem xmlns:ds="http://schemas.openxmlformats.org/officeDocument/2006/customXml" ds:itemID="{42C6A362-54BD-48A3-9042-3B0A9D5DFC5C}">
  <ds:schemaRefs/>
</ds:datastoreItem>
</file>

<file path=customXml/itemProps26.xml><?xml version="1.0" encoding="utf-8"?>
<ds:datastoreItem xmlns:ds="http://schemas.openxmlformats.org/officeDocument/2006/customXml" ds:itemID="{4EA31DE6-D80E-477F-9A7F-A3AA43991BD4}">
  <ds:schemaRefs>
    <ds:schemaRef ds:uri="http://schemas.microsoft.com/DataMashup"/>
  </ds:schemaRefs>
</ds:datastoreItem>
</file>

<file path=customXml/itemProps27.xml><?xml version="1.0" encoding="utf-8"?>
<ds:datastoreItem xmlns:ds="http://schemas.openxmlformats.org/officeDocument/2006/customXml" ds:itemID="{642A177D-B7E8-46E9-A4FB-01297A36836A}">
  <ds:schemaRefs/>
</ds:datastoreItem>
</file>

<file path=customXml/itemProps28.xml><?xml version="1.0" encoding="utf-8"?>
<ds:datastoreItem xmlns:ds="http://schemas.openxmlformats.org/officeDocument/2006/customXml" ds:itemID="{B16E9F1F-5873-428D-AD22-75AEBA7AFEC9}">
  <ds:schemaRefs/>
</ds:datastoreItem>
</file>

<file path=customXml/itemProps29.xml><?xml version="1.0" encoding="utf-8"?>
<ds:datastoreItem xmlns:ds="http://schemas.openxmlformats.org/officeDocument/2006/customXml" ds:itemID="{D7C9A9A1-CE60-4F71-8998-65B72006CFE9}">
  <ds:schemaRefs/>
</ds:datastoreItem>
</file>

<file path=customXml/itemProps30.xml><?xml version="1.0" encoding="utf-8"?>
<ds:datastoreItem xmlns:ds="http://schemas.openxmlformats.org/officeDocument/2006/customXml" ds:itemID="{5E3145D3-0A73-46C1-A60A-970E2422B785}">
  <ds:schemaRefs/>
</ds:datastoreItem>
</file>

<file path=customXml/itemProps31.xml><?xml version="1.0" encoding="utf-8"?>
<ds:datastoreItem xmlns:ds="http://schemas.openxmlformats.org/officeDocument/2006/customXml" ds:itemID="{1FDAB84C-464B-4D14-9CE9-4E814F29E597}">
  <ds:schemaRefs/>
</ds:datastoreItem>
</file>

<file path=customXml/itemProps32.xml><?xml version="1.0" encoding="utf-8"?>
<ds:datastoreItem xmlns:ds="http://schemas.openxmlformats.org/officeDocument/2006/customXml" ds:itemID="{CEF3576C-CAF2-476B-B64B-B3E11E1F0A33}">
  <ds:schemaRefs/>
</ds:datastoreItem>
</file>

<file path=customXml/itemProps33.xml><?xml version="1.0" encoding="utf-8"?>
<ds:datastoreItem xmlns:ds="http://schemas.openxmlformats.org/officeDocument/2006/customXml" ds:itemID="{80D9C2F0-DE51-4B4F-A3DC-068BC862C8FD}">
  <ds:schemaRefs/>
</ds:datastoreItem>
</file>

<file path=customXml/itemProps34.xml><?xml version="1.0" encoding="utf-8"?>
<ds:datastoreItem xmlns:ds="http://schemas.openxmlformats.org/officeDocument/2006/customXml" ds:itemID="{CAD44EDA-2B13-497B-903E-266EB35DEA7D}">
  <ds:schemaRefs/>
</ds:datastoreItem>
</file>

<file path=customXml/itemProps35.xml><?xml version="1.0" encoding="utf-8"?>
<ds:datastoreItem xmlns:ds="http://schemas.openxmlformats.org/officeDocument/2006/customXml" ds:itemID="{5C83F681-A4E2-429F-AD87-0C171C52E60B}">
  <ds:schemaRefs/>
</ds:datastoreItem>
</file>

<file path=customXml/itemProps36.xml><?xml version="1.0" encoding="utf-8"?>
<ds:datastoreItem xmlns:ds="http://schemas.openxmlformats.org/officeDocument/2006/customXml" ds:itemID="{55CD1F10-D6B0-4070-85F5-6239C3076C83}">
  <ds:schemaRefs/>
</ds:datastoreItem>
</file>

<file path=customXml/itemProps37.xml><?xml version="1.0" encoding="utf-8"?>
<ds:datastoreItem xmlns:ds="http://schemas.openxmlformats.org/officeDocument/2006/customXml" ds:itemID="{4231A3A2-D768-4EF9-B5ED-7AF8992DBEF9}">
  <ds:schemaRefs/>
</ds:datastoreItem>
</file>

<file path=customXml/itemProps38.xml><?xml version="1.0" encoding="utf-8"?>
<ds:datastoreItem xmlns:ds="http://schemas.openxmlformats.org/officeDocument/2006/customXml" ds:itemID="{32D77A5E-AC97-4497-BF38-5D6AF85BBC6C}">
  <ds:schemaRefs/>
</ds:datastoreItem>
</file>

<file path=customXml/itemProps39.xml><?xml version="1.0" encoding="utf-8"?>
<ds:datastoreItem xmlns:ds="http://schemas.openxmlformats.org/officeDocument/2006/customXml" ds:itemID="{B09ABC19-3FFF-41AA-B60D-73010D904FD4}">
  <ds:schemaRefs/>
</ds:datastoreItem>
</file>

<file path=customXml/itemProps40.xml><?xml version="1.0" encoding="utf-8"?>
<ds:datastoreItem xmlns:ds="http://schemas.openxmlformats.org/officeDocument/2006/customXml" ds:itemID="{F93DB539-71B7-4A87-B220-D0A8F0C54ECA}">
  <ds:schemaRefs/>
</ds:datastoreItem>
</file>

<file path=customXml/itemProps41.xml><?xml version="1.0" encoding="utf-8"?>
<ds:datastoreItem xmlns:ds="http://schemas.openxmlformats.org/officeDocument/2006/customXml" ds:itemID="{48DF041A-2A0D-4409-A0DC-29ED4C137665}">
  <ds:schemaRefs/>
</ds:datastoreItem>
</file>

<file path=customXml/itemProps42.xml><?xml version="1.0" encoding="utf-8"?>
<ds:datastoreItem xmlns:ds="http://schemas.openxmlformats.org/officeDocument/2006/customXml" ds:itemID="{01EC13EA-D0B6-433F-AF82-9C9D8E44FABD}">
  <ds:schemaRefs/>
</ds:datastoreItem>
</file>

<file path=customXml/itemProps43.xml><?xml version="1.0" encoding="utf-8"?>
<ds:datastoreItem xmlns:ds="http://schemas.openxmlformats.org/officeDocument/2006/customXml" ds:itemID="{2F438F88-DF32-4C38-87FA-FC981DDB2BBD}">
  <ds:schemaRefs/>
</ds:datastoreItem>
</file>

<file path=customXml/itemProps44.xml><?xml version="1.0" encoding="utf-8"?>
<ds:datastoreItem xmlns:ds="http://schemas.openxmlformats.org/officeDocument/2006/customXml" ds:itemID="{C96BA346-E29B-408E-A658-4A1E1180C49B}">
  <ds:schemaRefs/>
</ds:datastoreItem>
</file>

<file path=customXml/itemProps45.xml><?xml version="1.0" encoding="utf-8"?>
<ds:datastoreItem xmlns:ds="http://schemas.openxmlformats.org/officeDocument/2006/customXml" ds:itemID="{7B09A8D4-E57A-4798-99DD-FB38478D0C6E}">
  <ds:schemaRefs/>
</ds:datastoreItem>
</file>

<file path=customXml/itemProps46.xml><?xml version="1.0" encoding="utf-8"?>
<ds:datastoreItem xmlns:ds="http://schemas.openxmlformats.org/officeDocument/2006/customXml" ds:itemID="{30DE6272-65A8-47A0-AFE4-14DAF981D49F}">
  <ds:schemaRefs/>
</ds:datastoreItem>
</file>

<file path=customXml/itemProps47.xml><?xml version="1.0" encoding="utf-8"?>
<ds:datastoreItem xmlns:ds="http://schemas.openxmlformats.org/officeDocument/2006/customXml" ds:itemID="{C0057EF4-E54B-4FB0-B3A2-C07E0FB2CE13}">
  <ds:schemaRefs/>
</ds:datastoreItem>
</file>

<file path=customXml/itemProps48.xml><?xml version="1.0" encoding="utf-8"?>
<ds:datastoreItem xmlns:ds="http://schemas.openxmlformats.org/officeDocument/2006/customXml" ds:itemID="{AFE3AA1E-DE6E-46E5-85D2-CCCBBEC6F85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2</vt:i4>
      </vt:variant>
    </vt:vector>
  </HeadingPairs>
  <TitlesOfParts>
    <vt:vector size="10" baseType="lpstr">
      <vt:lpstr>Analysis 01</vt:lpstr>
      <vt:lpstr>Time Frame</vt:lpstr>
      <vt:lpstr>Wafle Chart</vt:lpstr>
      <vt:lpstr>Analysis 02</vt:lpstr>
      <vt:lpstr>Store Dashboard</vt:lpstr>
      <vt:lpstr>Profit View</vt:lpstr>
      <vt:lpstr>Analysis 03</vt:lpstr>
      <vt:lpstr>Gender Chart</vt:lpstr>
      <vt:lpstr>Large_1</vt:lpstr>
      <vt:lpstr>Large_2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Obinna Ogbonna</cp:lastModifiedBy>
  <dcterms:created xsi:type="dcterms:W3CDTF">2015-06-05T18:17:20Z</dcterms:created>
  <dcterms:modified xsi:type="dcterms:W3CDTF">2025-05-11T13:44:44Z</dcterms:modified>
</cp:coreProperties>
</file>