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nlr Lopes\Desktop\"/>
    </mc:Choice>
  </mc:AlternateContent>
  <xr:revisionPtr revIDLastSave="0" documentId="13_ncr:1_{9F283732-C0E7-4DB4-9D34-B8997133AB61}" xr6:coauthVersionLast="47" xr6:coauthVersionMax="47" xr10:uidLastSave="{00000000-0000-0000-0000-000000000000}"/>
  <bookViews>
    <workbookView xWindow="-120" yWindow="-120" windowWidth="20730" windowHeight="11040" tabRatio="531" xr2:uid="{0E04C8C8-C975-4767-B6BF-4250EC612D8C}"/>
  </bookViews>
  <sheets>
    <sheet name="stan_invest" sheetId="1" r:id="rId1"/>
    <sheet name="Planilha2" sheetId="2" r:id="rId2"/>
  </sheets>
  <definedNames>
    <definedName name="aporte">stan_invest!$D$11</definedName>
    <definedName name="patrimonio">stan_invest!$D$14</definedName>
    <definedName name="qtd_anos">stan_invest!$D$12</definedName>
    <definedName name="rendimento_carteira">stan_invest!$D$7</definedName>
    <definedName name="salario">stan_invest!$D$6</definedName>
    <definedName name="sugestao_investimento">stan_invest!$D$8</definedName>
    <definedName name="taxa_mensal">stan_invest!$D$13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D33" i="1" s="1"/>
  <c r="C34" i="1"/>
  <c r="C29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6" i="1"/>
  <c r="D30" i="1" s="1"/>
  <c r="D14" i="1"/>
  <c r="D15" i="1" s="1"/>
  <c r="D8" i="1"/>
  <c r="C19" i="1"/>
  <c r="D19" i="1" s="1"/>
  <c r="C20" i="1"/>
  <c r="D20" i="1" s="1"/>
  <c r="C21" i="1"/>
  <c r="D21" i="1" s="1"/>
  <c r="C22" i="1"/>
  <c r="D22" i="1" s="1"/>
  <c r="C18" i="1"/>
  <c r="D18" i="1" s="1"/>
  <c r="D32" i="1" l="1"/>
  <c r="D31" i="1"/>
  <c r="D34" i="1"/>
  <c r="D29" i="1"/>
  <c r="D35" i="1" s="1"/>
</calcChain>
</file>

<file path=xl/sharedStrings.xml><?xml version="1.0" encoding="utf-8"?>
<sst xmlns="http://schemas.openxmlformats.org/spreadsheetml/2006/main" count="70" uniqueCount="34">
  <si>
    <t>INVETIMENTO MENSAL</t>
  </si>
  <si>
    <t>Quanto Investir por mês?</t>
  </si>
  <si>
    <t>Por quanto Anos?</t>
  </si>
  <si>
    <t>Taxa de Rendimento mensal?</t>
  </si>
  <si>
    <t>Patrimônio Acumulado?</t>
  </si>
  <si>
    <t>Dividendos Mensais?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</si>
  <si>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</si>
  <si>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</si>
  <si>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</si>
  <si>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</si>
  <si>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</si>
  <si>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</si>
  <si>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</si>
  <si>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Salário</t>
  </si>
  <si>
    <t>Rendimento Carteira</t>
  </si>
  <si>
    <t>CONFIGURAÇÕES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</si>
  <si>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</si>
  <si>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</si>
  <si>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</si>
  <si>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</si>
  <si>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</si>
  <si>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</si>
  <si>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</si>
  <si>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</si>
  <si>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</si>
  <si>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TIJOLOS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</si>
  <si>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</si>
  <si>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</si>
  <si>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</si>
  <si>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</si>
  <si>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</si>
  <si>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</si>
  <si>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</si>
  <si>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Stan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</si>
</sst>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28"/>
      <color theme="0"/>
      <name val="Segoe UI Semi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6" fillId="0" borderId="10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8" fontId="6" fillId="4" borderId="10" xfId="0" applyNumberFormat="1" applyFont="1" applyFill="1" applyBorder="1" applyAlignment="1">
      <alignment horizontal="center"/>
    </xf>
    <xf numFmtId="8" fontId="6" fillId="4" borderId="13" xfId="0" applyNumberFormat="1" applyFont="1" applyFill="1" applyBorder="1" applyAlignment="1">
      <alignment horizontal="center"/>
    </xf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4" borderId="12" xfId="0" applyNumberFormat="1" applyFill="1" applyBorder="1"/>
    <xf numFmtId="8" fontId="0" fillId="4" borderId="13" xfId="0" applyNumberFormat="1" applyFill="1" applyBorder="1"/>
    <xf numFmtId="8" fontId="0" fillId="4" borderId="6" xfId="0" applyNumberFormat="1" applyFill="1" applyBorder="1"/>
    <xf numFmtId="8" fontId="0" fillId="4" borderId="7" xfId="0" applyNumberFormat="1" applyFill="1" applyBorder="1"/>
    <xf numFmtId="164" fontId="6" fillId="0" borderId="7" xfId="0" applyNumberFormat="1" applyFont="1" applyBorder="1" applyAlignment="1">
      <alignment horizontal="center"/>
    </xf>
    <xf numFmtId="0" fontId="8" fillId="4" borderId="5" xfId="0" applyFont="1" applyFill="1" applyBorder="1" applyAlignment="1">
      <alignment horizontal="left" indent="1"/>
    </xf>
    <xf numFmtId="0" fontId="8" fillId="4" borderId="8" xfId="0" applyFont="1" applyFill="1" applyBorder="1" applyAlignment="1">
      <alignment horizontal="left" indent="1"/>
    </xf>
    <xf numFmtId="0" fontId="8" fillId="4" borderId="11" xfId="0" applyFont="1" applyFill="1" applyBorder="1" applyAlignment="1">
      <alignment horizontal="left" indent="1"/>
    </xf>
    <xf numFmtId="0" fontId="3" fillId="4" borderId="0" xfId="0" applyFont="1" applyFill="1"/>
    <xf numFmtId="164" fontId="3" fillId="4" borderId="0" xfId="0" applyNumberFormat="1" applyFont="1" applyFill="1" applyAlignment="1">
      <alignment horizontal="center" vertical="center"/>
    </xf>
    <xf numFmtId="0" fontId="10" fillId="2" borderId="0" xfId="1" applyFont="1" applyBorder="1" applyAlignment="1">
      <alignment horizontal="left" indent="1"/>
    </xf>
    <xf numFmtId="0" fontId="10" fillId="2" borderId="0" xfId="1" applyFont="1" applyAlignment="1">
      <alignment horizontal="center" vertical="center"/>
    </xf>
    <xf numFmtId="0" fontId="10" fillId="2" borderId="0" xfId="1" applyFont="1"/>
    <xf numFmtId="0" fontId="3" fillId="6" borderId="0" xfId="0" applyFont="1" applyFill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3" fillId="4" borderId="0" xfId="0" applyFont="1" applyFill="1" applyAlignment="1">
      <alignment horizontal="left" indent="1"/>
    </xf>
    <xf numFmtId="0" fontId="3" fillId="6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0" fontId="8" fillId="4" borderId="5" xfId="0" applyFont="1" applyFill="1" applyBorder="1" applyAlignment="1">
      <alignment horizontal="left" indent="1"/>
    </xf>
    <xf numFmtId="0" fontId="8" fillId="4" borderId="6" xfId="0" applyFont="1" applyFill="1" applyBorder="1" applyAlignment="1">
      <alignment horizontal="left" indent="1"/>
    </xf>
    <xf numFmtId="0" fontId="8" fillId="4" borderId="8" xfId="0" applyFont="1" applyFill="1" applyBorder="1" applyAlignment="1">
      <alignment horizontal="left" indent="1"/>
    </xf>
    <xf numFmtId="0" fontId="8" fillId="4" borderId="9" xfId="0" applyFont="1" applyFill="1" applyBorder="1" applyAlignment="1">
      <alignment horizontal="left" indent="1"/>
    </xf>
    <xf numFmtId="0" fontId="8" fillId="4" borderId="11" xfId="0" applyFont="1" applyFill="1" applyBorder="1" applyAlignment="1">
      <alignment horizontal="left" indent="1"/>
    </xf>
    <xf numFmtId="0" fontId="8" fillId="4" borderId="12" xfId="0" applyFont="1" applyFill="1" applyBorder="1" applyAlignment="1">
      <alignment horizontal="left" indent="1"/>
    </xf>
    <xf numFmtId="0" fontId="8" fillId="0" borderId="5" xfId="0" applyFont="1" applyBorder="1" applyAlignment="1">
      <alignment horizontal="left" indent="1"/>
    </xf>
    <xf numFmtId="0" fontId="8" fillId="0" borderId="6" xfId="0" applyFont="1" applyBorder="1" applyAlignment="1">
      <alignment horizontal="left" indent="1"/>
    </xf>
    <xf numFmtId="0" fontId="8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left" indent="1"/>
    </xf>
    <xf numFmtId="0" fontId="9" fillId="4" borderId="9" xfId="0" applyFont="1" applyFill="1" applyBorder="1" applyAlignment="1">
      <alignment horizontal="left" indent="1"/>
    </xf>
    <xf numFmtId="0" fontId="9" fillId="4" borderId="11" xfId="0" applyFont="1" applyFill="1" applyBorder="1" applyAlignment="1">
      <alignment horizontal="left" indent="1"/>
    </xf>
    <xf numFmtId="0" fontId="9" fillId="4" borderId="12" xfId="0" applyFont="1" applyFill="1" applyBorder="1" applyAlignment="1">
      <alignment horizontal="left" indent="1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stan_invest!$C$28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stan_invest!$B$29:$B$34</c:f>
              <c:strCache>
                <c:ptCount val="6"/>
                <c:pt idx="0">
                  <c:v>PAPEL</c:v>
                </c:pt>
                <c:pt idx="1">
                  <c:v>TIJOLOS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stan_invest!$C$29:$C$34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7-4109-A86E-CB1E3FE5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161925</xdr:rowOff>
    </xdr:from>
    <xdr:to>
      <xdr:col>3</xdr:col>
      <xdr:colOff>1533524</xdr:colOff>
      <xdr:row>51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FF1C70-5645-58B0-9C64-351A8203A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1190625</xdr:colOff>
      <xdr:row>1</xdr:row>
      <xdr:rowOff>47625</xdr:rowOff>
    </xdr:from>
    <xdr:to>
      <xdr:col>1</xdr:col>
      <xdr:colOff>2057400</xdr:colOff>
      <xdr:row>3</xdr:row>
      <xdr:rowOff>104775</xdr:rowOff>
    </xdr:to>
    <xdr:pic>
      <xdr:nvPicPr>
        <xdr:cNvPr id="4" name="Gráfico 3" descr="Dinheiro com preenchimento sólido">
          <a:extLst>
            <a:ext uri="{FF2B5EF4-FFF2-40B4-BE49-F238E27FC236}">
              <a16:creationId xmlns:a16="http://schemas.microsoft.com/office/drawing/2014/main" id="{D960C044-0010-3366-535A-DF54654E4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800225" y="238125"/>
          <a:ext cx="866775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73C3-B00B-4599-867B-DE85CBD4D013}">
  <dimension ref="A2:H35"/>
  <sheetViews>
    <sheetView showGridLines="0" tabSelected="1" topLeftCell="A40" workbookViewId="0">
      <selection activeCell="E10" sqref="E10"/>
    </sheetView>
  </sheetViews>
  <sheetFormatPr defaultColWidth="0" defaultRowHeight="15" x14ac:dyDescent="0.25"/>
  <cols>
    <col min="1" max="1" width="9.140625" customWidth="1"/>
    <col min="2" max="2" width="44" customWidth="1"/>
    <col min="3" max="3" width="31.140625" bestFit="1" customWidth="1"/>
    <col min="4" max="4" width="25.7109375" customWidth="1"/>
    <col min="5" max="5" width="23.7109375" bestFit="1" customWidth="1"/>
    <col min="6" max="6" width="15.140625" customWidth="1"/>
    <col min="7" max="8" width="9.140625" customWidth="1"/>
    <col min="9" max="9" width="9.140625" hidden="1" customWidth="1"/>
    <col min="10" max="16384" width="9.140625" hidden="1"/>
  </cols>
  <sheetData>
    <row r="2" spans="2:4" ht="15.75" thickBot="1" x14ac:dyDescent="0.3"/>
    <row r="3" spans="2:4" ht="41.25" customHeight="1" thickBot="1" x14ac:dyDescent="0.3">
      <c r="B3" s="56" t="s">
        <v>33</v>
      </c>
      <c r="C3" s="57"/>
      <c r="D3" s="58"/>
    </row>
    <row r="4" spans="2:4" ht="15.75" thickBot="1" x14ac:dyDescent="0.3"/>
    <row r="5" spans="2:4" ht="21" x14ac:dyDescent="0.25">
      <c r="B5" s="46" t="s">
        <v>15</v>
      </c>
      <c r="C5" s="47"/>
      <c r="D5" s="48"/>
    </row>
    <row r="6" spans="2:4" ht="15.75" x14ac:dyDescent="0.25">
      <c r="B6" s="36" t="s">
        <v>13</v>
      </c>
      <c r="C6" s="37"/>
      <c r="D6" s="5">
        <v>4200</v>
      </c>
    </row>
    <row r="7" spans="2:4" ht="15.75" x14ac:dyDescent="0.25">
      <c r="B7" s="38" t="s">
        <v>14</v>
      </c>
      <c r="C7" s="39"/>
      <c r="D7" s="6">
        <v>6.0000000000000001E-3</v>
      </c>
    </row>
    <row r="8" spans="2:4" ht="16.5" thickBot="1" x14ac:dyDescent="0.3">
      <c r="B8" s="40" t="s">
        <v>32</v>
      </c>
      <c r="C8" s="41"/>
      <c r="D8" s="7">
        <f>D6*30%</f>
        <v>1260</v>
      </c>
    </row>
    <row r="9" spans="2:4" ht="15.75" thickBot="1" x14ac:dyDescent="0.3"/>
    <row r="10" spans="2:4" ht="26.25" x14ac:dyDescent="0.25">
      <c r="B10" s="49" t="s">
        <v>0</v>
      </c>
      <c r="C10" s="50"/>
      <c r="D10" s="51"/>
    </row>
    <row r="11" spans="2:4" ht="17.25" x14ac:dyDescent="0.3">
      <c r="B11" s="42" t="s">
        <v>1</v>
      </c>
      <c r="C11" s="43"/>
      <c r="D11" s="18">
        <v>1260</v>
      </c>
    </row>
    <row r="12" spans="2:4" ht="17.25" x14ac:dyDescent="0.3">
      <c r="B12" s="44" t="s">
        <v>2</v>
      </c>
      <c r="C12" s="45"/>
      <c r="D12" s="8">
        <v>10</v>
      </c>
    </row>
    <row r="13" spans="2:4" ht="17.25" x14ac:dyDescent="0.3">
      <c r="B13" s="44" t="s">
        <v>3</v>
      </c>
      <c r="C13" s="45"/>
      <c r="D13" s="9">
        <v>1.0789999999999999E-2</v>
      </c>
    </row>
    <row r="14" spans="2:4" ht="17.25" x14ac:dyDescent="0.3">
      <c r="B14" s="52" t="s">
        <v>4</v>
      </c>
      <c r="C14" s="53"/>
      <c r="D14" s="10">
        <f>FV(taxa_mensal,qtd_anos*12,aporte*-1)</f>
        <v>306538.10778801696</v>
      </c>
    </row>
    <row r="15" spans="2:4" ht="18" thickBot="1" x14ac:dyDescent="0.35">
      <c r="B15" s="54" t="s">
        <v>5</v>
      </c>
      <c r="C15" s="55"/>
      <c r="D15" s="11">
        <f>patrimonio*rendimento_carteira</f>
        <v>1839.2286467281017</v>
      </c>
    </row>
    <row r="16" spans="2:4" ht="15.75" thickBot="1" x14ac:dyDescent="0.3"/>
    <row r="17" spans="1:4" ht="26.25" x14ac:dyDescent="0.25">
      <c r="B17" s="49" t="s">
        <v>6</v>
      </c>
      <c r="C17" s="50"/>
      <c r="D17" s="3" t="s">
        <v>12</v>
      </c>
    </row>
    <row r="18" spans="1:4" ht="15.75" x14ac:dyDescent="0.25">
      <c r="A18" s="1">
        <v>2</v>
      </c>
      <c r="B18" s="19" t="s">
        <v>7</v>
      </c>
      <c r="C18" s="16">
        <f>FV($D$13,$A18*12,$D$11*-1)</f>
        <v>34306.810395032975</v>
      </c>
      <c r="D18" s="17">
        <f>C18*rendimento_carteira</f>
        <v>205.84086237019787</v>
      </c>
    </row>
    <row r="19" spans="1:4" ht="15.75" x14ac:dyDescent="0.25">
      <c r="A19" s="1">
        <v>5</v>
      </c>
      <c r="B19" s="20" t="s">
        <v>8</v>
      </c>
      <c r="C19" s="12">
        <f>FV($D$13,$A19*12,$D$11*-1)</f>
        <v>105558.91163809443</v>
      </c>
      <c r="D19" s="13">
        <f>C19*rendimento_carteira</f>
        <v>633.35346982856663</v>
      </c>
    </row>
    <row r="20" spans="1:4" ht="15.75" x14ac:dyDescent="0.25">
      <c r="A20" s="1">
        <v>10</v>
      </c>
      <c r="B20" s="20" t="s">
        <v>9</v>
      </c>
      <c r="C20" s="12">
        <f>FV($D$13,$A20*12,$D$11*-1)</f>
        <v>306538.10778801696</v>
      </c>
      <c r="D20" s="13">
        <f>C20*rendimento_carteira</f>
        <v>1839.2286467281017</v>
      </c>
    </row>
    <row r="21" spans="1:4" ht="15.75" x14ac:dyDescent="0.25">
      <c r="A21" s="1">
        <v>20</v>
      </c>
      <c r="B21" s="20" t="s">
        <v>10</v>
      </c>
      <c r="C21" s="12">
        <f>FV($D$13,$A21*12,$D$11*-1)</f>
        <v>1417749.9841223215</v>
      </c>
      <c r="D21" s="13">
        <f>C21*rendimento_carteira</f>
        <v>8506.4999047339297</v>
      </c>
    </row>
    <row r="22" spans="1:4" ht="16.5" thickBot="1" x14ac:dyDescent="0.3">
      <c r="A22" s="1">
        <v>30</v>
      </c>
      <c r="B22" s="21" t="s">
        <v>11</v>
      </c>
      <c r="C22" s="14">
        <f>FV($D$13,$A22*12,$D$11*-1)</f>
        <v>5445933.7653059401</v>
      </c>
      <c r="D22" s="15">
        <f>C22*rendimento_carteira</f>
        <v>32675.602591835643</v>
      </c>
    </row>
    <row r="25" spans="1:4" x14ac:dyDescent="0.25">
      <c r="B25" s="24" t="s">
        <v>16</v>
      </c>
      <c r="C25" s="25" t="s">
        <v>17</v>
      </c>
      <c r="D25" s="26"/>
    </row>
    <row r="26" spans="1:4" x14ac:dyDescent="0.25">
      <c r="B26" s="33" t="s">
        <v>20</v>
      </c>
      <c r="C26" s="23">
        <f>aporte</f>
        <v>1260</v>
      </c>
      <c r="D26" s="22"/>
    </row>
    <row r="28" spans="1:4" x14ac:dyDescent="0.25">
      <c r="B28" s="27" t="s">
        <v>21</v>
      </c>
      <c r="C28" s="27" t="s">
        <v>22</v>
      </c>
      <c r="D28" s="34" t="s">
        <v>23</v>
      </c>
    </row>
    <row r="29" spans="1:4" x14ac:dyDescent="0.25">
      <c r="B29" s="2" t="s">
        <v>24</v>
      </c>
      <c r="C29" s="4">
        <f>VLOOKUP($C$25&amp;"-"&amp;B29,Planilha2!$A:$D,4,FALSE)</f>
        <v>0.5</v>
      </c>
      <c r="D29" s="35">
        <f>C29*$C$26</f>
        <v>630</v>
      </c>
    </row>
    <row r="30" spans="1:4" x14ac:dyDescent="0.25">
      <c r="B30" s="2" t="s">
        <v>25</v>
      </c>
      <c r="C30" s="4">
        <f>VLOOKUP($C$25&amp;"-"&amp;B30,Planilha2!$A:$D,4,FALSE)</f>
        <v>0.1</v>
      </c>
      <c r="D30" s="35">
        <f t="shared" ref="D30:D34" si="0">C30*$C$26</f>
        <v>126</v>
      </c>
    </row>
    <row r="31" spans="1:4" x14ac:dyDescent="0.25">
      <c r="B31" s="2" t="s">
        <v>26</v>
      </c>
      <c r="C31" s="4">
        <f>VLOOKUP($C$25&amp;"-"&amp;B31,Planilha2!$A:$D,4,FALSE)</f>
        <v>0.05</v>
      </c>
      <c r="D31" s="35">
        <f t="shared" si="0"/>
        <v>63</v>
      </c>
    </row>
    <row r="32" spans="1:4" x14ac:dyDescent="0.25">
      <c r="B32" s="2" t="s">
        <v>27</v>
      </c>
      <c r="C32" s="4">
        <f>VLOOKUP($C$25&amp;"-"&amp;B32,Planilha2!$A:$D,4,FALSE)</f>
        <v>0.05</v>
      </c>
      <c r="D32" s="35">
        <f t="shared" si="0"/>
        <v>63</v>
      </c>
    </row>
    <row r="33" spans="2:4" x14ac:dyDescent="0.25">
      <c r="B33" s="2" t="s">
        <v>28</v>
      </c>
      <c r="C33" s="4">
        <f>VLOOKUP($C$25&amp;"-"&amp;B33,Planilha2!$A:$D,4,FALSE)</f>
        <v>0.2</v>
      </c>
      <c r="D33" s="35">
        <f t="shared" si="0"/>
        <v>252</v>
      </c>
    </row>
    <row r="34" spans="2:4" x14ac:dyDescent="0.25">
      <c r="B34" s="2" t="s">
        <v>29</v>
      </c>
      <c r="C34" s="4">
        <f>VLOOKUP($C$25&amp;"-"&amp;B34,Planilha2!$A:$D,4,FALSE)</f>
        <v>0.1</v>
      </c>
      <c r="D34" s="35">
        <f t="shared" si="0"/>
        <v>126</v>
      </c>
    </row>
    <row r="35" spans="2:4" x14ac:dyDescent="0.25">
      <c r="B35" s="28"/>
      <c r="C35" s="28"/>
      <c r="D35" s="29">
        <f>SUM(D29:D34)</f>
        <v>1260</v>
      </c>
    </row>
  </sheetData>
  <mergeCells count="12">
    <mergeCell ref="B3:D3"/>
    <mergeCell ref="B5:D5"/>
    <mergeCell ref="B10:D10"/>
    <mergeCell ref="B17:C17"/>
    <mergeCell ref="B13:C13"/>
    <mergeCell ref="B14:C14"/>
    <mergeCell ref="B15:C15"/>
    <mergeCell ref="B6:C6"/>
    <mergeCell ref="B7:C7"/>
    <mergeCell ref="B8:C8"/>
    <mergeCell ref="B11:C11"/>
    <mergeCell ref="B12:C12"/>
  </mergeCells>
  <dataValidations count="1">
    <dataValidation type="list" allowBlank="1" showInputMessage="1" showErrorMessage="1" sqref="C25" xr:uid="{28324213-04D3-47D2-BBE1-DBFA4FBF89C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59B9-01E4-459B-BC1B-94FEB2B20CDA}">
  <dimension ref="A2:D20"/>
  <sheetViews>
    <sheetView workbookViewId="0">
      <selection activeCell="G6" sqref="G6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2" spans="1:4" x14ac:dyDescent="0.25">
      <c r="A2" t="s">
        <v>31</v>
      </c>
      <c r="B2" t="s">
        <v>16</v>
      </c>
      <c r="C2" s="2" t="s">
        <v>21</v>
      </c>
      <c r="D2" s="2" t="s">
        <v>30</v>
      </c>
    </row>
    <row r="3" spans="1:4" x14ac:dyDescent="0.25">
      <c r="A3" t="str">
        <f>B3&amp;"-"&amp;C3</f>
        <v>Conservador-PAPEL</v>
      </c>
      <c r="B3" t="s">
        <v>18</v>
      </c>
      <c r="C3" s="2" t="s">
        <v>24</v>
      </c>
      <c r="D3" s="4">
        <v>0.3</v>
      </c>
    </row>
    <row r="4" spans="1:4" x14ac:dyDescent="0.25">
      <c r="A4" t="str">
        <f t="shared" ref="A4:A20" si="0">B4&amp;"-"&amp;C4</f>
        <v>Conservador-TIJOLOS</v>
      </c>
      <c r="B4" t="s">
        <v>18</v>
      </c>
      <c r="C4" s="2" t="s">
        <v>25</v>
      </c>
      <c r="D4" s="4">
        <v>0.5</v>
      </c>
    </row>
    <row r="5" spans="1:4" x14ac:dyDescent="0.25">
      <c r="A5" t="str">
        <f t="shared" si="0"/>
        <v>Conservador-HÍBRIDOS</v>
      </c>
      <c r="B5" t="s">
        <v>18</v>
      </c>
      <c r="C5" s="2" t="s">
        <v>26</v>
      </c>
      <c r="D5" s="4">
        <v>0.1</v>
      </c>
    </row>
    <row r="6" spans="1:4" x14ac:dyDescent="0.25">
      <c r="A6" t="str">
        <f t="shared" si="0"/>
        <v>Conservador-FOFs</v>
      </c>
      <c r="B6" t="s">
        <v>18</v>
      </c>
      <c r="C6" s="2" t="s">
        <v>27</v>
      </c>
      <c r="D6" s="4">
        <v>0.1</v>
      </c>
    </row>
    <row r="7" spans="1:4" x14ac:dyDescent="0.25">
      <c r="A7" t="str">
        <f t="shared" si="0"/>
        <v>Conservador-DESENVOLVIMENTO</v>
      </c>
      <c r="B7" t="s">
        <v>18</v>
      </c>
      <c r="C7" s="2" t="s">
        <v>28</v>
      </c>
      <c r="D7" s="4">
        <v>0</v>
      </c>
    </row>
    <row r="8" spans="1:4" ht="15.75" thickBot="1" x14ac:dyDescent="0.3">
      <c r="A8" s="30" t="str">
        <f t="shared" si="0"/>
        <v>Conservador-HOTELARIAS</v>
      </c>
      <c r="B8" s="30" t="s">
        <v>18</v>
      </c>
      <c r="C8" s="31" t="s">
        <v>29</v>
      </c>
      <c r="D8" s="32">
        <v>0</v>
      </c>
    </row>
    <row r="9" spans="1:4" x14ac:dyDescent="0.25">
      <c r="A9" t="str">
        <f t="shared" si="0"/>
        <v>Moderado-PAPEL</v>
      </c>
      <c r="B9" t="s">
        <v>19</v>
      </c>
      <c r="C9" s="2" t="s">
        <v>24</v>
      </c>
      <c r="D9" s="4">
        <v>0.32</v>
      </c>
    </row>
    <row r="10" spans="1:4" x14ac:dyDescent="0.25">
      <c r="A10" t="str">
        <f t="shared" si="0"/>
        <v>Moderado-TIJOLOS</v>
      </c>
      <c r="B10" t="s">
        <v>19</v>
      </c>
      <c r="C10" s="2" t="s">
        <v>25</v>
      </c>
      <c r="D10" s="4">
        <v>0.35</v>
      </c>
    </row>
    <row r="11" spans="1:4" x14ac:dyDescent="0.25">
      <c r="A11" t="str">
        <f t="shared" si="0"/>
        <v>Moderado-HÍBRIDOS</v>
      </c>
      <c r="B11" t="s">
        <v>19</v>
      </c>
      <c r="C11" s="2" t="s">
        <v>26</v>
      </c>
      <c r="D11" s="4">
        <v>0.08</v>
      </c>
    </row>
    <row r="12" spans="1:4" x14ac:dyDescent="0.25">
      <c r="A12" t="str">
        <f t="shared" si="0"/>
        <v>Moderado-FOFs</v>
      </c>
      <c r="B12" t="s">
        <v>19</v>
      </c>
      <c r="C12" s="2" t="s">
        <v>27</v>
      </c>
      <c r="D12" s="4">
        <v>0.05</v>
      </c>
    </row>
    <row r="13" spans="1:4" x14ac:dyDescent="0.25">
      <c r="A13" t="str">
        <f t="shared" si="0"/>
        <v>Moderado-DESENVOLVIMENTO</v>
      </c>
      <c r="B13" t="s">
        <v>19</v>
      </c>
      <c r="C13" s="2" t="s">
        <v>28</v>
      </c>
      <c r="D13" s="4">
        <v>0.1</v>
      </c>
    </row>
    <row r="14" spans="1:4" ht="15.75" thickBot="1" x14ac:dyDescent="0.3">
      <c r="A14" s="30" t="str">
        <f t="shared" si="0"/>
        <v>Moderado-HOTELARIAS</v>
      </c>
      <c r="B14" s="30" t="s">
        <v>19</v>
      </c>
      <c r="C14" s="31" t="s">
        <v>29</v>
      </c>
      <c r="D14" s="32">
        <v>0.1</v>
      </c>
    </row>
    <row r="15" spans="1:4" x14ac:dyDescent="0.25">
      <c r="A15" t="str">
        <f t="shared" si="0"/>
        <v>Agressivo-PAPEL</v>
      </c>
      <c r="B15" t="s">
        <v>17</v>
      </c>
      <c r="C15" s="2" t="s">
        <v>24</v>
      </c>
      <c r="D15" s="4">
        <v>0.5</v>
      </c>
    </row>
    <row r="16" spans="1:4" x14ac:dyDescent="0.25">
      <c r="A16" t="str">
        <f t="shared" si="0"/>
        <v>Agressivo-TIJOLOS</v>
      </c>
      <c r="B16" t="s">
        <v>17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17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17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17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17</v>
      </c>
      <c r="C20" s="2" t="s">
        <v>29</v>
      </c>
      <c r="D20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stan_invest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Stanlr Lopes</dc:creator>
  <cp:lastModifiedBy>Stanlr Lopes</cp:lastModifiedBy>
  <dcterms:created xsi:type="dcterms:W3CDTF">2025-06-10T14:02:59Z</dcterms:created>
  <dcterms:modified xsi:type="dcterms:W3CDTF">2025-06-10T21:02:37Z</dcterms:modified>
</cp:coreProperties>
</file>