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anley\Desktop\Stan\Febracis\Planilhas\"/>
    </mc:Choice>
  </mc:AlternateContent>
  <bookViews>
    <workbookView xWindow="0" yWindow="0" windowWidth="20490" windowHeight="7755" activeTab="6"/>
  </bookViews>
  <sheets>
    <sheet name="Orçamento" sheetId="2" r:id="rId1"/>
    <sheet name="Anual" sheetId="1" r:id="rId2"/>
    <sheet name="Para Onde" sheetId="3" r:id="rId3"/>
    <sheet name="Gráficos" sheetId="4" r:id="rId4"/>
    <sheet name="Dependentes" sheetId="39745" r:id="rId5"/>
    <sheet name="Sugestões" sheetId="39746" r:id="rId6"/>
    <sheet name="Ano" sheetId="6" r:id="rId7"/>
  </sheets>
  <definedNames>
    <definedName name="_Regression_Int" localSheetId="6" hidden="1">1</definedName>
    <definedName name="_xlnm.Print_Area" localSheetId="6">Ano!$A$22:$W$67</definedName>
    <definedName name="_xlnm.Print_Area" localSheetId="0">Orçamento!$A$3:$O$100</definedName>
    <definedName name="DAYINDX">Ano!$Z$87:$AF$87</definedName>
    <definedName name="_xlnm.Print_Titles" localSheetId="0">Orçamento!$3:$5</definedName>
  </definedNames>
  <calcPr calcId="152511" concurrentCalc="0"/>
</workbook>
</file>

<file path=xl/calcChain.xml><?xml version="1.0" encoding="utf-8"?>
<calcChain xmlns="http://schemas.openxmlformats.org/spreadsheetml/2006/main">
  <c r="D105" i="2" l="1"/>
  <c r="D106" i="2"/>
  <c r="D107" i="2"/>
  <c r="D108" i="2"/>
  <c r="D109" i="2"/>
  <c r="D110" i="2"/>
  <c r="D111" i="2"/>
  <c r="D112" i="2"/>
  <c r="D113" i="2"/>
  <c r="D104" i="2"/>
  <c r="C16" i="2"/>
  <c r="D16" i="2"/>
  <c r="C6" i="2"/>
  <c r="D6" i="2"/>
  <c r="D29" i="2"/>
  <c r="D37" i="2"/>
  <c r="D44" i="2"/>
  <c r="D55" i="2"/>
  <c r="D67" i="2"/>
  <c r="D78" i="2"/>
  <c r="D83" i="2"/>
  <c r="C29" i="2"/>
  <c r="C37" i="2"/>
  <c r="C44" i="2"/>
  <c r="C55" i="2"/>
  <c r="C67" i="2"/>
  <c r="C78" i="2"/>
  <c r="C83" i="2"/>
  <c r="K24" i="6"/>
  <c r="Z88" i="6"/>
  <c r="AE74" i="6"/>
  <c r="Z75" i="6"/>
  <c r="K6" i="2"/>
  <c r="O34" i="2"/>
  <c r="E83" i="2"/>
  <c r="F83" i="2"/>
  <c r="G83" i="2"/>
  <c r="H83" i="2"/>
  <c r="I83" i="2"/>
  <c r="J83" i="2"/>
  <c r="K83" i="2"/>
  <c r="L83" i="2"/>
  <c r="M83" i="2"/>
  <c r="N83" i="2"/>
  <c r="E78" i="2"/>
  <c r="F78" i="2"/>
  <c r="G78" i="2"/>
  <c r="H78" i="2"/>
  <c r="I78" i="2"/>
  <c r="J78" i="2"/>
  <c r="K78" i="2"/>
  <c r="L78" i="2"/>
  <c r="M78" i="2"/>
  <c r="N78" i="2"/>
  <c r="E67" i="2"/>
  <c r="F67" i="2"/>
  <c r="G67" i="2"/>
  <c r="H67" i="2"/>
  <c r="I67" i="2"/>
  <c r="J67" i="2"/>
  <c r="K67" i="2"/>
  <c r="L67" i="2"/>
  <c r="M67" i="2"/>
  <c r="N67" i="2"/>
  <c r="E55" i="2"/>
  <c r="F55" i="2"/>
  <c r="G55" i="2"/>
  <c r="H55" i="2"/>
  <c r="I55" i="2"/>
  <c r="J55" i="2"/>
  <c r="K55" i="2"/>
  <c r="L55" i="2"/>
  <c r="M55" i="2"/>
  <c r="N55" i="2"/>
  <c r="E44" i="2"/>
  <c r="F44" i="2"/>
  <c r="G44" i="2"/>
  <c r="H44" i="2"/>
  <c r="I44" i="2"/>
  <c r="J44" i="2"/>
  <c r="K44" i="2"/>
  <c r="L44" i="2"/>
  <c r="M44" i="2"/>
  <c r="N44" i="2"/>
  <c r="O44" i="2"/>
  <c r="C108" i="2"/>
  <c r="E37" i="2"/>
  <c r="F37" i="2"/>
  <c r="G37" i="2"/>
  <c r="H37" i="2"/>
  <c r="I37" i="2"/>
  <c r="J37" i="2"/>
  <c r="K37" i="2"/>
  <c r="L37" i="2"/>
  <c r="M37" i="2"/>
  <c r="N37" i="2"/>
  <c r="O30" i="2"/>
  <c r="O31" i="2"/>
  <c r="O32" i="2"/>
  <c r="O33" i="2"/>
  <c r="O35" i="2"/>
  <c r="O17" i="2"/>
  <c r="O18" i="2"/>
  <c r="O19" i="2"/>
  <c r="O20" i="2"/>
  <c r="O21" i="2"/>
  <c r="O22" i="2"/>
  <c r="O23" i="2"/>
  <c r="O24" i="2"/>
  <c r="O25" i="2"/>
  <c r="O26" i="2"/>
  <c r="O27" i="2"/>
  <c r="O7" i="2"/>
  <c r="O8" i="2"/>
  <c r="O9" i="2"/>
  <c r="O10" i="2"/>
  <c r="O12" i="2"/>
  <c r="O13" i="2"/>
  <c r="O14" i="2"/>
  <c r="B112" i="2"/>
  <c r="B111" i="2"/>
  <c r="B110" i="2"/>
  <c r="B109" i="2"/>
  <c r="B108" i="2"/>
  <c r="B107" i="2"/>
  <c r="B106" i="2"/>
  <c r="B105" i="2"/>
  <c r="B104" i="2"/>
  <c r="O85" i="2"/>
  <c r="O86" i="2"/>
  <c r="O87" i="2"/>
  <c r="O88" i="2"/>
  <c r="O89" i="2"/>
  <c r="O90" i="2"/>
  <c r="O91" i="2"/>
  <c r="E16" i="2"/>
  <c r="E29" i="2"/>
  <c r="F16" i="2"/>
  <c r="F29" i="2"/>
  <c r="G16" i="2"/>
  <c r="G29" i="2"/>
  <c r="H16" i="2"/>
  <c r="H29" i="2"/>
  <c r="H97" i="2"/>
  <c r="I16" i="2"/>
  <c r="I29" i="2"/>
  <c r="I97" i="2"/>
  <c r="J16" i="2"/>
  <c r="J29" i="2"/>
  <c r="K16" i="2"/>
  <c r="K29" i="2"/>
  <c r="L16" i="2"/>
  <c r="L29" i="2"/>
  <c r="L97" i="2"/>
  <c r="M16" i="2"/>
  <c r="M29" i="2"/>
  <c r="N16" i="2"/>
  <c r="N29" i="2"/>
  <c r="C96" i="2"/>
  <c r="N6" i="2"/>
  <c r="N96" i="2"/>
  <c r="M6" i="2"/>
  <c r="M96" i="2"/>
  <c r="L6" i="2"/>
  <c r="L96" i="2"/>
  <c r="K96" i="2"/>
  <c r="J6" i="2"/>
  <c r="J96" i="2"/>
  <c r="I6" i="2"/>
  <c r="I96" i="2"/>
  <c r="H6" i="2"/>
  <c r="H96" i="2"/>
  <c r="G6" i="2"/>
  <c r="G96" i="2"/>
  <c r="F6" i="2"/>
  <c r="F96" i="2"/>
  <c r="E6" i="2"/>
  <c r="E96" i="2"/>
  <c r="D96" i="2"/>
  <c r="O92" i="2"/>
  <c r="O84" i="2"/>
  <c r="O81" i="2"/>
  <c r="O80" i="2"/>
  <c r="O79" i="2"/>
  <c r="O68" i="2"/>
  <c r="O69" i="2"/>
  <c r="O70" i="2"/>
  <c r="O71" i="2"/>
  <c r="O72" i="2"/>
  <c r="O73" i="2"/>
  <c r="O74" i="2"/>
  <c r="O75" i="2"/>
  <c r="O76" i="2"/>
  <c r="O56" i="2"/>
  <c r="O57" i="2"/>
  <c r="O58" i="2"/>
  <c r="O59" i="2"/>
  <c r="O60" i="2"/>
  <c r="O61" i="2"/>
  <c r="O62" i="2"/>
  <c r="O63" i="2"/>
  <c r="O64" i="2"/>
  <c r="O65" i="2"/>
  <c r="O45" i="2"/>
  <c r="O46" i="2"/>
  <c r="O48" i="2"/>
  <c r="O49" i="2"/>
  <c r="O50" i="2"/>
  <c r="O51" i="2"/>
  <c r="O52" i="2"/>
  <c r="O53" i="2"/>
  <c r="O38" i="2"/>
  <c r="O39" i="2"/>
  <c r="O40" i="2"/>
  <c r="O41" i="2"/>
  <c r="O42" i="2"/>
  <c r="I98" i="2"/>
  <c r="O29" i="2"/>
  <c r="C106" i="2"/>
  <c r="O67" i="2"/>
  <c r="C110" i="2"/>
  <c r="D97" i="2"/>
  <c r="D98" i="2"/>
  <c r="O16" i="2"/>
  <c r="C105" i="2"/>
  <c r="AF74" i="6"/>
  <c r="AE75" i="6"/>
  <c r="AF75" i="6"/>
  <c r="I31" i="6"/>
  <c r="F97" i="2"/>
  <c r="H98" i="2"/>
  <c r="K97" i="2"/>
  <c r="O6" i="2"/>
  <c r="L98" i="2"/>
  <c r="O37" i="2"/>
  <c r="C107" i="2"/>
  <c r="O83" i="2"/>
  <c r="C112" i="2"/>
  <c r="A31" i="6"/>
  <c r="B31" i="6"/>
  <c r="C31" i="6"/>
  <c r="D31" i="6"/>
  <c r="E31" i="6"/>
  <c r="F31" i="6"/>
  <c r="G31" i="6"/>
  <c r="A32" i="6"/>
  <c r="B32" i="6"/>
  <c r="C32" i="6"/>
  <c r="O55" i="2"/>
  <c r="C109" i="2"/>
  <c r="O78" i="2"/>
  <c r="C111" i="2"/>
  <c r="K98" i="2"/>
  <c r="G97" i="2"/>
  <c r="G98" i="2"/>
  <c r="E97" i="2"/>
  <c r="E98" i="2"/>
  <c r="F98" i="2"/>
  <c r="N97" i="2"/>
  <c r="N98" i="2"/>
  <c r="M97" i="2"/>
  <c r="M98" i="2"/>
  <c r="J97" i="2"/>
  <c r="J98" i="2"/>
  <c r="C97" i="2"/>
  <c r="C98" i="2"/>
  <c r="C99" i="2"/>
  <c r="D99" i="2"/>
  <c r="E99" i="2"/>
  <c r="F99" i="2"/>
  <c r="G99" i="2"/>
  <c r="H99" i="2"/>
  <c r="I99" i="2"/>
  <c r="J99" i="2"/>
  <c r="K99" i="2"/>
  <c r="L99" i="2"/>
  <c r="M99" i="2"/>
  <c r="N99" i="2"/>
  <c r="D32" i="6"/>
  <c r="E32" i="6"/>
  <c r="F32" i="6"/>
  <c r="G32" i="6"/>
  <c r="A33" i="6"/>
  <c r="B33" i="6"/>
  <c r="C33" i="6"/>
  <c r="D33" i="6"/>
  <c r="E33" i="6"/>
  <c r="F33" i="6"/>
  <c r="G33" i="6"/>
  <c r="A34" i="6"/>
  <c r="B34" i="6"/>
  <c r="C34" i="6"/>
  <c r="D34" i="6"/>
  <c r="E34" i="6"/>
  <c r="F34" i="6"/>
  <c r="G34" i="6"/>
  <c r="A35" i="6"/>
  <c r="B35" i="6"/>
  <c r="C35" i="6"/>
  <c r="D35" i="6"/>
  <c r="E35" i="6"/>
  <c r="F35" i="6"/>
  <c r="G35" i="6"/>
  <c r="A36" i="6"/>
  <c r="J31" i="6"/>
  <c r="K31" i="6"/>
  <c r="L31" i="6"/>
  <c r="M31" i="6"/>
  <c r="N31" i="6"/>
  <c r="O31" i="6"/>
  <c r="I32" i="6"/>
  <c r="J32" i="6"/>
  <c r="K32" i="6"/>
  <c r="L32" i="6"/>
  <c r="M32" i="6"/>
  <c r="N32" i="6"/>
  <c r="O32" i="6"/>
  <c r="I33" i="6"/>
  <c r="J33" i="6"/>
  <c r="K33" i="6"/>
  <c r="L33" i="6"/>
  <c r="M33" i="6"/>
  <c r="N33" i="6"/>
  <c r="O33" i="6"/>
  <c r="I34" i="6"/>
  <c r="J34" i="6"/>
  <c r="K34" i="6"/>
  <c r="L34" i="6"/>
  <c r="M34" i="6"/>
  <c r="N34" i="6"/>
  <c r="O34" i="6"/>
  <c r="I35" i="6"/>
  <c r="J35" i="6"/>
  <c r="K35" i="6"/>
  <c r="L35" i="6"/>
  <c r="M35" i="6"/>
  <c r="N35" i="6"/>
  <c r="O35" i="6"/>
  <c r="O97" i="2"/>
  <c r="O96" i="2"/>
  <c r="C104" i="2"/>
  <c r="AE76" i="6"/>
  <c r="AE77" i="6"/>
  <c r="AF76" i="6"/>
  <c r="Q31" i="6"/>
  <c r="R31" i="6"/>
  <c r="S31" i="6"/>
  <c r="T31" i="6"/>
  <c r="U31" i="6"/>
  <c r="V31" i="6"/>
  <c r="W31" i="6"/>
  <c r="Q32" i="6"/>
  <c r="R32" i="6"/>
  <c r="S32" i="6"/>
  <c r="T32" i="6"/>
  <c r="U32" i="6"/>
  <c r="V32" i="6"/>
  <c r="W32" i="6"/>
  <c r="Q33" i="6"/>
  <c r="R33" i="6"/>
  <c r="S33" i="6"/>
  <c r="T33" i="6"/>
  <c r="U33" i="6"/>
  <c r="V33" i="6"/>
  <c r="W33" i="6"/>
  <c r="Q34" i="6"/>
  <c r="R34" i="6"/>
  <c r="S34" i="6"/>
  <c r="T34" i="6"/>
  <c r="U34" i="6"/>
  <c r="V34" i="6"/>
  <c r="W34" i="6"/>
  <c r="Q35" i="6"/>
  <c r="O98" i="2"/>
  <c r="O99" i="2"/>
  <c r="AF77" i="6"/>
  <c r="AE78" i="6"/>
  <c r="B36" i="6"/>
  <c r="R35" i="6"/>
  <c r="S35" i="6"/>
  <c r="T35" i="6"/>
  <c r="U35" i="6"/>
  <c r="V35" i="6"/>
  <c r="W35" i="6"/>
  <c r="Q36" i="6"/>
  <c r="AE79" i="6"/>
  <c r="AF78" i="6"/>
  <c r="I41" i="6"/>
  <c r="J41" i="6"/>
  <c r="K41" i="6"/>
  <c r="L41" i="6"/>
  <c r="M41" i="6"/>
  <c r="N41" i="6"/>
  <c r="O41" i="6"/>
  <c r="I42" i="6"/>
  <c r="J42" i="6"/>
  <c r="K42" i="6"/>
  <c r="L42" i="6"/>
  <c r="M42" i="6"/>
  <c r="N42" i="6"/>
  <c r="O42" i="6"/>
  <c r="I43" i="6"/>
  <c r="J43" i="6"/>
  <c r="K43" i="6"/>
  <c r="L43" i="6"/>
  <c r="M43" i="6"/>
  <c r="N43" i="6"/>
  <c r="O43" i="6"/>
  <c r="I44" i="6"/>
  <c r="J44" i="6"/>
  <c r="K44" i="6"/>
  <c r="L44" i="6"/>
  <c r="M44" i="6"/>
  <c r="N44" i="6"/>
  <c r="O44" i="6"/>
  <c r="I45" i="6"/>
  <c r="J45" i="6"/>
  <c r="K45" i="6"/>
  <c r="L45" i="6"/>
  <c r="M45" i="6"/>
  <c r="N45" i="6"/>
  <c r="O45" i="6"/>
  <c r="I46" i="6"/>
  <c r="J46" i="6"/>
  <c r="A41" i="6"/>
  <c r="B41" i="6"/>
  <c r="C41" i="6"/>
  <c r="D41" i="6"/>
  <c r="E41" i="6"/>
  <c r="F41" i="6"/>
  <c r="G41" i="6"/>
  <c r="A42" i="6"/>
  <c r="B42" i="6"/>
  <c r="C42" i="6"/>
  <c r="D42" i="6"/>
  <c r="E42" i="6"/>
  <c r="F42" i="6"/>
  <c r="G42" i="6"/>
  <c r="A43" i="6"/>
  <c r="B43" i="6"/>
  <c r="C43" i="6"/>
  <c r="D43" i="6"/>
  <c r="E43" i="6"/>
  <c r="F43" i="6"/>
  <c r="G43" i="6"/>
  <c r="A44" i="6"/>
  <c r="B44" i="6"/>
  <c r="C44" i="6"/>
  <c r="D44" i="6"/>
  <c r="E44" i="6"/>
  <c r="F44" i="6"/>
  <c r="G44" i="6"/>
  <c r="A45" i="6"/>
  <c r="B45" i="6"/>
  <c r="C45" i="6"/>
  <c r="D45" i="6"/>
  <c r="E45" i="6"/>
  <c r="F45" i="6"/>
  <c r="G45" i="6"/>
  <c r="A46" i="6"/>
  <c r="AE80" i="6"/>
  <c r="AF79" i="6"/>
  <c r="Q41" i="6"/>
  <c r="R41" i="6"/>
  <c r="S41" i="6"/>
  <c r="T41" i="6"/>
  <c r="U41" i="6"/>
  <c r="V41" i="6"/>
  <c r="W41" i="6"/>
  <c r="Q42" i="6"/>
  <c r="R42" i="6"/>
  <c r="S42" i="6"/>
  <c r="T42" i="6"/>
  <c r="U42" i="6"/>
  <c r="V42" i="6"/>
  <c r="W42" i="6"/>
  <c r="Q43" i="6"/>
  <c r="R43" i="6"/>
  <c r="S43" i="6"/>
  <c r="T43" i="6"/>
  <c r="U43" i="6"/>
  <c r="V43" i="6"/>
  <c r="W43" i="6"/>
  <c r="Q44" i="6"/>
  <c r="R44" i="6"/>
  <c r="S44" i="6"/>
  <c r="T44" i="6"/>
  <c r="U44" i="6"/>
  <c r="V44" i="6"/>
  <c r="W44" i="6"/>
  <c r="Q45" i="6"/>
  <c r="R36" i="6"/>
  <c r="R45" i="6"/>
  <c r="S45" i="6"/>
  <c r="T45" i="6"/>
  <c r="U45" i="6"/>
  <c r="V45" i="6"/>
  <c r="W45" i="6"/>
  <c r="Q46" i="6"/>
  <c r="AF80" i="6"/>
  <c r="AE81" i="6"/>
  <c r="B46" i="6"/>
  <c r="AE82" i="6"/>
  <c r="AF81" i="6"/>
  <c r="I51" i="6"/>
  <c r="J51" i="6"/>
  <c r="K51" i="6"/>
  <c r="L51" i="6"/>
  <c r="M51" i="6"/>
  <c r="N51" i="6"/>
  <c r="O51" i="6"/>
  <c r="I52" i="6"/>
  <c r="J52" i="6"/>
  <c r="K52" i="6"/>
  <c r="L52" i="6"/>
  <c r="M52" i="6"/>
  <c r="N52" i="6"/>
  <c r="O52" i="6"/>
  <c r="I53" i="6"/>
  <c r="J53" i="6"/>
  <c r="K53" i="6"/>
  <c r="L53" i="6"/>
  <c r="M53" i="6"/>
  <c r="N53" i="6"/>
  <c r="O53" i="6"/>
  <c r="I54" i="6"/>
  <c r="J54" i="6"/>
  <c r="K54" i="6"/>
  <c r="L54" i="6"/>
  <c r="M54" i="6"/>
  <c r="N54" i="6"/>
  <c r="O54" i="6"/>
  <c r="I55" i="6"/>
  <c r="J55" i="6"/>
  <c r="K55" i="6"/>
  <c r="L55" i="6"/>
  <c r="M55" i="6"/>
  <c r="N55" i="6"/>
  <c r="O55" i="6"/>
  <c r="I56" i="6"/>
  <c r="J56" i="6"/>
  <c r="A51" i="6"/>
  <c r="B51" i="6"/>
  <c r="C51" i="6"/>
  <c r="D51" i="6"/>
  <c r="E51" i="6"/>
  <c r="F51" i="6"/>
  <c r="G51" i="6"/>
  <c r="A52" i="6"/>
  <c r="B52" i="6"/>
  <c r="C52" i="6"/>
  <c r="D52" i="6"/>
  <c r="E52" i="6"/>
  <c r="F52" i="6"/>
  <c r="G52" i="6"/>
  <c r="A53" i="6"/>
  <c r="B53" i="6"/>
  <c r="C53" i="6"/>
  <c r="D53" i="6"/>
  <c r="E53" i="6"/>
  <c r="F53" i="6"/>
  <c r="G53" i="6"/>
  <c r="A54" i="6"/>
  <c r="B54" i="6"/>
  <c r="C54" i="6"/>
  <c r="D54" i="6"/>
  <c r="E54" i="6"/>
  <c r="F54" i="6"/>
  <c r="G54" i="6"/>
  <c r="A55" i="6"/>
  <c r="R46" i="6"/>
  <c r="B55" i="6"/>
  <c r="C55" i="6"/>
  <c r="D55" i="6"/>
  <c r="E55" i="6"/>
  <c r="F55" i="6"/>
  <c r="G55" i="6"/>
  <c r="A56" i="6"/>
  <c r="AE83" i="6"/>
  <c r="AF82" i="6"/>
  <c r="Q51" i="6"/>
  <c r="R51" i="6"/>
  <c r="S51" i="6"/>
  <c r="T51" i="6"/>
  <c r="U51" i="6"/>
  <c r="V51" i="6"/>
  <c r="W51" i="6"/>
  <c r="Q52" i="6"/>
  <c r="R52" i="6"/>
  <c r="S52" i="6"/>
  <c r="T52" i="6"/>
  <c r="U52" i="6"/>
  <c r="V52" i="6"/>
  <c r="W52" i="6"/>
  <c r="Q53" i="6"/>
  <c r="R53" i="6"/>
  <c r="S53" i="6"/>
  <c r="T53" i="6"/>
  <c r="U53" i="6"/>
  <c r="V53" i="6"/>
  <c r="W53" i="6"/>
  <c r="Q54" i="6"/>
  <c r="R54" i="6"/>
  <c r="S54" i="6"/>
  <c r="T54" i="6"/>
  <c r="U54" i="6"/>
  <c r="V54" i="6"/>
  <c r="W54" i="6"/>
  <c r="Q55" i="6"/>
  <c r="B56" i="6"/>
  <c r="R55" i="6"/>
  <c r="S55" i="6"/>
  <c r="T55" i="6"/>
  <c r="U55" i="6"/>
  <c r="V55" i="6"/>
  <c r="W55" i="6"/>
  <c r="Q56" i="6"/>
  <c r="AF83" i="6"/>
  <c r="A61" i="6"/>
  <c r="B61" i="6"/>
  <c r="C61" i="6"/>
  <c r="D61" i="6"/>
  <c r="E61" i="6"/>
  <c r="F61" i="6"/>
  <c r="G61" i="6"/>
  <c r="A62" i="6"/>
  <c r="B62" i="6"/>
  <c r="C62" i="6"/>
  <c r="D62" i="6"/>
  <c r="E62" i="6"/>
  <c r="F62" i="6"/>
  <c r="G62" i="6"/>
  <c r="A63" i="6"/>
  <c r="B63" i="6"/>
  <c r="C63" i="6"/>
  <c r="D63" i="6"/>
  <c r="E63" i="6"/>
  <c r="F63" i="6"/>
  <c r="G63" i="6"/>
  <c r="A64" i="6"/>
  <c r="B64" i="6"/>
  <c r="C64" i="6"/>
  <c r="D64" i="6"/>
  <c r="E64" i="6"/>
  <c r="F64" i="6"/>
  <c r="G64" i="6"/>
  <c r="A65" i="6"/>
  <c r="AE84" i="6"/>
  <c r="R56" i="6"/>
  <c r="AF84" i="6"/>
  <c r="AE85" i="6"/>
  <c r="AF85" i="6"/>
  <c r="B65" i="6"/>
  <c r="C65" i="6"/>
  <c r="D65" i="6"/>
  <c r="E65" i="6"/>
  <c r="F65" i="6"/>
  <c r="G65" i="6"/>
  <c r="A66" i="6"/>
  <c r="B66" i="6"/>
  <c r="Q61" i="6"/>
  <c r="R61" i="6"/>
  <c r="S61" i="6"/>
  <c r="T61" i="6"/>
  <c r="U61" i="6"/>
  <c r="V61" i="6"/>
  <c r="W61" i="6"/>
  <c r="Q62" i="6"/>
  <c r="R62" i="6"/>
  <c r="S62" i="6"/>
  <c r="T62" i="6"/>
  <c r="U62" i="6"/>
  <c r="V62" i="6"/>
  <c r="W62" i="6"/>
  <c r="Q63" i="6"/>
  <c r="R63" i="6"/>
  <c r="S63" i="6"/>
  <c r="T63" i="6"/>
  <c r="U63" i="6"/>
  <c r="V63" i="6"/>
  <c r="W63" i="6"/>
  <c r="Q64" i="6"/>
  <c r="R64" i="6"/>
  <c r="S64" i="6"/>
  <c r="T64" i="6"/>
  <c r="U64" i="6"/>
  <c r="V64" i="6"/>
  <c r="W64" i="6"/>
  <c r="Q65" i="6"/>
  <c r="I61" i="6"/>
  <c r="J61" i="6"/>
  <c r="K61" i="6"/>
  <c r="L61" i="6"/>
  <c r="M61" i="6"/>
  <c r="N61" i="6"/>
  <c r="O61" i="6"/>
  <c r="I62" i="6"/>
  <c r="J62" i="6"/>
  <c r="K62" i="6"/>
  <c r="L62" i="6"/>
  <c r="M62" i="6"/>
  <c r="N62" i="6"/>
  <c r="O62" i="6"/>
  <c r="I63" i="6"/>
  <c r="J63" i="6"/>
  <c r="K63" i="6"/>
  <c r="L63" i="6"/>
  <c r="M63" i="6"/>
  <c r="N63" i="6"/>
  <c r="O63" i="6"/>
  <c r="I64" i="6"/>
  <c r="J64" i="6"/>
  <c r="K64" i="6"/>
  <c r="L64" i="6"/>
  <c r="M64" i="6"/>
  <c r="N64" i="6"/>
  <c r="O64" i="6"/>
  <c r="I65" i="6"/>
  <c r="J65" i="6"/>
  <c r="K65" i="6"/>
  <c r="L65" i="6"/>
  <c r="M65" i="6"/>
  <c r="N65" i="6"/>
  <c r="O65" i="6"/>
  <c r="I66" i="6"/>
  <c r="J66" i="6"/>
  <c r="R65" i="6"/>
  <c r="S65" i="6"/>
  <c r="T65" i="6"/>
  <c r="U65" i="6"/>
  <c r="V65" i="6"/>
  <c r="W65" i="6"/>
  <c r="Q66" i="6"/>
  <c r="R66" i="6"/>
</calcChain>
</file>

<file path=xl/sharedStrings.xml><?xml version="1.0" encoding="utf-8"?>
<sst xmlns="http://schemas.openxmlformats.org/spreadsheetml/2006/main" count="237" uniqueCount="135">
  <si>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</si>
  <si>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</si>
  <si>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</si>
  <si>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</si>
  <si>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</si>
  <si>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</si>
  <si>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</si>
  <si>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</si>
  <si>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</si>
  <si>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</si>
  <si>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</si>
  <si>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</si>
  <si>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</si>
  <si>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Outros</t>
  </si>
  <si>
    <t>HABITAÇÃO</t>
  </si>
  <si>
    <t>IPTU</t>
  </si>
  <si>
    <t>Reformas/Consertos</t>
  </si>
  <si>
    <t>SAÚDE</t>
  </si>
  <si>
    <t>Plano de Saúde</t>
  </si>
  <si>
    <t>AUTOMÓVEL</t>
  </si>
  <si>
    <t>Combustível</t>
  </si>
  <si>
    <t>Rendimentos</t>
  </si>
  <si>
    <t>Gastos</t>
  </si>
  <si>
    <t>Saldo do Mês</t>
  </si>
  <si>
    <t>Saldo Acumulado</t>
  </si>
  <si>
    <t>DESPESAS PESSOAIS</t>
  </si>
  <si>
    <t>Telefone Celular</t>
  </si>
  <si>
    <t>LAZER</t>
  </si>
  <si>
    <t>Restaurantes</t>
  </si>
  <si>
    <t>Livraria</t>
  </si>
  <si>
    <t>Locadora de Vídeo</t>
  </si>
  <si>
    <t>CDs, Fitas, acessórios</t>
  </si>
  <si>
    <t>Passagens</t>
  </si>
  <si>
    <t>Hotéis</t>
  </si>
  <si>
    <t>Passeios</t>
  </si>
  <si>
    <t>CARTÕES DE CRÉDITO</t>
  </si>
  <si>
    <t>JANEIRO</t>
  </si>
  <si>
    <t>FEVEREIRO</t>
  </si>
  <si>
    <t>MARÇO</t>
  </si>
  <si>
    <t>D</t>
  </si>
  <si>
    <t>S</t>
  </si>
  <si>
    <t>T</t>
  </si>
  <si>
    <t>Q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</si>
  <si>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</si>
  <si>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</si>
  <si>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</si>
  <si>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</si>
  <si>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</si>
  <si>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</si>
  <si>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</si>
  <si>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</si>
  <si>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</si>
  <si>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CALENDAR TABLES AND FORMULAS</t>
  </si>
  <si>
    <t>DO NOT ERASE OR DELETE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</si>
  <si>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</si>
  <si>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</si>
  <si>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</si>
  <si>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</si>
  <si>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</si>
  <si>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</si>
  <si>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</si>
  <si>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</si>
  <si>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</si>
  <si>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</si>
  <si>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</si>
  <si>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</si>
  <si>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DOW TABLE</t>
  </si>
  <si>
    <t>YEAR CALC</t>
  </si>
  <si>
    <t>Instruções e Sugestões de Utilização</t>
  </si>
  <si>
    <t>Ø</t>
  </si>
  <si>
    <r>
      <t>Modifique</t>
    </r>
    <r>
      <rPr>
        <sz val="10"/>
        <rFont val="Arial"/>
      </rPr>
      <t xml:space="preserve"> alguma categoria, caso não se aplique a você.</t>
    </r>
  </si>
  <si>
    <r>
      <t xml:space="preserve">Por exemplo, ao invés de </t>
    </r>
    <r>
      <rPr>
        <b/>
        <sz val="10"/>
        <rFont val="Arial"/>
      </rPr>
      <t>Prestação</t>
    </r>
    <r>
      <rPr>
        <sz val="10"/>
        <rFont val="Arial"/>
      </rPr>
      <t xml:space="preserve"> de sua casa ou apartamento</t>
    </r>
  </si>
  <si>
    <r>
      <t xml:space="preserve">você poderá trocar por </t>
    </r>
    <r>
      <rPr>
        <b/>
        <sz val="10"/>
        <rFont val="Arial"/>
      </rPr>
      <t>Aluguel</t>
    </r>
    <r>
      <rPr>
        <sz val="10"/>
        <rFont val="Arial"/>
      </rPr>
      <t>.</t>
    </r>
  </si>
  <si>
    <r>
      <t>Acrescente</t>
    </r>
    <r>
      <rPr>
        <sz val="10"/>
        <rFont val="Arial"/>
      </rPr>
      <t xml:space="preserve"> alguma categoria se tiver necessidade.</t>
    </r>
  </si>
  <si>
    <t>Por exemplo, se você aluga uma linha telefônica, insira uma</t>
  </si>
  <si>
    <r>
      <t xml:space="preserve">linha com o item </t>
    </r>
    <r>
      <rPr>
        <b/>
        <sz val="10"/>
        <rFont val="Arial"/>
      </rPr>
      <t>Aluguel de Telefone</t>
    </r>
    <r>
      <rPr>
        <sz val="10"/>
        <rFont val="Arial"/>
      </rPr>
      <t>. Sempre que inserir</t>
    </r>
  </si>
  <si>
    <r>
      <t xml:space="preserve">linhas novas, faça-o antes da categoria </t>
    </r>
    <r>
      <rPr>
        <b/>
        <sz val="10"/>
        <rFont val="Arial"/>
      </rPr>
      <t>Outros</t>
    </r>
    <r>
      <rPr>
        <sz val="10"/>
        <rFont val="Arial"/>
      </rPr>
      <t>.</t>
    </r>
  </si>
  <si>
    <r>
      <t>Exclua</t>
    </r>
    <r>
      <rPr>
        <sz val="10"/>
        <rFont val="Arial"/>
      </rPr>
      <t xml:space="preserve"> alguma categoria, caso não tenha relevância.</t>
    </r>
  </si>
  <si>
    <r>
      <t xml:space="preserve">Por exemplo, se você não possui </t>
    </r>
    <r>
      <rPr>
        <b/>
        <sz val="10"/>
        <rFont val="Arial"/>
      </rPr>
      <t>TV a Cabo</t>
    </r>
    <r>
      <rPr>
        <sz val="10"/>
        <rFont val="Arial"/>
      </rPr>
      <t>, marque a linha</t>
    </r>
  </si>
  <si>
    <t>toda na planilha e a exclua. As fórmulas serão reajustadas.</t>
  </si>
  <si>
    <r>
      <t>Use</t>
    </r>
    <r>
      <rPr>
        <sz val="10"/>
        <rFont val="Arial"/>
      </rPr>
      <t xml:space="preserve"> ou modifique a categoria </t>
    </r>
    <r>
      <rPr>
        <b/>
        <sz val="10"/>
        <rFont val="Arial"/>
      </rPr>
      <t>Outros</t>
    </r>
    <r>
      <rPr>
        <sz val="10"/>
        <rFont val="Arial"/>
      </rPr>
      <t xml:space="preserve"> para relacionar itens</t>
    </r>
  </si>
  <si>
    <t>temporários, como prestações ou financiamento de bens</t>
  </si>
  <si>
    <t>adquiridos ao longo dos meses.</t>
  </si>
  <si>
    <t>DEPENDENTES</t>
  </si>
  <si>
    <t>Escola/Faculdade</t>
  </si>
  <si>
    <t>Mesada</t>
  </si>
  <si>
    <t>RENDA FAMILIAR</t>
  </si>
  <si>
    <r>
      <t xml:space="preserve">Digite aqui o ano desejado </t>
    </r>
    <r>
      <rPr>
        <sz val="10"/>
        <rFont val="Wingdings"/>
        <charset val="2"/>
      </rPr>
      <t>è</t>
    </r>
  </si>
  <si>
    <t>RESUMO PARA O GRÁFICO</t>
  </si>
  <si>
    <t>NÃO APAGUE ESTA ÁREA</t>
  </si>
  <si>
    <t>TOTAIS</t>
  </si>
  <si>
    <t>Seguro de Vida</t>
  </si>
  <si>
    <t>Planilha para Orçamento Doméstico</t>
  </si>
  <si>
    <t>Energia</t>
  </si>
  <si>
    <t>Telefone Fixo</t>
  </si>
  <si>
    <t>Internet</t>
  </si>
  <si>
    <t>Médico + Dentista Particular</t>
  </si>
  <si>
    <t>Farmácia (medicamentos)</t>
  </si>
  <si>
    <t>Lavagens e Manutenção</t>
  </si>
  <si>
    <t>Multas e Documentação</t>
  </si>
  <si>
    <t>Academia e Grupo de Corrida</t>
  </si>
  <si>
    <t>Tratamento Estético e Massagens</t>
  </si>
  <si>
    <t xml:space="preserve">Cursos </t>
  </si>
  <si>
    <t xml:space="preserve">Presentes </t>
  </si>
  <si>
    <t>Cinema, Teatros e Shows</t>
  </si>
  <si>
    <t>Inglês</t>
  </si>
  <si>
    <t>Natação</t>
  </si>
  <si>
    <t>Jazz</t>
  </si>
  <si>
    <t>Material Escolar e Uniforme</t>
  </si>
  <si>
    <t>Vestuário dos Filhos</t>
  </si>
  <si>
    <t>Coral</t>
  </si>
  <si>
    <t>Salário</t>
  </si>
  <si>
    <t>Comissões</t>
  </si>
  <si>
    <t>Rendas de Investimentos</t>
  </si>
  <si>
    <t>Aluguéis de Imóveis (patrominio)</t>
  </si>
  <si>
    <t>Aluguel ou Prestação do Imóvel</t>
  </si>
  <si>
    <t>Condomínio e Taxs Extras</t>
  </si>
  <si>
    <t xml:space="preserve">TV por Assinatura </t>
  </si>
  <si>
    <t>Supermercado + Carnes + Padaria</t>
  </si>
  <si>
    <t>Empregada + Passadeira + Faxina + babá (Salário + Vale Transporte + Encargos)</t>
  </si>
  <si>
    <t>Fonoaudiologia + Fisioterapia</t>
  </si>
  <si>
    <t>DOAÇÕES</t>
  </si>
  <si>
    <t>Dízimo</t>
  </si>
  <si>
    <t>Instituição...</t>
  </si>
  <si>
    <t>Prestação Carro</t>
  </si>
  <si>
    <t>Seguro do Carro</t>
  </si>
  <si>
    <t>IPVA</t>
  </si>
  <si>
    <t>Salão</t>
  </si>
  <si>
    <t>Vestuário</t>
  </si>
  <si>
    <t>Anuidade</t>
  </si>
  <si>
    <t>Juros</t>
  </si>
  <si>
    <t xml:space="preserve">Premiações </t>
  </si>
  <si>
    <t>Aguá</t>
  </si>
  <si>
    <t>Saque</t>
  </si>
  <si>
    <t>MÉDIA/MÊS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</si>
</sst>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(* #,##0.00_);[Red]_(* \(#,##0.00\);_(* &quot;-&quot;??_);_(@_)"/>
    <numFmt numFmtId="166" formatCode="mm/dd/yy_)"/>
    <numFmt numFmtId="167" formatCode="General_)"/>
  </numFmts>
  <fonts count="33">
    <font>
      <sz val="10"/>
      <name val="Arial"/>
    </font>
    <font>
      <b/>
      <sz val="10"/>
      <name val="Arial"/>
    </font>
    <font>
      <sz val="10"/>
      <name val="Arial"/>
    </font>
    <font>
      <b/>
      <sz val="12"/>
      <color indexed="10"/>
      <name val="Arial"/>
      <family val="2"/>
    </font>
    <font>
      <u/>
      <sz val="10"/>
      <name val="Arial"/>
      <family val="2"/>
    </font>
    <font>
      <sz val="10"/>
      <name val="Wingdings"/>
      <charset val="2"/>
    </font>
    <font>
      <b/>
      <sz val="10"/>
      <color indexed="12"/>
      <name val="Arial"/>
    </font>
    <font>
      <b/>
      <sz val="10"/>
      <color indexed="12"/>
      <name val="Arial"/>
      <family val="2"/>
    </font>
    <font>
      <sz val="8"/>
      <name val="Arial"/>
    </font>
    <font>
      <sz val="10"/>
      <name val="Helv"/>
    </font>
    <font>
      <b/>
      <sz val="13"/>
      <name val="Arial"/>
    </font>
    <font>
      <b/>
      <sz val="10"/>
      <color indexed="10"/>
      <name val="Arial"/>
    </font>
    <font>
      <b/>
      <sz val="24"/>
      <color indexed="10"/>
      <name val="Arial"/>
      <family val="2"/>
    </font>
    <font>
      <sz val="14"/>
      <color indexed="12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</font>
    <font>
      <b/>
      <sz val="14"/>
      <color indexed="10"/>
      <name val="Arial"/>
    </font>
    <font>
      <b/>
      <sz val="10"/>
      <name val="Arial"/>
      <family val="2"/>
    </font>
    <font>
      <b/>
      <i/>
      <sz val="20"/>
      <name val="Arial"/>
      <family val="2"/>
    </font>
    <font>
      <b/>
      <i/>
      <sz val="20"/>
      <name val="Academy Engraved LET"/>
    </font>
    <font>
      <b/>
      <sz val="10"/>
      <name val="Cambria"/>
      <family val="1"/>
      <scheme val="major"/>
    </font>
    <font>
      <b/>
      <sz val="10"/>
      <name val="Calibri"/>
      <family val="2"/>
      <scheme val="minor"/>
    </font>
    <font>
      <b/>
      <sz val="20"/>
      <color theme="3" tint="-0.499984740745262"/>
      <name val="Arial"/>
      <family val="2"/>
    </font>
    <font>
      <b/>
      <sz val="10"/>
      <color theme="3" tint="-0.499984740745262"/>
      <name val="Times New Roman"/>
      <family val="1"/>
    </font>
    <font>
      <b/>
      <sz val="10"/>
      <color theme="3" tint="-0.499984740745262"/>
      <name val="Algerian"/>
      <family val="5"/>
    </font>
    <font>
      <sz val="10"/>
      <color theme="3" tint="-0.499984740745262"/>
      <name val="Arial"/>
      <family val="2"/>
    </font>
    <font>
      <b/>
      <sz val="10"/>
      <color theme="3" tint="-0.499984740745262"/>
      <name val="Bell Gothic Std Black"/>
      <family val="2"/>
    </font>
    <font>
      <b/>
      <sz val="10"/>
      <color theme="3" tint="-0.499984740745262"/>
      <name val="Arial"/>
      <family val="2"/>
    </font>
    <font>
      <sz val="8"/>
      <color theme="3" tint="-0.499984740745262"/>
      <name val="Britannic Bold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</patternFill>
    </fill>
    <fill>
      <patternFill patternType="solid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37" fontId="9" fillId="0" borderId="0"/>
    <xf numFmtId="44" fontId="2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0" borderId="1" xfId="0" applyBorder="1"/>
    <xf numFmtId="164" fontId="0" fillId="0" borderId="0" xfId="0" applyNumberFormat="1"/>
    <xf numFmtId="0" fontId="0" fillId="0" borderId="0" xfId="0" applyFill="1"/>
    <xf numFmtId="0" fontId="0" fillId="0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7" fillId="2" borderId="5" xfId="0" applyFont="1" applyFill="1" applyBorder="1"/>
    <xf numFmtId="0" fontId="7" fillId="3" borderId="6" xfId="0" applyFont="1" applyFill="1" applyBorder="1"/>
    <xf numFmtId="0" fontId="7" fillId="4" borderId="7" xfId="0" applyFont="1" applyFill="1" applyBorder="1"/>
    <xf numFmtId="0" fontId="7" fillId="5" borderId="7" xfId="0" applyFont="1" applyFill="1" applyBorder="1"/>
    <xf numFmtId="37" fontId="10" fillId="0" borderId="0" xfId="2" applyFont="1" applyAlignment="1" applyProtection="1">
      <alignment horizontal="centerContinuous"/>
    </xf>
    <xf numFmtId="37" fontId="2" fillId="0" borderId="0" xfId="2" applyFont="1" applyAlignment="1">
      <alignment horizontal="centerContinuous"/>
    </xf>
    <xf numFmtId="37" fontId="2" fillId="0" borderId="0" xfId="2" applyFont="1" applyAlignment="1"/>
    <xf numFmtId="37" fontId="2" fillId="0" borderId="0" xfId="2" applyFont="1"/>
    <xf numFmtId="37" fontId="11" fillId="0" borderId="0" xfId="2" applyFont="1" applyAlignment="1" applyProtection="1">
      <alignment horizontal="centerContinuous"/>
    </xf>
    <xf numFmtId="37" fontId="2" fillId="0" borderId="0" xfId="2" applyFont="1" applyAlignment="1" applyProtection="1">
      <alignment horizontal="left"/>
    </xf>
    <xf numFmtId="37" fontId="2" fillId="0" borderId="0" xfId="2" applyFont="1" applyAlignment="1" applyProtection="1">
      <alignment horizontal="centerContinuous"/>
    </xf>
    <xf numFmtId="37" fontId="9" fillId="0" borderId="0" xfId="2"/>
    <xf numFmtId="37" fontId="2" fillId="6" borderId="0" xfId="2" applyFont="1" applyFill="1"/>
    <xf numFmtId="37" fontId="2" fillId="6" borderId="0" xfId="2" applyFont="1" applyFill="1" applyAlignment="1">
      <alignment horizontal="right"/>
    </xf>
    <xf numFmtId="37" fontId="6" fillId="6" borderId="8" xfId="2" applyFont="1" applyFill="1" applyBorder="1" applyProtection="1">
      <protection locked="0"/>
    </xf>
    <xf numFmtId="37" fontId="9" fillId="6" borderId="0" xfId="2" applyFill="1"/>
    <xf numFmtId="37" fontId="12" fillId="0" borderId="0" xfId="2" applyFont="1" applyProtection="1"/>
    <xf numFmtId="37" fontId="13" fillId="0" borderId="0" xfId="2" applyFont="1" applyAlignment="1" applyProtection="1">
      <alignment horizontal="centerContinuous"/>
      <protection locked="0"/>
    </xf>
    <xf numFmtId="37" fontId="14" fillId="7" borderId="9" xfId="2" applyFont="1" applyFill="1" applyBorder="1" applyAlignment="1" applyProtection="1">
      <alignment horizontal="centerContinuous"/>
    </xf>
    <xf numFmtId="37" fontId="15" fillId="7" borderId="10" xfId="2" applyFont="1" applyFill="1" applyBorder="1" applyAlignment="1">
      <alignment horizontal="centerContinuous"/>
    </xf>
    <xf numFmtId="37" fontId="14" fillId="7" borderId="10" xfId="2" applyFont="1" applyFill="1" applyBorder="1" applyAlignment="1">
      <alignment horizontal="centerContinuous"/>
    </xf>
    <xf numFmtId="37" fontId="15" fillId="7" borderId="11" xfId="2" applyFont="1" applyFill="1" applyBorder="1" applyAlignment="1">
      <alignment horizontal="centerContinuous"/>
    </xf>
    <xf numFmtId="37" fontId="15" fillId="0" borderId="0" xfId="2" applyFont="1"/>
    <xf numFmtId="37" fontId="7" fillId="0" borderId="3" xfId="2" applyFont="1" applyBorder="1" applyAlignment="1" applyProtection="1">
      <alignment horizontal="center"/>
    </xf>
    <xf numFmtId="37" fontId="7" fillId="0" borderId="4" xfId="2" applyFont="1" applyBorder="1" applyAlignment="1" applyProtection="1">
      <alignment horizontal="center"/>
    </xf>
    <xf numFmtId="37" fontId="7" fillId="0" borderId="12" xfId="2" applyFont="1" applyBorder="1" applyAlignment="1" applyProtection="1">
      <alignment horizontal="center"/>
    </xf>
    <xf numFmtId="37" fontId="16" fillId="0" borderId="6" xfId="2" applyFont="1" applyBorder="1" applyProtection="1"/>
    <xf numFmtId="37" fontId="2" fillId="0" borderId="13" xfId="2" applyFont="1" applyBorder="1" applyProtection="1"/>
    <xf numFmtId="37" fontId="16" fillId="0" borderId="14" xfId="2" applyFont="1" applyBorder="1" applyProtection="1"/>
    <xf numFmtId="37" fontId="16" fillId="0" borderId="7" xfId="2" applyFont="1" applyBorder="1" applyProtection="1"/>
    <xf numFmtId="37" fontId="2" fillId="0" borderId="15" xfId="2" applyFont="1" applyBorder="1" applyProtection="1"/>
    <xf numFmtId="37" fontId="16" fillId="0" borderId="16" xfId="2" applyFont="1" applyBorder="1" applyProtection="1"/>
    <xf numFmtId="37" fontId="16" fillId="0" borderId="5" xfId="2" applyFont="1" applyBorder="1" applyProtection="1"/>
    <xf numFmtId="37" fontId="2" fillId="0" borderId="17" xfId="2" applyFont="1" applyBorder="1" applyProtection="1"/>
    <xf numFmtId="37" fontId="2" fillId="0" borderId="17" xfId="2" applyFont="1" applyBorder="1"/>
    <xf numFmtId="37" fontId="16" fillId="0" borderId="18" xfId="2" applyFont="1" applyBorder="1"/>
    <xf numFmtId="37" fontId="16" fillId="0" borderId="5" xfId="2" applyFont="1" applyBorder="1"/>
    <xf numFmtId="37" fontId="17" fillId="0" borderId="13" xfId="2" applyFont="1" applyBorder="1" applyProtection="1"/>
    <xf numFmtId="37" fontId="17" fillId="0" borderId="15" xfId="2" applyFont="1" applyBorder="1" applyProtection="1"/>
    <xf numFmtId="37" fontId="17" fillId="0" borderId="17" xfId="2" applyFont="1" applyBorder="1" applyProtection="1"/>
    <xf numFmtId="37" fontId="18" fillId="8" borderId="19" xfId="2" applyFont="1" applyFill="1" applyBorder="1" applyAlignment="1" applyProtection="1">
      <alignment horizontal="centerContinuous"/>
    </xf>
    <xf numFmtId="37" fontId="2" fillId="8" borderId="20" xfId="2" applyFont="1" applyFill="1" applyBorder="1" applyAlignment="1">
      <alignment horizontal="centerContinuous"/>
    </xf>
    <xf numFmtId="37" fontId="2" fillId="8" borderId="21" xfId="2" applyFont="1" applyFill="1" applyBorder="1" applyAlignment="1">
      <alignment horizontal="centerContinuous"/>
    </xf>
    <xf numFmtId="37" fontId="19" fillId="8" borderId="22" xfId="2" applyFont="1" applyFill="1" applyBorder="1" applyAlignment="1" applyProtection="1">
      <alignment horizontal="centerContinuous"/>
    </xf>
    <xf numFmtId="37" fontId="2" fillId="8" borderId="0" xfId="2" applyFont="1" applyFill="1" applyAlignment="1">
      <alignment horizontal="centerContinuous"/>
    </xf>
    <xf numFmtId="37" fontId="2" fillId="8" borderId="23" xfId="2" applyFont="1" applyFill="1" applyBorder="1" applyAlignment="1">
      <alignment horizontal="centerContinuous"/>
    </xf>
    <xf numFmtId="37" fontId="2" fillId="8" borderId="22" xfId="2" applyFont="1" applyFill="1" applyBorder="1" applyProtection="1"/>
    <xf numFmtId="37" fontId="2" fillId="8" borderId="0" xfId="2" applyFont="1" applyFill="1" applyProtection="1"/>
    <xf numFmtId="37" fontId="2" fillId="8" borderId="0" xfId="2" applyFont="1" applyFill="1" applyAlignment="1" applyProtection="1">
      <alignment horizontal="left"/>
    </xf>
    <xf numFmtId="37" fontId="2" fillId="8" borderId="0" xfId="2" applyFont="1" applyFill="1"/>
    <xf numFmtId="166" fontId="2" fillId="8" borderId="0" xfId="2" applyNumberFormat="1" applyFont="1" applyFill="1" applyProtection="1"/>
    <xf numFmtId="37" fontId="2" fillId="8" borderId="23" xfId="2" applyFont="1" applyFill="1" applyBorder="1"/>
    <xf numFmtId="37" fontId="2" fillId="8" borderId="22" xfId="2" applyFont="1" applyFill="1" applyBorder="1"/>
    <xf numFmtId="37" fontId="2" fillId="8" borderId="22" xfId="2" applyFont="1" applyFill="1" applyBorder="1" applyAlignment="1" applyProtection="1">
      <alignment horizontal="left"/>
    </xf>
    <xf numFmtId="167" fontId="2" fillId="8" borderId="0" xfId="2" applyNumberFormat="1" applyFont="1" applyFill="1" applyProtection="1"/>
    <xf numFmtId="37" fontId="2" fillId="8" borderId="24" xfId="2" applyFont="1" applyFill="1" applyBorder="1" applyAlignment="1" applyProtection="1">
      <alignment horizontal="left"/>
    </xf>
    <xf numFmtId="167" fontId="2" fillId="8" borderId="25" xfId="2" applyNumberFormat="1" applyFont="1" applyFill="1" applyBorder="1" applyProtection="1"/>
    <xf numFmtId="37" fontId="2" fillId="8" borderId="25" xfId="2" applyFont="1" applyFill="1" applyBorder="1"/>
    <xf numFmtId="37" fontId="2" fillId="8" borderId="26" xfId="2" applyFont="1" applyFill="1" applyBorder="1"/>
    <xf numFmtId="0" fontId="20" fillId="9" borderId="0" xfId="0" applyFont="1" applyFill="1"/>
    <xf numFmtId="0" fontId="21" fillId="0" borderId="0" xfId="0" applyFont="1" applyAlignment="1">
      <alignment horizontal="centerContinuous" vertical="center"/>
    </xf>
    <xf numFmtId="0" fontId="2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2" borderId="27" xfId="0" applyFill="1" applyBorder="1"/>
    <xf numFmtId="0" fontId="0" fillId="0" borderId="28" xfId="0" applyBorder="1"/>
    <xf numFmtId="0" fontId="0" fillId="0" borderId="29" xfId="0" applyBorder="1"/>
    <xf numFmtId="164" fontId="0" fillId="0" borderId="8" xfId="0" applyNumberFormat="1" applyBorder="1" applyProtection="1">
      <protection locked="0"/>
    </xf>
    <xf numFmtId="164" fontId="1" fillId="2" borderId="8" xfId="0" applyNumberFormat="1" applyFont="1" applyFill="1" applyBorder="1"/>
    <xf numFmtId="164" fontId="0" fillId="0" borderId="0" xfId="0" applyNumberFormat="1" applyBorder="1"/>
    <xf numFmtId="0" fontId="17" fillId="0" borderId="1" xfId="0" applyFont="1" applyBorder="1"/>
    <xf numFmtId="164" fontId="0" fillId="0" borderId="0" xfId="0" applyNumberFormat="1" applyFill="1" applyBorder="1"/>
    <xf numFmtId="164" fontId="0" fillId="0" borderId="30" xfId="0" applyNumberFormat="1" applyBorder="1" applyProtection="1">
      <protection locked="0"/>
    </xf>
    <xf numFmtId="164" fontId="1" fillId="2" borderId="30" xfId="0" applyNumberFormat="1" applyFont="1" applyFill="1" applyBorder="1"/>
    <xf numFmtId="164" fontId="0" fillId="0" borderId="31" xfId="0" applyNumberFormat="1" applyBorder="1" applyProtection="1">
      <protection locked="0"/>
    </xf>
    <xf numFmtId="164" fontId="1" fillId="2" borderId="31" xfId="0" applyNumberFormat="1" applyFont="1" applyFill="1" applyBorder="1"/>
    <xf numFmtId="0" fontId="1" fillId="2" borderId="32" xfId="1" applyFill="1" applyBorder="1"/>
    <xf numFmtId="164" fontId="1" fillId="2" borderId="32" xfId="1" applyNumberFormat="1" applyFill="1" applyBorder="1"/>
    <xf numFmtId="0" fontId="23" fillId="2" borderId="33" xfId="1" applyFont="1" applyFill="1" applyBorder="1"/>
    <xf numFmtId="0" fontId="24" fillId="2" borderId="32" xfId="1" applyFont="1" applyFill="1" applyBorder="1"/>
    <xf numFmtId="0" fontId="23" fillId="2" borderId="32" xfId="1" applyFont="1" applyFill="1" applyBorder="1"/>
    <xf numFmtId="0" fontId="22" fillId="0" borderId="0" xfId="0" applyFont="1" applyAlignment="1">
      <alignment horizontal="centerContinuous" vertical="center"/>
    </xf>
    <xf numFmtId="0" fontId="17" fillId="0" borderId="4" xfId="0" applyFont="1" applyBorder="1"/>
    <xf numFmtId="0" fontId="17" fillId="0" borderId="1" xfId="0" applyFont="1" applyBorder="1" applyAlignment="1">
      <alignment wrapText="1"/>
    </xf>
    <xf numFmtId="0" fontId="25" fillId="0" borderId="0" xfId="0" applyFont="1" applyAlignment="1">
      <alignment horizontal="centerContinuous" vertical="center"/>
    </xf>
    <xf numFmtId="0" fontId="26" fillId="0" borderId="34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17" fillId="0" borderId="0" xfId="0" applyFont="1" applyBorder="1"/>
    <xf numFmtId="0" fontId="0" fillId="0" borderId="35" xfId="0" applyBorder="1"/>
    <xf numFmtId="0" fontId="27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0" xfId="0" applyFont="1"/>
    <xf numFmtId="0" fontId="29" fillId="2" borderId="13" xfId="0" applyFont="1" applyFill="1" applyBorder="1"/>
    <xf numFmtId="165" fontId="28" fillId="0" borderId="13" xfId="0" applyNumberFormat="1" applyFont="1" applyBorder="1"/>
    <xf numFmtId="165" fontId="30" fillId="2" borderId="14" xfId="0" applyNumberFormat="1" applyFont="1" applyFill="1" applyBorder="1"/>
    <xf numFmtId="0" fontId="29" fillId="2" borderId="15" xfId="0" applyFont="1" applyFill="1" applyBorder="1"/>
    <xf numFmtId="165" fontId="28" fillId="0" borderId="15" xfId="0" applyNumberFormat="1" applyFont="1" applyBorder="1"/>
    <xf numFmtId="165" fontId="30" fillId="2" borderId="16" xfId="0" applyNumberFormat="1" applyFont="1" applyFill="1" applyBorder="1"/>
    <xf numFmtId="0" fontId="29" fillId="2" borderId="17" xfId="0" applyFont="1" applyFill="1" applyBorder="1"/>
    <xf numFmtId="165" fontId="28" fillId="0" borderId="17" xfId="0" applyNumberFormat="1" applyFont="1" applyBorder="1"/>
    <xf numFmtId="165" fontId="30" fillId="2" borderId="18" xfId="0" applyNumberFormat="1" applyFont="1" applyFill="1" applyBorder="1"/>
    <xf numFmtId="0" fontId="30" fillId="9" borderId="0" xfId="0" applyFont="1" applyFill="1"/>
    <xf numFmtId="0" fontId="31" fillId="0" borderId="8" xfId="0" applyFont="1" applyBorder="1"/>
    <xf numFmtId="164" fontId="28" fillId="0" borderId="8" xfId="0" applyNumberFormat="1" applyFont="1" applyBorder="1"/>
    <xf numFmtId="44" fontId="0" fillId="0" borderId="0" xfId="3" applyFont="1"/>
    <xf numFmtId="44" fontId="0" fillId="0" borderId="0" xfId="0" applyNumberFormat="1"/>
    <xf numFmtId="44" fontId="32" fillId="0" borderId="0" xfId="0" applyNumberFormat="1" applyFont="1"/>
    <xf numFmtId="0" fontId="17" fillId="10" borderId="0" xfId="0" applyFont="1" applyFill="1"/>
    <xf numFmtId="44" fontId="17" fillId="10" borderId="0" xfId="3" applyFont="1" applyFill="1"/>
  </cellXfs>
  <cellStyles count="4">
    <cellStyle name="Moeda" xfId="3" builtinId="4"/>
    <cellStyle name="NívelLinha_1" xfId="1" builtinId="1" iLevel="0"/>
    <cellStyle name="Normal" xfId="0" builtinId="0"/>
    <cellStyle name="Normal_Anual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pt-BR" sz="2000">
                <a:solidFill>
                  <a:srgbClr val="FFC000"/>
                </a:solidFill>
                <a:latin typeface="Times New Roman" pitchFamily="18" charset="0"/>
                <a:cs typeface="Times New Roman" pitchFamily="18" charset="0"/>
              </a:rPr>
              <a:t>Rendimentos e Despesas ao Longo do Ano</a:t>
            </a:r>
          </a:p>
        </c:rich>
      </c:tx>
      <c:layout>
        <c:manualLayout>
          <c:xMode val="edge"/>
          <c:yMode val="edge"/>
          <c:x val="0.1941747572815534"/>
          <c:y val="2.71493212669683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378640776699087E-2"/>
          <c:y val="0.14027169982516124"/>
          <c:w val="0.88956310679611617"/>
          <c:h val="0.69985020127822362"/>
        </c:manualLayout>
      </c:layout>
      <c:lineChart>
        <c:grouping val="standard"/>
        <c:varyColors val="0"/>
        <c:ser>
          <c:idx val="0"/>
          <c:order val="0"/>
          <c:tx>
            <c:strRef>
              <c:f>Orçamento!$B$96</c:f>
              <c:strCache>
                <c:ptCount val="1"/>
                <c:pt idx="0">
                  <c:v>Rendimentos</c:v>
                </c:pt>
              </c:strCache>
            </c:strRef>
          </c:tx>
          <c:cat>
            <c:strRef>
              <c:f>Orçamento!$C$95:$N$95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Orçamento!$C$96:$N$96</c:f>
              <c:numCache>
                <c:formatCode>_(* #,##0.00_);[Red]_(*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Orçamento!$B$97</c:f>
              <c:strCache>
                <c:ptCount val="1"/>
                <c:pt idx="0">
                  <c:v>Gastos</c:v>
                </c:pt>
              </c:strCache>
            </c:strRef>
          </c:tx>
          <c:cat>
            <c:strRef>
              <c:f>Orçamento!$C$95:$N$95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Orçamento!$C$97:$N$97</c:f>
              <c:numCache>
                <c:formatCode>_(* #,##0.00_);[Red]_(*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Orçamento!$B$98</c:f>
              <c:strCache>
                <c:ptCount val="1"/>
                <c:pt idx="0">
                  <c:v>Saldo do Mês</c:v>
                </c:pt>
              </c:strCache>
            </c:strRef>
          </c:tx>
          <c:cat>
            <c:strRef>
              <c:f>Orçamento!$C$95:$N$95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Orçamento!$C$98:$N$98</c:f>
              <c:numCache>
                <c:formatCode>_(* #,##0.00_);[Red]_(*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25168"/>
        <c:axId val="1742119728"/>
      </c:lineChart>
      <c:catAx>
        <c:axId val="1742125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txPr>
          <a:bodyPr rot="-5400000" vert="horz"/>
          <a:lstStyle/>
          <a:p>
            <a:pPr>
              <a:defRPr lang="en-US"/>
            </a:pPr>
            <a:endParaRPr lang="pt-BR"/>
          </a:p>
        </c:txPr>
        <c:crossAx val="1742119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42119728"/>
        <c:scaling>
          <c:orientation val="minMax"/>
        </c:scaling>
        <c:delete val="0"/>
        <c:axPos val="l"/>
        <c:majorGridlines/>
        <c:numFmt formatCode="_(* #,##0.00_);[Red]_(* \(#,##0.0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pt-BR"/>
          </a:p>
        </c:txPr>
        <c:crossAx val="17421251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04368932038835"/>
          <c:y val="0.95324426075699809"/>
          <c:w val="0.51820388349514568"/>
          <c:h val="3.0165912518853699E-2"/>
        </c:manualLayout>
      </c:layout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  <c:showDLblsOverMax val="0"/>
  </c:chart>
  <c:printSettings>
    <c:headerFooter alignWithMargins="0">
      <c:oddHeader>&amp;A</c:oddHeader>
      <c:oddFooter>Página &amp;P</c:oddFooter>
    </c:headerFooter>
    <c:pageMargins b="0.98425196899999967" l="0.78740157499999996" r="0.78740157499999996" t="0.98425196899999967" header="0.49212598500000032" footer="0.492125985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n-US">
                <a:solidFill>
                  <a:schemeClr val="accent4">
                    <a:lumMod val="75000"/>
                  </a:schemeClr>
                </a:solidFill>
              </a:defRPr>
            </a:pPr>
            <a:r>
              <a:rPr lang="pt-BR">
                <a:solidFill>
                  <a:schemeClr val="accent4">
                    <a:lumMod val="75000"/>
                  </a:schemeClr>
                </a:solidFill>
              </a:rPr>
              <a:t>Cartões de Crédito</a:t>
            </a:r>
          </a:p>
        </c:rich>
      </c:tx>
      <c:layout>
        <c:manualLayout>
          <c:xMode val="edge"/>
          <c:yMode val="edge"/>
          <c:x val="0.28841684027164766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9834722764117012E-2"/>
          <c:y val="0.20415259406188169"/>
          <c:w val="0.63357120265219358"/>
          <c:h val="0.69550290519386826"/>
        </c:manualLayout>
      </c:layout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numFmt formatCode="[&gt;0.02]0.0%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Orçamento!$B$79:$B$81</c:f>
              <c:strCache>
                <c:ptCount val="3"/>
                <c:pt idx="0">
                  <c:v>Anuidade</c:v>
                </c:pt>
                <c:pt idx="1">
                  <c:v>Juros</c:v>
                </c:pt>
                <c:pt idx="2">
                  <c:v>Outros</c:v>
                </c:pt>
              </c:strCache>
            </c:strRef>
          </c:cat>
          <c:val>
            <c:numRef>
              <c:f>Orçamento!$O$79:$O$81</c:f>
              <c:numCache>
                <c:formatCode>_(* #,##0.00_);_(* \(#,##0.00\);_(*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168861739816154"/>
          <c:y val="0.46136174154701248"/>
          <c:w val="0.19885762037592836"/>
          <c:h val="0.20991962509876572"/>
        </c:manualLayout>
      </c:layout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zero"/>
    <c:showDLblsOverMax val="0"/>
  </c:chart>
  <c:printSettings>
    <c:headerFooter alignWithMargins="0">
      <c:oddHeader>&amp;A</c:oddHeader>
      <c:oddFooter>Página &amp;P</c:oddFooter>
    </c:headerFooter>
    <c:pageMargins b="0.98425196899999967" l="0.78740157499999996" r="0.78740157499999996" t="0.98425196899999967" header="0.49212598500000032" footer="0.49212598500000032"/>
    <c:pageSetup orientation="landscape" horizontalDpi="-3" verticalDpi="36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pt-BR"/>
              <a:t>Gastos Com Dependentes</a:t>
            </a:r>
          </a:p>
        </c:rich>
      </c:tx>
      <c:layout>
        <c:manualLayout>
          <c:xMode val="edge"/>
          <c:yMode val="edge"/>
          <c:x val="0.25134264232008591"/>
          <c:y val="2.0260492040520984E-2"/>
        </c:manualLayout>
      </c:layout>
      <c:overlay val="0"/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4779806659505909E-2"/>
          <c:y val="0.18813314037626644"/>
          <c:w val="0.62620837808807783"/>
          <c:h val="0.723589001447178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6666"/>
              </a:solidFill>
              <a:prstDash val="solid"/>
            </a:ln>
          </c:spPr>
          <c:dPt>
            <c:idx val="0"/>
            <c:bubble3D val="0"/>
            <c:spPr>
              <a:solidFill>
                <a:srgbClr val="4572A7"/>
              </a:solidFill>
              <a:ln w="3175">
                <a:solidFill>
                  <a:srgbClr val="336666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AA4643"/>
              </a:solidFill>
              <a:ln w="3175">
                <a:solidFill>
                  <a:srgbClr val="6633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89A54E"/>
              </a:solidFill>
              <a:ln w="3175">
                <a:solidFill>
                  <a:srgbClr val="3399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71588F"/>
              </a:solidFill>
              <a:ln w="3175">
                <a:solidFill>
                  <a:srgbClr val="336666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198AF"/>
              </a:solidFill>
              <a:ln w="3175">
                <a:solidFill>
                  <a:srgbClr val="336666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DB843D"/>
              </a:solidFill>
              <a:ln w="3175">
                <a:solidFill>
                  <a:srgbClr val="996633"/>
                </a:solidFill>
                <a:prstDash val="solid"/>
              </a:ln>
            </c:spPr>
          </c:dPt>
          <c:dPt>
            <c:idx val="6"/>
            <c:bubble3D val="0"/>
            <c:spPr/>
          </c:dPt>
          <c:dPt>
            <c:idx val="7"/>
            <c:bubble3D val="0"/>
            <c:spPr>
              <a:solidFill>
                <a:srgbClr val="D19392"/>
              </a:solidFill>
              <a:ln w="3175">
                <a:solidFill>
                  <a:srgbClr val="996666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B9CD96"/>
              </a:solidFill>
              <a:ln w="3175">
                <a:solidFill>
                  <a:srgbClr val="996666"/>
                </a:solidFill>
                <a:prstDash val="solid"/>
              </a:ln>
            </c:spPr>
          </c:dPt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Orçamento!$B$84:$B$92</c:f>
              <c:strCache>
                <c:ptCount val="9"/>
                <c:pt idx="0">
                  <c:v>Escola/Faculdade</c:v>
                </c:pt>
                <c:pt idx="1">
                  <c:v>Inglês</c:v>
                </c:pt>
                <c:pt idx="2">
                  <c:v>Natação</c:v>
                </c:pt>
                <c:pt idx="3">
                  <c:v>Jazz</c:v>
                </c:pt>
                <c:pt idx="4">
                  <c:v>Coral</c:v>
                </c:pt>
                <c:pt idx="5">
                  <c:v>Material Escolar e Uniforme</c:v>
                </c:pt>
                <c:pt idx="6">
                  <c:v>Vestuário dos Filhos</c:v>
                </c:pt>
                <c:pt idx="7">
                  <c:v>Mesada</c:v>
                </c:pt>
                <c:pt idx="8">
                  <c:v>Outros</c:v>
                </c:pt>
              </c:strCache>
            </c:strRef>
          </c:cat>
          <c:val>
            <c:numRef>
              <c:f>Orçamento!$O$84:$O$92</c:f>
              <c:numCache>
                <c:formatCode>_(* #,##0.00_);_(* \(#,##0.00\);_(*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8249194414608"/>
          <c:y val="0.25325615050651229"/>
          <c:w val="0.24919441460794844"/>
          <c:h val="0.55571635311143275"/>
        </c:manualLayout>
      </c:layout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pt-BR" sz="2000"/>
              <a:t>Para</a:t>
            </a:r>
            <a:r>
              <a:rPr lang="pt-BR" sz="2000" baseline="0"/>
              <a:t>  onde vai o seu dinheiro?</a:t>
            </a:r>
            <a:endParaRPr lang="pt-BR" sz="2000"/>
          </a:p>
        </c:rich>
      </c:tx>
      <c:layout/>
      <c:overlay val="0"/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Orçamento!$B$105:$B$112</c:f>
              <c:strCache>
                <c:ptCount val="8"/>
                <c:pt idx="0">
                  <c:v>HABITAÇÃO</c:v>
                </c:pt>
                <c:pt idx="1">
                  <c:v>SAÚDE</c:v>
                </c:pt>
                <c:pt idx="2">
                  <c:v>DOAÇÕES</c:v>
                </c:pt>
                <c:pt idx="3">
                  <c:v>AUTOMÓVEL</c:v>
                </c:pt>
                <c:pt idx="4">
                  <c:v>DESPESAS PESSOAIS</c:v>
                </c:pt>
                <c:pt idx="5">
                  <c:v>LAZER</c:v>
                </c:pt>
                <c:pt idx="6">
                  <c:v>CARTÕES DE CRÉDITO</c:v>
                </c:pt>
                <c:pt idx="7">
                  <c:v>DEPENDENTES</c:v>
                </c:pt>
              </c:strCache>
            </c:strRef>
          </c:cat>
          <c:val>
            <c:numRef>
              <c:f>Orçamento!$C$105:$C$112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zero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>
                <a:solidFill>
                  <a:schemeClr val="accent2"/>
                </a:solidFill>
              </a:defRPr>
            </a:pPr>
            <a:r>
              <a:rPr lang="pt-BR">
                <a:solidFill>
                  <a:schemeClr val="accent2"/>
                </a:solidFill>
              </a:rPr>
              <a:t>Rendimentos</a:t>
            </a:r>
          </a:p>
        </c:rich>
      </c:tx>
      <c:layout>
        <c:manualLayout>
          <c:xMode val="edge"/>
          <c:yMode val="edge"/>
          <c:x val="0.34988254127808494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6004788168560177E-2"/>
          <c:y val="0.21107302097923364"/>
          <c:w val="0.63120713100050563"/>
          <c:h val="0.69550290519386826"/>
        </c:manualLayout>
      </c:layout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Lbls>
            <c:numFmt formatCode="[&gt;0.02]0.0%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Orçamento!$B$7:$B$14</c:f>
              <c:strCache>
                <c:ptCount val="6"/>
                <c:pt idx="0">
                  <c:v>Salário</c:v>
                </c:pt>
                <c:pt idx="1">
                  <c:v>Premiações </c:v>
                </c:pt>
                <c:pt idx="2">
                  <c:v>Comissões</c:v>
                </c:pt>
                <c:pt idx="3">
                  <c:v>Rendas de Investimentos</c:v>
                </c:pt>
                <c:pt idx="4">
                  <c:v>Aluguéis de Imóveis (patrominio)</c:v>
                </c:pt>
                <c:pt idx="5">
                  <c:v>Outros</c:v>
                </c:pt>
              </c:strCache>
            </c:strRef>
          </c:cat>
          <c:val>
            <c:numRef>
              <c:f>Orçamento!$O$7:$O$14</c:f>
              <c:numCache>
                <c:formatCode>_(* #,##0.00_);_(* \(#,##0.00\);_(*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12442061763556"/>
          <c:y val="0.31141904839749701"/>
          <c:w val="0.30732934978872328"/>
          <c:h val="0.52941249125866185"/>
        </c:manualLayout>
      </c:layout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zero"/>
    <c:showDLblsOverMax val="0"/>
  </c:chart>
  <c:printSettings>
    <c:headerFooter alignWithMargins="0">
      <c:oddHeader>&amp;A</c:oddHeader>
      <c:oddFooter>Página &amp;P</c:oddFooter>
    </c:headerFooter>
    <c:pageMargins b="0.98425196899999967" l="0.78740157499999996" r="0.78740157499999996" t="0.98425196899999967" header="0.49212598500000032" footer="0.49212598500000032"/>
    <c:pageSetup orientation="landscape" horizontalDpi="-3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pt-BR"/>
              <a:t>Habitação</a:t>
            </a:r>
          </a:p>
        </c:rich>
      </c:tx>
      <c:layout>
        <c:manualLayout>
          <c:xMode val="edge"/>
          <c:yMode val="edge"/>
          <c:x val="0.38534378238181222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470651112429618E-2"/>
          <c:y val="0.26989664977672501"/>
          <c:w val="0.52245983502289062"/>
          <c:h val="0.57785564759888652"/>
        </c:manualLayout>
      </c:layout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Lbls>
            <c:numFmt formatCode="[&gt;0.02]0.0%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Orçamento!$B$17:$B$27</c:f>
              <c:strCache>
                <c:ptCount val="11"/>
                <c:pt idx="0">
                  <c:v>Aluguel ou Prestação do Imóvel</c:v>
                </c:pt>
                <c:pt idx="1">
                  <c:v>Condomínio e Taxs Extras</c:v>
                </c:pt>
                <c:pt idx="2">
                  <c:v>IPTU</c:v>
                </c:pt>
                <c:pt idx="3">
                  <c:v>Energia</c:v>
                </c:pt>
                <c:pt idx="4">
                  <c:v>Telefone Fixo</c:v>
                </c:pt>
                <c:pt idx="5">
                  <c:v>Aguá</c:v>
                </c:pt>
                <c:pt idx="6">
                  <c:v>TV por Assinatura </c:v>
                </c:pt>
                <c:pt idx="7">
                  <c:v>Supermercado + Carnes + Padaria</c:v>
                </c:pt>
                <c:pt idx="8">
                  <c:v>Empregada + Passadeira + Faxina + babá (Salário + Vale Transporte + Encargos)</c:v>
                </c:pt>
                <c:pt idx="9">
                  <c:v>Reformas/Consertos</c:v>
                </c:pt>
                <c:pt idx="10">
                  <c:v>Internet</c:v>
                </c:pt>
              </c:strCache>
            </c:strRef>
          </c:cat>
          <c:val>
            <c:numRef>
              <c:f>Orçamento!$O$17:$O$27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449346313980254"/>
          <c:y val="0.21453323524870807"/>
          <c:w val="0.27896055546248211"/>
          <c:h val="0.72664468844508623"/>
        </c:manualLayout>
      </c:layout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zero"/>
    <c:showDLblsOverMax val="0"/>
  </c:chart>
  <c:printSettings>
    <c:headerFooter alignWithMargins="0">
      <c:oddHeader>&amp;A</c:oddHeader>
      <c:oddFooter>Página &amp;P</c:oddFooter>
    </c:headerFooter>
    <c:pageMargins b="0.98425196899999967" l="0.78740157499999996" r="0.78740157499999996" t="0.98425196899999967" header="0.49212598500000032" footer="0.49212598500000032"/>
    <c:pageSetup orientation="landscape" horizontalDpi="-3" verticalDpi="36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>
                <a:solidFill>
                  <a:srgbClr val="FF0000"/>
                </a:solidFill>
              </a:defRPr>
            </a:pPr>
            <a:r>
              <a:rPr lang="pt-BR">
                <a:solidFill>
                  <a:srgbClr val="FF0000"/>
                </a:solidFill>
              </a:rPr>
              <a:t>Saúde</a:t>
            </a:r>
          </a:p>
        </c:rich>
      </c:tx>
      <c:layout>
        <c:manualLayout>
          <c:xMode val="edge"/>
          <c:yMode val="edge"/>
          <c:x val="0.42553290767732044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470651112429618E-2"/>
          <c:y val="0.24567515556599334"/>
          <c:w val="0.56028498144988703"/>
          <c:h val="0.61591799564432115"/>
        </c:manualLayout>
      </c:layout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Lbls>
            <c:numFmt formatCode="[&gt;0.02]0.0%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Orçamento!$B$30:$B$35</c:f>
              <c:strCache>
                <c:ptCount val="6"/>
                <c:pt idx="0">
                  <c:v>Plano de Saúde</c:v>
                </c:pt>
                <c:pt idx="1">
                  <c:v>Médico + Dentista Particular</c:v>
                </c:pt>
                <c:pt idx="2">
                  <c:v>Farmácia (medicamentos)</c:v>
                </c:pt>
                <c:pt idx="3">
                  <c:v>Fonoaudiologia + Fisioterapia</c:v>
                </c:pt>
                <c:pt idx="4">
                  <c:v>Seguro de Vida</c:v>
                </c:pt>
                <c:pt idx="5">
                  <c:v>Outros</c:v>
                </c:pt>
              </c:strCache>
            </c:strRef>
          </c:cat>
          <c:val>
            <c:numRef>
              <c:f>Orçamento!$O$30:$O$35</c:f>
              <c:numCache>
                <c:formatCode>_(* #,##0.00_);_(* \(#,##0.00\);_(*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07423540142591"/>
          <c:y val="0.36562933093570915"/>
          <c:w val="0.24192327022951921"/>
          <c:h val="0.40253821213524776"/>
        </c:manualLayout>
      </c:layout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zero"/>
    <c:showDLblsOverMax val="0"/>
  </c:chart>
  <c:printSettings>
    <c:headerFooter alignWithMargins="0">
      <c:oddHeader>&amp;A</c:oddHeader>
      <c:oddFooter>Página &amp;P</c:oddFooter>
    </c:headerFooter>
    <c:pageMargins b="0.98425196899999967" l="0.78740157499999996" r="0.78740157499999996" t="0.98425196899999967" header="0.49212598500000032" footer="0.49212598500000032"/>
    <c:pageSetup orientation="landscape" horizontalDpi="-3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n-US">
                <a:solidFill>
                  <a:schemeClr val="accent6"/>
                </a:solidFill>
              </a:defRPr>
            </a:pPr>
            <a:r>
              <a:rPr lang="pt-BR">
                <a:solidFill>
                  <a:schemeClr val="accent6"/>
                </a:solidFill>
              </a:rPr>
              <a:t>Transporte</a:t>
            </a:r>
          </a:p>
        </c:rich>
      </c:tx>
      <c:layout>
        <c:manualLayout>
          <c:xMode val="edge"/>
          <c:yMode val="edge"/>
          <c:x val="0.37115913702276576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820358258436436"/>
          <c:y val="0.23183430173128941"/>
          <c:w val="0.58628976961844681"/>
          <c:h val="0.64705991677240515"/>
        </c:manualLayout>
      </c:layout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numFmt formatCode="[&gt;0.02]0.0%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Orçamento!$B$38:$B$42</c:f>
              <c:strCache>
                <c:ptCount val="3"/>
                <c:pt idx="0">
                  <c:v>Dízimo</c:v>
                </c:pt>
                <c:pt idx="1">
                  <c:v>Instituição...</c:v>
                </c:pt>
                <c:pt idx="2">
                  <c:v>Outros</c:v>
                </c:pt>
              </c:strCache>
            </c:strRef>
          </c:cat>
          <c:val>
            <c:numRef>
              <c:f>Orçamento!$O$38:$O$42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506108722225313"/>
          <c:y val="0.39446439437284869"/>
          <c:w val="0.15130048460254519"/>
          <c:h val="0.34602148779845426"/>
        </c:manualLayout>
      </c:layout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zero"/>
    <c:showDLblsOverMax val="0"/>
  </c:chart>
  <c:printSettings>
    <c:headerFooter alignWithMargins="0">
      <c:oddHeader>&amp;A</c:oddHeader>
      <c:oddFooter>Página &amp;P</c:oddFooter>
    </c:headerFooter>
    <c:pageMargins b="0.98425196899999967" l="0.78740157499999996" r="0.78740157499999996" t="0.98425196899999967" header="0.49212598500000032" footer="0.49212598500000032"/>
    <c:pageSetup orientation="landscape" horizontalDpi="-3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en-US"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r>
              <a:rPr lang="pt-BR">
                <a:solidFill>
                  <a:schemeClr val="tx2">
                    <a:lumMod val="60000"/>
                    <a:lumOff val="40000"/>
                  </a:schemeClr>
                </a:solidFill>
              </a:rPr>
              <a:t>Automóvel</a:t>
            </a:r>
          </a:p>
        </c:rich>
      </c:tx>
      <c:layout>
        <c:manualLayout>
          <c:xMode val="edge"/>
          <c:yMode val="edge"/>
          <c:x val="0.37825158380025192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470651112429618E-2"/>
          <c:y val="0.20415259406188169"/>
          <c:w val="0.63357120265219358"/>
          <c:h val="0.69550290519386826"/>
        </c:manualLayout>
      </c:layout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Lbls>
            <c:numFmt formatCode="[&gt;0.02]0.0%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Orçamento!$B$45:$B$53</c:f>
              <c:strCache>
                <c:ptCount val="6"/>
                <c:pt idx="0">
                  <c:v>Prestação Carro</c:v>
                </c:pt>
                <c:pt idx="1">
                  <c:v>Seguro do Carro</c:v>
                </c:pt>
                <c:pt idx="2">
                  <c:v>Lavagens e Manutenção</c:v>
                </c:pt>
                <c:pt idx="3">
                  <c:v>Combustível</c:v>
                </c:pt>
                <c:pt idx="4">
                  <c:v>IPVA</c:v>
                </c:pt>
                <c:pt idx="5">
                  <c:v>Multas e Documentação</c:v>
                </c:pt>
              </c:strCache>
            </c:strRef>
          </c:cat>
          <c:val>
            <c:numRef>
              <c:f>Orçamento!$O$45:$O$53</c:f>
              <c:numCache>
                <c:formatCode>_(* #,##0.00_);_(* \(#,##0.00\);_(* "-"??_);_(@_)</c:formatCode>
                <c:ptCount val="9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620371921594911"/>
          <c:y val="0.28143058242287189"/>
          <c:w val="0.21434249796789584"/>
          <c:h val="0.55248054200837349"/>
        </c:manualLayout>
      </c:layout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zero"/>
    <c:showDLblsOverMax val="0"/>
  </c:chart>
  <c:printSettings>
    <c:headerFooter alignWithMargins="0">
      <c:oddHeader>&amp;A</c:oddHeader>
      <c:oddFooter>Página &amp;P</c:oddFooter>
    </c:headerFooter>
    <c:pageMargins b="0.98425196899999967" l="0.78740157499999996" r="0.78740157499999996" t="0.98425196899999967" header="0.49212598500000032" footer="0.49212598500000032"/>
    <c:pageSetup orientation="landscape" horizontalDpi="-3" verticalDpi="36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n-US">
                <a:solidFill>
                  <a:srgbClr val="00B050"/>
                </a:solidFill>
              </a:defRPr>
            </a:pPr>
            <a:r>
              <a:rPr lang="pt-BR">
                <a:solidFill>
                  <a:srgbClr val="00B050"/>
                </a:solidFill>
              </a:rPr>
              <a:t>Despesas Pessoais</a:t>
            </a:r>
          </a:p>
        </c:rich>
      </c:tx>
      <c:layout>
        <c:manualLayout>
          <c:xMode val="edge"/>
          <c:yMode val="edge"/>
          <c:x val="0.27896055546248211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470651112429618E-2"/>
          <c:y val="0.22491387481393749"/>
          <c:w val="0.59338198457350899"/>
          <c:h val="0.6539803436897571"/>
        </c:manualLayout>
      </c:layout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Lbls>
            <c:numFmt formatCode="[&gt;0.02]0.0%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Orçamento!$B$56:$B$65</c:f>
              <c:strCache>
                <c:ptCount val="9"/>
                <c:pt idx="0">
                  <c:v>Salão</c:v>
                </c:pt>
                <c:pt idx="1">
                  <c:v>Vestuário</c:v>
                </c:pt>
                <c:pt idx="2">
                  <c:v>Saque</c:v>
                </c:pt>
                <c:pt idx="3">
                  <c:v>Academia e Grupo de Corrida</c:v>
                </c:pt>
                <c:pt idx="4">
                  <c:v>Tratamento Estético e Massagens</c:v>
                </c:pt>
                <c:pt idx="5">
                  <c:v>Telefone Celular</c:v>
                </c:pt>
                <c:pt idx="6">
                  <c:v>Cursos </c:v>
                </c:pt>
                <c:pt idx="7">
                  <c:v>Presentes </c:v>
                </c:pt>
                <c:pt idx="8">
                  <c:v>Outros</c:v>
                </c:pt>
              </c:strCache>
            </c:strRef>
          </c:cat>
          <c:val>
            <c:numRef>
              <c:f>Orçamento!$O$56:$O$65</c:f>
              <c:numCache>
                <c:formatCode>_(* #,##0.00_);_(* \(#,##0.00\);_(*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359511798613822"/>
          <c:y val="0.23529448092344857"/>
          <c:w val="0.22695085100178081"/>
          <c:h val="0.66090074380840802"/>
        </c:manualLayout>
      </c:layout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zero"/>
    <c:showDLblsOverMax val="0"/>
  </c:chart>
  <c:printSettings>
    <c:headerFooter alignWithMargins="0">
      <c:oddHeader>&amp;A</c:oddHeader>
      <c:oddFooter>Página &amp;P</c:oddFooter>
    </c:headerFooter>
    <c:pageMargins b="0.98425196899999967" l="0.78740157499999996" r="0.78740157499999996" t="0.98425196899999967" header="0.49212598500000032" footer="0.49212598500000032"/>
    <c:pageSetup orientation="landscape" horizontalDpi="-3" verticalDpi="36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n-US">
                <a:solidFill>
                  <a:srgbClr val="FFC000"/>
                </a:solidFill>
              </a:defRPr>
            </a:pPr>
            <a:r>
              <a:rPr lang="pt-BR">
                <a:solidFill>
                  <a:srgbClr val="FFC000"/>
                </a:solidFill>
              </a:rPr>
              <a:t>Lazer</a:t>
            </a:r>
          </a:p>
        </c:rich>
      </c:tx>
      <c:layout>
        <c:manualLayout>
          <c:xMode val="edge"/>
          <c:yMode val="edge"/>
          <c:x val="0.43262510625888073"/>
          <c:y val="3.8062283737024222E-2"/>
        </c:manualLayout>
      </c:layout>
      <c:overlay val="0"/>
    </c:title>
    <c:autoTitleDeleted val="0"/>
    <c:view3D>
      <c:rotX val="4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470651112429618E-2"/>
          <c:y val="0.25605579594202132"/>
          <c:w val="0.53428019328132659"/>
          <c:h val="0.58823628797491279"/>
        </c:manualLayout>
      </c:layout>
      <c:pie3D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Lbls>
            <c:numFmt formatCode="[&gt;0.02]0.0%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Orçamento!$B$68:$B$76</c:f>
              <c:strCache>
                <c:ptCount val="9"/>
                <c:pt idx="0">
                  <c:v>Restaurantes</c:v>
                </c:pt>
                <c:pt idx="1">
                  <c:v>Cinema, Teatros e Shows</c:v>
                </c:pt>
                <c:pt idx="2">
                  <c:v>Livraria</c:v>
                </c:pt>
                <c:pt idx="3">
                  <c:v>Locadora de Vídeo</c:v>
                </c:pt>
                <c:pt idx="4">
                  <c:v>CDs, Fitas, acessórios</c:v>
                </c:pt>
                <c:pt idx="5">
                  <c:v>Passagens</c:v>
                </c:pt>
                <c:pt idx="6">
                  <c:v>Hotéis</c:v>
                </c:pt>
                <c:pt idx="7">
                  <c:v>Passeios</c:v>
                </c:pt>
                <c:pt idx="8">
                  <c:v>Outros</c:v>
                </c:pt>
              </c:strCache>
            </c:strRef>
          </c:cat>
          <c:val>
            <c:numRef>
              <c:f>Orçamento!$O$68:$O$76</c:f>
              <c:numCache>
                <c:formatCode>_(* #,##0.00_);_(* \(#,##0.00\);_(*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030881778075615"/>
          <c:y val="0.27681697227292956"/>
          <c:w val="0.30023715120716299"/>
          <c:h val="0.59515679917172981"/>
        </c:manualLayout>
      </c:layout>
      <c:overlay val="0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zero"/>
    <c:showDLblsOverMax val="0"/>
  </c:chart>
  <c:printSettings>
    <c:headerFooter alignWithMargins="0">
      <c:oddHeader>&amp;A</c:oddHeader>
      <c:oddFooter>Página &amp;P</c:oddFooter>
    </c:headerFooter>
    <c:pageMargins b="0.98425196899999967" l="0.78740157499999996" r="0.78740157499999996" t="0.98425196899999967" header="0.49212598500000032" footer="0.49212598500000032"/>
    <c:pageSetup orientation="landscape" horizontalDpi="-3" verticalDpi="36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2" workbookViewId="0"/>
  </sheetViews>
  <pageMargins left="0.59055118110236227" right="0.59055118110236227" top="0.59055118110236227" bottom="0.59055118110236227" header="0.51181102362204722" footer="0.51181102362204722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9055118110236227" right="0.59055118110236227" top="0.59055118110236227" bottom="0.59055118110236227" header="0.51181102362204722" footer="0.51181102362204722"/>
  <pageSetup orientation="landscape" horizontalDpi="300" verticalDpi="300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1042" name="Line 3"/>
        <xdr:cNvSpPr>
          <a:spLocks noChangeShapeType="1"/>
        </xdr:cNvSpPr>
      </xdr:nvSpPr>
      <xdr:spPr bwMode="auto">
        <a:xfrm>
          <a:off x="2838450" y="733425"/>
          <a:ext cx="8572500" cy="0"/>
        </a:xfrm>
        <a:prstGeom prst="line">
          <a:avLst/>
        </a:prstGeom>
        <a:noFill/>
        <a:ln w="9525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533400</xdr:colOff>
      <xdr:row>39</xdr:row>
      <xdr:rowOff>0</xdr:rowOff>
    </xdr:to>
    <xdr:graphicFrame macro="">
      <xdr:nvGraphicFramePr>
        <xdr:cNvPr id="20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879758" cy="659068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0.747</cdr:x>
      <cdr:y>0.79375</cdr:y>
    </cdr:from>
    <cdr:to>
      <cdr:x>0.965</cdr:x>
      <cdr:y>0.9355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4228" y="5224284"/>
          <a:ext cx="1933175" cy="932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pt-BR" sz="1050" b="0" i="0" strike="noStrike">
              <a:solidFill>
                <a:srgbClr val="000000"/>
              </a:solidFill>
              <a:latin typeface="Arial"/>
              <a:cs typeface="Arial"/>
            </a:rPr>
            <a:t>O gráfico mostra a porcentagem gasta com cada categoria de despesa no ano todo, baseado na última coluna de totais.</a:t>
          </a:r>
        </a:p>
      </cdr:txBody>
    </cdr:sp>
  </cdr:relSizeAnchor>
  <cdr:relSizeAnchor xmlns:cdr="http://schemas.openxmlformats.org/drawingml/2006/chartDrawing">
    <cdr:from>
      <cdr:x>0.50597</cdr:x>
      <cdr:y>0.48816</cdr:y>
    </cdr:from>
    <cdr:to>
      <cdr:x>0.52703</cdr:x>
      <cdr:y>0.51759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6847" y="3212988"/>
          <a:ext cx="186718" cy="1936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++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52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0</xdr:colOff>
      <xdr:row>17</xdr:row>
      <xdr:rowOff>0</xdr:rowOff>
    </xdr:to>
    <xdr:graphicFrame macro="">
      <xdr:nvGraphicFramePr>
        <xdr:cNvPr id="52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9</xdr:col>
      <xdr:colOff>0</xdr:colOff>
      <xdr:row>37</xdr:row>
      <xdr:rowOff>0</xdr:rowOff>
    </xdr:to>
    <xdr:graphicFrame macro="">
      <xdr:nvGraphicFramePr>
        <xdr:cNvPr id="52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19</xdr:col>
      <xdr:colOff>0</xdr:colOff>
      <xdr:row>37</xdr:row>
      <xdr:rowOff>0</xdr:rowOff>
    </xdr:to>
    <xdr:graphicFrame macro="">
      <xdr:nvGraphicFramePr>
        <xdr:cNvPr id="520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9</xdr:col>
      <xdr:colOff>0</xdr:colOff>
      <xdr:row>56</xdr:row>
      <xdr:rowOff>0</xdr:rowOff>
    </xdr:to>
    <xdr:graphicFrame macro="">
      <xdr:nvGraphicFramePr>
        <xdr:cNvPr id="520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19</xdr:col>
      <xdr:colOff>0</xdr:colOff>
      <xdr:row>56</xdr:row>
      <xdr:rowOff>0</xdr:rowOff>
    </xdr:to>
    <xdr:graphicFrame macro="">
      <xdr:nvGraphicFramePr>
        <xdr:cNvPr id="520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9</xdr:col>
      <xdr:colOff>0</xdr:colOff>
      <xdr:row>76</xdr:row>
      <xdr:rowOff>0</xdr:rowOff>
    </xdr:to>
    <xdr:graphicFrame macro="">
      <xdr:nvGraphicFramePr>
        <xdr:cNvPr id="520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19</xdr:col>
      <xdr:colOff>219075</xdr:colOff>
      <xdr:row>76</xdr:row>
      <xdr:rowOff>0</xdr:rowOff>
    </xdr:to>
    <xdr:graphicFrame macro="">
      <xdr:nvGraphicFramePr>
        <xdr:cNvPr id="520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867775" cy="65817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</sheetPr>
  <dimension ref="A3:AI136"/>
  <sheetViews>
    <sheetView showGridLines="0" topLeftCell="A100" zoomScale="110" zoomScaleNormal="110" workbookViewId="0">
      <selection activeCell="G7" sqref="G7"/>
    </sheetView>
  </sheetViews>
  <sheetFormatPr defaultColWidth="11.42578125" defaultRowHeight="12.75" outlineLevelRow="1"/>
  <cols>
    <col min="1" max="1" width="1.7109375" customWidth="1"/>
    <col min="2" max="2" width="30.140625" customWidth="1"/>
    <col min="3" max="15" width="10.7109375" customWidth="1"/>
    <col min="16" max="16" width="2.7109375" customWidth="1"/>
    <col min="17" max="17" width="3.7109375" customWidth="1"/>
  </cols>
  <sheetData>
    <row r="3" spans="1:31" s="74" customFormat="1" ht="32.25" customHeight="1">
      <c r="A3" s="97" t="s">
        <v>92</v>
      </c>
      <c r="B3" s="73"/>
      <c r="C3" s="73"/>
      <c r="D3" s="73"/>
      <c r="E3" s="94"/>
      <c r="F3" s="94"/>
      <c r="G3" s="94"/>
      <c r="H3" s="94"/>
      <c r="I3" s="94"/>
      <c r="J3" s="94"/>
      <c r="K3" s="94"/>
      <c r="L3" s="73"/>
      <c r="M3" s="73"/>
      <c r="N3" s="73"/>
      <c r="O3" s="73"/>
    </row>
    <row r="4" spans="1:31" ht="16.5" customHeight="1"/>
    <row r="5" spans="1:31" s="4" customFormat="1" ht="15" thickBot="1">
      <c r="A5" s="75"/>
      <c r="B5" s="75"/>
      <c r="C5" s="98" t="s">
        <v>0</v>
      </c>
      <c r="D5" s="98" t="s">
        <v>1</v>
      </c>
      <c r="E5" s="98" t="s">
        <v>2</v>
      </c>
      <c r="F5" s="98" t="s">
        <v>3</v>
      </c>
      <c r="G5" s="98" t="s">
        <v>4</v>
      </c>
      <c r="H5" s="98" t="s">
        <v>5</v>
      </c>
      <c r="I5" s="98" t="s">
        <v>6</v>
      </c>
      <c r="J5" s="98" t="s">
        <v>7</v>
      </c>
      <c r="K5" s="98" t="s">
        <v>8</v>
      </c>
      <c r="L5" s="98" t="s">
        <v>9</v>
      </c>
      <c r="M5" s="98" t="s">
        <v>10</v>
      </c>
      <c r="N5" s="98" t="s">
        <v>11</v>
      </c>
      <c r="O5" s="99" t="s">
        <v>12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s="5" customFormat="1" ht="13.5" thickBot="1">
      <c r="A6" s="93" t="s">
        <v>86</v>
      </c>
      <c r="B6" s="89"/>
      <c r="C6" s="90">
        <f>SUM(C7:C14)</f>
        <v>0</v>
      </c>
      <c r="D6" s="90">
        <f t="shared" ref="D6:N6" si="0">SUM(D7:D14)</f>
        <v>0</v>
      </c>
      <c r="E6" s="90">
        <f t="shared" si="0"/>
        <v>0</v>
      </c>
      <c r="F6" s="90">
        <f t="shared" si="0"/>
        <v>0</v>
      </c>
      <c r="G6" s="90">
        <f t="shared" si="0"/>
        <v>0</v>
      </c>
      <c r="H6" s="90">
        <f t="shared" si="0"/>
        <v>0</v>
      </c>
      <c r="I6" s="90">
        <f t="shared" si="0"/>
        <v>0</v>
      </c>
      <c r="J6" s="90">
        <f t="shared" si="0"/>
        <v>0</v>
      </c>
      <c r="K6" s="90">
        <f t="shared" si="0"/>
        <v>0</v>
      </c>
      <c r="L6" s="90">
        <f t="shared" si="0"/>
        <v>0</v>
      </c>
      <c r="M6" s="90">
        <f t="shared" si="0"/>
        <v>0</v>
      </c>
      <c r="N6" s="90">
        <f t="shared" si="0"/>
        <v>0</v>
      </c>
      <c r="O6" s="90">
        <f>SUM(O7:O15)</f>
        <v>0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outlineLevel="1">
      <c r="A7" s="10"/>
      <c r="B7" s="83" t="s">
        <v>111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>
        <f t="shared" ref="O7:O13" si="1">SUM(C7:N7)</f>
        <v>0</v>
      </c>
    </row>
    <row r="8" spans="1:31" outlineLevel="1">
      <c r="A8" s="10"/>
      <c r="B8" s="83" t="s">
        <v>131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1">
        <f t="shared" si="1"/>
        <v>0</v>
      </c>
    </row>
    <row r="9" spans="1:31" outlineLevel="1">
      <c r="A9" s="10"/>
      <c r="B9" s="83" t="s">
        <v>112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>
        <f t="shared" si="1"/>
        <v>0</v>
      </c>
    </row>
    <row r="10" spans="1:31" outlineLevel="1">
      <c r="A10" s="10"/>
      <c r="B10" s="83" t="s">
        <v>113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>
        <f t="shared" si="1"/>
        <v>0</v>
      </c>
    </row>
    <row r="11" spans="1:31" outlineLevel="1">
      <c r="A11" s="10"/>
      <c r="B11" s="83" t="s">
        <v>114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</row>
    <row r="12" spans="1:31" ht="13.5" outlineLevel="1" thickBot="1">
      <c r="A12" s="10"/>
      <c r="B12" s="12" t="s">
        <v>13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1">
        <f t="shared" si="1"/>
        <v>0</v>
      </c>
    </row>
    <row r="13" spans="1:31" outlineLevel="1">
      <c r="A13" s="10"/>
      <c r="B13" s="6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1">
        <f t="shared" si="1"/>
        <v>0</v>
      </c>
    </row>
    <row r="14" spans="1:31" ht="13.5" outlineLevel="1" thickBot="1">
      <c r="A14" s="11"/>
      <c r="B14" s="12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6">
        <f>SUM(C14:N14)</f>
        <v>0</v>
      </c>
    </row>
    <row r="15" spans="1:31" ht="13.5" thickBot="1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31" s="5" customFormat="1" ht="13.5" thickBot="1">
      <c r="A16" s="93" t="s">
        <v>14</v>
      </c>
      <c r="B16" s="89"/>
      <c r="C16" s="90">
        <f t="shared" ref="C16:N16" si="2">SUM(C17:C27)</f>
        <v>0</v>
      </c>
      <c r="D16" s="90">
        <f t="shared" si="2"/>
        <v>0</v>
      </c>
      <c r="E16" s="90">
        <f t="shared" si="2"/>
        <v>0</v>
      </c>
      <c r="F16" s="90">
        <f t="shared" si="2"/>
        <v>0</v>
      </c>
      <c r="G16" s="90">
        <f t="shared" si="2"/>
        <v>0</v>
      </c>
      <c r="H16" s="90">
        <f t="shared" si="2"/>
        <v>0</v>
      </c>
      <c r="I16" s="90">
        <f t="shared" si="2"/>
        <v>0</v>
      </c>
      <c r="J16" s="90">
        <f t="shared" si="2"/>
        <v>0</v>
      </c>
      <c r="K16" s="90">
        <f t="shared" si="2"/>
        <v>0</v>
      </c>
      <c r="L16" s="90">
        <f t="shared" si="2"/>
        <v>0</v>
      </c>
      <c r="M16" s="90">
        <f t="shared" si="2"/>
        <v>0</v>
      </c>
      <c r="N16" s="90">
        <f t="shared" si="2"/>
        <v>0</v>
      </c>
      <c r="O16" s="90">
        <f>SUM(O17:O28)</f>
        <v>0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outlineLevel="1">
      <c r="A17" s="10"/>
      <c r="B17" s="83" t="s">
        <v>115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8">
        <f t="shared" ref="O17:O27" si="3">SUM(C17:N17)</f>
        <v>0</v>
      </c>
    </row>
    <row r="18" spans="1:31" outlineLevel="1">
      <c r="A18" s="10"/>
      <c r="B18" s="83" t="s">
        <v>116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1">
        <f t="shared" si="3"/>
        <v>0</v>
      </c>
    </row>
    <row r="19" spans="1:31" outlineLevel="1">
      <c r="A19" s="10"/>
      <c r="B19" s="6" t="s">
        <v>15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1">
        <f t="shared" si="3"/>
        <v>0</v>
      </c>
    </row>
    <row r="20" spans="1:31" outlineLevel="1">
      <c r="A20" s="10"/>
      <c r="B20" s="6" t="s">
        <v>93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1">
        <f t="shared" si="3"/>
        <v>0</v>
      </c>
    </row>
    <row r="21" spans="1:31" outlineLevel="1">
      <c r="A21" s="10"/>
      <c r="B21" s="6" t="s">
        <v>94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>
        <f t="shared" si="3"/>
        <v>0</v>
      </c>
    </row>
    <row r="22" spans="1:31" outlineLevel="1">
      <c r="A22" s="10"/>
      <c r="B22" s="6" t="s">
        <v>132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1">
        <f t="shared" si="3"/>
        <v>0</v>
      </c>
    </row>
    <row r="23" spans="1:31" outlineLevel="1">
      <c r="A23" s="10"/>
      <c r="B23" s="83" t="s">
        <v>117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>
        <f t="shared" si="3"/>
        <v>0</v>
      </c>
    </row>
    <row r="24" spans="1:31" outlineLevel="1">
      <c r="A24" s="10"/>
      <c r="B24" s="83" t="s">
        <v>118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1">
        <f t="shared" si="3"/>
        <v>0</v>
      </c>
    </row>
    <row r="25" spans="1:31" ht="38.25" outlineLevel="1">
      <c r="A25" s="10"/>
      <c r="B25" s="96" t="s">
        <v>119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>
        <f t="shared" si="3"/>
        <v>0</v>
      </c>
    </row>
    <row r="26" spans="1:31" outlineLevel="1">
      <c r="A26" s="10"/>
      <c r="B26" s="6" t="s">
        <v>16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>
        <f t="shared" si="3"/>
        <v>0</v>
      </c>
    </row>
    <row r="27" spans="1:31" ht="13.5" outlineLevel="1" thickBot="1">
      <c r="A27" s="11"/>
      <c r="B27" s="95" t="s">
        <v>95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6">
        <f t="shared" si="3"/>
        <v>0</v>
      </c>
    </row>
    <row r="28" spans="1:31" ht="13.5" thickBot="1">
      <c r="B28" s="76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1:31" s="5" customFormat="1" ht="13.5" thickBot="1">
      <c r="A29" s="93" t="s">
        <v>17</v>
      </c>
      <c r="B29" s="89"/>
      <c r="C29" s="90">
        <f t="shared" ref="C29:N29" si="4">SUM(C30:C35)</f>
        <v>0</v>
      </c>
      <c r="D29" s="90">
        <f t="shared" si="4"/>
        <v>0</v>
      </c>
      <c r="E29" s="90">
        <f t="shared" si="4"/>
        <v>0</v>
      </c>
      <c r="F29" s="90">
        <f t="shared" si="4"/>
        <v>0</v>
      </c>
      <c r="G29" s="90">
        <f t="shared" si="4"/>
        <v>0</v>
      </c>
      <c r="H29" s="90">
        <f t="shared" si="4"/>
        <v>0</v>
      </c>
      <c r="I29" s="90">
        <f t="shared" si="4"/>
        <v>0</v>
      </c>
      <c r="J29" s="90">
        <f t="shared" si="4"/>
        <v>0</v>
      </c>
      <c r="K29" s="90">
        <f t="shared" si="4"/>
        <v>0</v>
      </c>
      <c r="L29" s="90">
        <f t="shared" si="4"/>
        <v>0</v>
      </c>
      <c r="M29" s="90">
        <f t="shared" si="4"/>
        <v>0</v>
      </c>
      <c r="N29" s="90">
        <f t="shared" si="4"/>
        <v>0</v>
      </c>
      <c r="O29" s="90">
        <f>SUM(O30:O36)</f>
        <v>0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outlineLevel="1">
      <c r="A30" s="10"/>
      <c r="B30" s="6" t="s">
        <v>18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8">
        <f t="shared" ref="O30:O35" si="5">SUM(C30:N30)</f>
        <v>0</v>
      </c>
    </row>
    <row r="31" spans="1:31" outlineLevel="1">
      <c r="A31" s="10"/>
      <c r="B31" s="83" t="s">
        <v>96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1">
        <f t="shared" si="5"/>
        <v>0</v>
      </c>
    </row>
    <row r="32" spans="1:31" outlineLevel="1">
      <c r="A32" s="10"/>
      <c r="B32" s="83" t="s">
        <v>97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1">
        <f t="shared" si="5"/>
        <v>0</v>
      </c>
    </row>
    <row r="33" spans="1:31" outlineLevel="1">
      <c r="A33" s="10"/>
      <c r="B33" s="83" t="s">
        <v>120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1">
        <f t="shared" si="5"/>
        <v>0</v>
      </c>
    </row>
    <row r="34" spans="1:31" outlineLevel="1">
      <c r="A34" s="10"/>
      <c r="B34" s="76" t="s">
        <v>91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1">
        <f t="shared" si="5"/>
        <v>0</v>
      </c>
    </row>
    <row r="35" spans="1:31" s="79" customFormat="1" ht="13.5" outlineLevel="1" thickBot="1">
      <c r="A35" s="77"/>
      <c r="B35" s="78" t="s">
        <v>13</v>
      </c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6">
        <f t="shared" si="5"/>
        <v>0</v>
      </c>
    </row>
    <row r="36" spans="1:31" ht="13.5" thickBot="1">
      <c r="B36" s="76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1:31" s="5" customFormat="1" ht="13.5" thickBot="1">
      <c r="A37" s="93" t="s">
        <v>121</v>
      </c>
      <c r="B37" s="89"/>
      <c r="C37" s="90">
        <f t="shared" ref="C37:N37" si="6">SUM(C38:C42)</f>
        <v>0</v>
      </c>
      <c r="D37" s="90">
        <f t="shared" si="6"/>
        <v>0</v>
      </c>
      <c r="E37" s="90">
        <f t="shared" si="6"/>
        <v>0</v>
      </c>
      <c r="F37" s="90">
        <f t="shared" si="6"/>
        <v>0</v>
      </c>
      <c r="G37" s="90">
        <f t="shared" si="6"/>
        <v>0</v>
      </c>
      <c r="H37" s="90">
        <f t="shared" si="6"/>
        <v>0</v>
      </c>
      <c r="I37" s="90">
        <f t="shared" si="6"/>
        <v>0</v>
      </c>
      <c r="J37" s="90">
        <f t="shared" si="6"/>
        <v>0</v>
      </c>
      <c r="K37" s="90">
        <f t="shared" si="6"/>
        <v>0</v>
      </c>
      <c r="L37" s="90">
        <f t="shared" si="6"/>
        <v>0</v>
      </c>
      <c r="M37" s="90">
        <f t="shared" si="6"/>
        <v>0</v>
      </c>
      <c r="N37" s="90">
        <f t="shared" si="6"/>
        <v>0</v>
      </c>
      <c r="O37" s="90">
        <f t="shared" ref="O37:O42" si="7">SUM(C37:N37)</f>
        <v>0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outlineLevel="1">
      <c r="A38" s="10"/>
      <c r="B38" s="83" t="s">
        <v>122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8">
        <f t="shared" si="7"/>
        <v>0</v>
      </c>
    </row>
    <row r="39" spans="1:31" outlineLevel="1">
      <c r="A39" s="10"/>
      <c r="B39" s="83" t="s">
        <v>123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1">
        <f t="shared" si="7"/>
        <v>0</v>
      </c>
    </row>
    <row r="40" spans="1:31" outlineLevel="1">
      <c r="A40" s="10"/>
      <c r="B40" s="83" t="s">
        <v>13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>
        <f t="shared" si="7"/>
        <v>0</v>
      </c>
    </row>
    <row r="41" spans="1:31" outlineLevel="1">
      <c r="A41" s="10"/>
      <c r="B41" s="83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>
        <f t="shared" si="7"/>
        <v>0</v>
      </c>
    </row>
    <row r="42" spans="1:31" ht="13.5" outlineLevel="1" thickBot="1">
      <c r="A42" s="11"/>
      <c r="B42" s="12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6">
        <f t="shared" si="7"/>
        <v>0</v>
      </c>
    </row>
    <row r="43" spans="1:31" ht="13.5" thickBot="1">
      <c r="B43" s="7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1:31" s="5" customFormat="1" ht="13.5" thickBot="1">
      <c r="A44" s="93" t="s">
        <v>19</v>
      </c>
      <c r="B44" s="89"/>
      <c r="C44" s="90">
        <f t="shared" ref="C44:N44" si="8">SUM(C45:C53)</f>
        <v>0</v>
      </c>
      <c r="D44" s="90">
        <f t="shared" si="8"/>
        <v>0</v>
      </c>
      <c r="E44" s="90">
        <f t="shared" si="8"/>
        <v>0</v>
      </c>
      <c r="F44" s="90">
        <f t="shared" si="8"/>
        <v>0</v>
      </c>
      <c r="G44" s="90">
        <f t="shared" si="8"/>
        <v>0</v>
      </c>
      <c r="H44" s="90">
        <f t="shared" si="8"/>
        <v>0</v>
      </c>
      <c r="I44" s="90">
        <f t="shared" si="8"/>
        <v>0</v>
      </c>
      <c r="J44" s="90">
        <f t="shared" si="8"/>
        <v>0</v>
      </c>
      <c r="K44" s="90">
        <f t="shared" si="8"/>
        <v>0</v>
      </c>
      <c r="L44" s="90">
        <f t="shared" si="8"/>
        <v>0</v>
      </c>
      <c r="M44" s="90">
        <f t="shared" si="8"/>
        <v>0</v>
      </c>
      <c r="N44" s="90">
        <f t="shared" si="8"/>
        <v>0</v>
      </c>
      <c r="O44" s="90">
        <f t="shared" ref="O44:O53" si="9">SUM(C44:N44)</f>
        <v>0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1:31" outlineLevel="1">
      <c r="A45" s="10"/>
      <c r="B45" s="83" t="s">
        <v>124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8">
        <f t="shared" si="9"/>
        <v>0</v>
      </c>
    </row>
    <row r="46" spans="1:31" outlineLevel="1">
      <c r="A46" s="10"/>
      <c r="B46" s="83" t="s">
        <v>125</v>
      </c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1">
        <f t="shared" si="9"/>
        <v>0</v>
      </c>
    </row>
    <row r="47" spans="1:31" outlineLevel="1">
      <c r="A47" s="10"/>
      <c r="B47" s="83" t="s">
        <v>98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</row>
    <row r="48" spans="1:31" outlineLevel="1">
      <c r="A48" s="10"/>
      <c r="B48" s="6" t="s">
        <v>20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1">
        <f t="shared" si="9"/>
        <v>0</v>
      </c>
    </row>
    <row r="49" spans="1:35" outlineLevel="1">
      <c r="A49" s="10"/>
      <c r="B49" s="83" t="s">
        <v>126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1">
        <f t="shared" si="9"/>
        <v>0</v>
      </c>
    </row>
    <row r="50" spans="1:35" ht="13.5" outlineLevel="1" thickBot="1">
      <c r="A50" s="10"/>
      <c r="B50" s="95" t="s">
        <v>99</v>
      </c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>
        <f t="shared" si="9"/>
        <v>0</v>
      </c>
    </row>
    <row r="51" spans="1:35" outlineLevel="1">
      <c r="A51" s="10"/>
      <c r="B51" s="83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1">
        <f t="shared" si="9"/>
        <v>0</v>
      </c>
    </row>
    <row r="52" spans="1:35" outlineLevel="1">
      <c r="A52" s="10"/>
      <c r="B52" s="83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1">
        <f t="shared" si="9"/>
        <v>0</v>
      </c>
    </row>
    <row r="53" spans="1:35" ht="13.5" outlineLevel="1" thickBot="1">
      <c r="A53" s="11"/>
      <c r="B53" s="9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6">
        <f t="shared" si="9"/>
        <v>0</v>
      </c>
    </row>
    <row r="54" spans="1:35" ht="13.5" thickBot="1">
      <c r="B54" s="76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1:35" s="5" customFormat="1" ht="13.5" thickBot="1">
      <c r="A55" s="93" t="s">
        <v>25</v>
      </c>
      <c r="B55" s="89"/>
      <c r="C55" s="90">
        <f t="shared" ref="C55:N55" si="10">SUM(C56:C65)</f>
        <v>0</v>
      </c>
      <c r="D55" s="90">
        <f t="shared" si="10"/>
        <v>0</v>
      </c>
      <c r="E55" s="90">
        <f t="shared" si="10"/>
        <v>0</v>
      </c>
      <c r="F55" s="90">
        <f t="shared" si="10"/>
        <v>0</v>
      </c>
      <c r="G55" s="90">
        <f t="shared" si="10"/>
        <v>0</v>
      </c>
      <c r="H55" s="90">
        <f t="shared" si="10"/>
        <v>0</v>
      </c>
      <c r="I55" s="90">
        <f t="shared" si="10"/>
        <v>0</v>
      </c>
      <c r="J55" s="90">
        <f t="shared" si="10"/>
        <v>0</v>
      </c>
      <c r="K55" s="90">
        <f t="shared" si="10"/>
        <v>0</v>
      </c>
      <c r="L55" s="90">
        <f t="shared" si="10"/>
        <v>0</v>
      </c>
      <c r="M55" s="90">
        <f t="shared" si="10"/>
        <v>0</v>
      </c>
      <c r="N55" s="90">
        <f t="shared" si="10"/>
        <v>0</v>
      </c>
      <c r="O55" s="90">
        <f t="shared" ref="O55:O65" si="11">SUM(C55:N55)</f>
        <v>0</v>
      </c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outlineLevel="1">
      <c r="A56" s="10"/>
      <c r="B56" s="83" t="s">
        <v>127</v>
      </c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8">
        <f t="shared" si="11"/>
        <v>0</v>
      </c>
    </row>
    <row r="57" spans="1:35" outlineLevel="1">
      <c r="A57" s="10"/>
      <c r="B57" s="83" t="s">
        <v>128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>
        <f t="shared" si="11"/>
        <v>0</v>
      </c>
    </row>
    <row r="58" spans="1:35" outlineLevel="1">
      <c r="A58" s="10"/>
      <c r="B58" s="83" t="s">
        <v>133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>
        <f t="shared" si="11"/>
        <v>0</v>
      </c>
    </row>
    <row r="59" spans="1:35" outlineLevel="1">
      <c r="A59" s="10"/>
      <c r="B59" s="83" t="s">
        <v>100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>
        <f t="shared" si="11"/>
        <v>0</v>
      </c>
    </row>
    <row r="60" spans="1:35" outlineLevel="1">
      <c r="A60" s="10"/>
      <c r="B60" s="83" t="s">
        <v>101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1">
        <f t="shared" si="11"/>
        <v>0</v>
      </c>
    </row>
    <row r="61" spans="1:35" outlineLevel="1">
      <c r="A61" s="10"/>
      <c r="B61" s="83" t="s">
        <v>26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>
        <f t="shared" si="11"/>
        <v>0</v>
      </c>
    </row>
    <row r="62" spans="1:35" outlineLevel="1">
      <c r="A62" s="10"/>
      <c r="B62" s="83" t="s">
        <v>102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1">
        <f t="shared" si="11"/>
        <v>0</v>
      </c>
    </row>
    <row r="63" spans="1:35" outlineLevel="1">
      <c r="A63" s="10"/>
      <c r="B63" s="100" t="s">
        <v>103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1">
        <f t="shared" si="11"/>
        <v>0</v>
      </c>
    </row>
    <row r="64" spans="1:35" outlineLevel="1">
      <c r="A64" s="10"/>
      <c r="B64" s="76" t="s">
        <v>13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1">
        <f t="shared" si="11"/>
        <v>0</v>
      </c>
    </row>
    <row r="65" spans="1:35" ht="13.5" outlineLevel="1" thickBot="1">
      <c r="A65" s="11"/>
      <c r="B65" s="101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6">
        <f t="shared" si="11"/>
        <v>0</v>
      </c>
    </row>
    <row r="66" spans="1:35" ht="13.5" thickBot="1">
      <c r="B66" s="76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1:35" s="5" customFormat="1" ht="13.5" thickBot="1">
      <c r="A67" s="93" t="s">
        <v>27</v>
      </c>
      <c r="B67" s="89"/>
      <c r="C67" s="90">
        <f t="shared" ref="C67:N67" si="12">SUM(C68:C76)</f>
        <v>0</v>
      </c>
      <c r="D67" s="90">
        <f t="shared" si="12"/>
        <v>0</v>
      </c>
      <c r="E67" s="90">
        <f t="shared" si="12"/>
        <v>0</v>
      </c>
      <c r="F67" s="90">
        <f t="shared" si="12"/>
        <v>0</v>
      </c>
      <c r="G67" s="90">
        <f t="shared" si="12"/>
        <v>0</v>
      </c>
      <c r="H67" s="90">
        <f t="shared" si="12"/>
        <v>0</v>
      </c>
      <c r="I67" s="90">
        <f t="shared" si="12"/>
        <v>0</v>
      </c>
      <c r="J67" s="90">
        <f t="shared" si="12"/>
        <v>0</v>
      </c>
      <c r="K67" s="90">
        <f t="shared" si="12"/>
        <v>0</v>
      </c>
      <c r="L67" s="90">
        <f t="shared" si="12"/>
        <v>0</v>
      </c>
      <c r="M67" s="90">
        <f t="shared" si="12"/>
        <v>0</v>
      </c>
      <c r="N67" s="90">
        <f t="shared" si="12"/>
        <v>0</v>
      </c>
      <c r="O67" s="90">
        <f t="shared" ref="O67:O81" si="13">SUM(C67:N67)</f>
        <v>0</v>
      </c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  <row r="68" spans="1:35" outlineLevel="1">
      <c r="A68" s="10"/>
      <c r="B68" s="6" t="s">
        <v>28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8">
        <f t="shared" si="13"/>
        <v>0</v>
      </c>
    </row>
    <row r="69" spans="1:35" outlineLevel="1">
      <c r="A69" s="10"/>
      <c r="B69" s="83" t="s">
        <v>104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1">
        <f t="shared" si="13"/>
        <v>0</v>
      </c>
    </row>
    <row r="70" spans="1:35" outlineLevel="1">
      <c r="A70" s="10"/>
      <c r="B70" s="6" t="s">
        <v>29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>
        <f t="shared" si="13"/>
        <v>0</v>
      </c>
    </row>
    <row r="71" spans="1:35" outlineLevel="1">
      <c r="A71" s="10"/>
      <c r="B71" s="6" t="s">
        <v>30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1">
        <f t="shared" si="13"/>
        <v>0</v>
      </c>
    </row>
    <row r="72" spans="1:35" outlineLevel="1">
      <c r="A72" s="10"/>
      <c r="B72" s="6" t="s">
        <v>31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>
        <f t="shared" si="13"/>
        <v>0</v>
      </c>
    </row>
    <row r="73" spans="1:35" outlineLevel="1">
      <c r="A73" s="10"/>
      <c r="B73" s="6" t="s">
        <v>32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1">
        <f t="shared" si="13"/>
        <v>0</v>
      </c>
    </row>
    <row r="74" spans="1:35" outlineLevel="1">
      <c r="A74" s="10"/>
      <c r="B74" s="6" t="s">
        <v>33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>
        <f t="shared" si="13"/>
        <v>0</v>
      </c>
    </row>
    <row r="75" spans="1:35" outlineLevel="1">
      <c r="A75" s="10"/>
      <c r="B75" s="6" t="s">
        <v>34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1">
        <f t="shared" si="13"/>
        <v>0</v>
      </c>
    </row>
    <row r="76" spans="1:35" ht="13.5" outlineLevel="1" thickBot="1">
      <c r="A76" s="11"/>
      <c r="B76" s="12" t="s">
        <v>13</v>
      </c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6">
        <f t="shared" si="13"/>
        <v>0</v>
      </c>
    </row>
    <row r="77" spans="1:35" s="8" customFormat="1" ht="13.5" thickBot="1">
      <c r="B77" s="9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ht="13.5" thickBot="1">
      <c r="A78" s="93" t="s">
        <v>35</v>
      </c>
      <c r="B78" s="92"/>
      <c r="C78" s="90">
        <f t="shared" ref="C78:N78" si="14">SUM(C79:C81)</f>
        <v>0</v>
      </c>
      <c r="D78" s="90">
        <f t="shared" si="14"/>
        <v>0</v>
      </c>
      <c r="E78" s="90">
        <f t="shared" si="14"/>
        <v>0</v>
      </c>
      <c r="F78" s="90">
        <f t="shared" si="14"/>
        <v>0</v>
      </c>
      <c r="G78" s="90">
        <f t="shared" si="14"/>
        <v>0</v>
      </c>
      <c r="H78" s="90">
        <f t="shared" si="14"/>
        <v>0</v>
      </c>
      <c r="I78" s="90">
        <f t="shared" si="14"/>
        <v>0</v>
      </c>
      <c r="J78" s="90">
        <f t="shared" si="14"/>
        <v>0</v>
      </c>
      <c r="K78" s="90">
        <f t="shared" si="14"/>
        <v>0</v>
      </c>
      <c r="L78" s="90">
        <f t="shared" si="14"/>
        <v>0</v>
      </c>
      <c r="M78" s="90">
        <f t="shared" si="14"/>
        <v>0</v>
      </c>
      <c r="N78" s="90">
        <f t="shared" si="14"/>
        <v>0</v>
      </c>
      <c r="O78" s="90">
        <f>SUM(C78:N78)</f>
        <v>0</v>
      </c>
    </row>
    <row r="79" spans="1:35" outlineLevel="1">
      <c r="A79" s="10"/>
      <c r="B79" s="83" t="s">
        <v>129</v>
      </c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8">
        <f t="shared" si="13"/>
        <v>0</v>
      </c>
    </row>
    <row r="80" spans="1:35" outlineLevel="1">
      <c r="A80" s="10"/>
      <c r="B80" s="83" t="s">
        <v>130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1">
        <f t="shared" si="13"/>
        <v>0</v>
      </c>
    </row>
    <row r="81" spans="1:18" ht="13.5" outlineLevel="1" thickBot="1">
      <c r="A81" s="11"/>
      <c r="B81" s="12" t="s">
        <v>13</v>
      </c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6">
        <f t="shared" si="13"/>
        <v>0</v>
      </c>
    </row>
    <row r="82" spans="1:18" ht="13.5" thickBot="1"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</row>
    <row r="83" spans="1:18" ht="13.5" thickBot="1">
      <c r="A83" s="91" t="s">
        <v>83</v>
      </c>
      <c r="B83" s="89"/>
      <c r="C83" s="90">
        <f t="shared" ref="C83:N83" si="15">SUM(C84:C92)</f>
        <v>0</v>
      </c>
      <c r="D83" s="90">
        <f t="shared" si="15"/>
        <v>0</v>
      </c>
      <c r="E83" s="90">
        <f t="shared" si="15"/>
        <v>0</v>
      </c>
      <c r="F83" s="90">
        <f t="shared" si="15"/>
        <v>0</v>
      </c>
      <c r="G83" s="90">
        <f t="shared" si="15"/>
        <v>0</v>
      </c>
      <c r="H83" s="90">
        <f t="shared" si="15"/>
        <v>0</v>
      </c>
      <c r="I83" s="90">
        <f t="shared" si="15"/>
        <v>0</v>
      </c>
      <c r="J83" s="90">
        <f t="shared" si="15"/>
        <v>0</v>
      </c>
      <c r="K83" s="90">
        <f t="shared" si="15"/>
        <v>0</v>
      </c>
      <c r="L83" s="90">
        <f t="shared" si="15"/>
        <v>0</v>
      </c>
      <c r="M83" s="90">
        <f t="shared" si="15"/>
        <v>0</v>
      </c>
      <c r="N83" s="90">
        <f t="shared" si="15"/>
        <v>0</v>
      </c>
      <c r="O83" s="90">
        <f>SUM(C83:N83)</f>
        <v>0</v>
      </c>
    </row>
    <row r="84" spans="1:18" outlineLevel="1">
      <c r="A84" s="10"/>
      <c r="B84" s="6" t="s">
        <v>84</v>
      </c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8">
        <f t="shared" ref="O84:O92" si="16">SUM(C84:N84)</f>
        <v>0</v>
      </c>
    </row>
    <row r="85" spans="1:18" outlineLevel="1">
      <c r="A85" s="10"/>
      <c r="B85" s="83" t="s">
        <v>105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1">
        <f t="shared" si="16"/>
        <v>0</v>
      </c>
    </row>
    <row r="86" spans="1:18" outlineLevel="1">
      <c r="A86" s="10"/>
      <c r="B86" s="83" t="s">
        <v>106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1">
        <f t="shared" si="16"/>
        <v>0</v>
      </c>
    </row>
    <row r="87" spans="1:18" outlineLevel="1">
      <c r="A87" s="10"/>
      <c r="B87" s="83" t="s">
        <v>107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1">
        <f t="shared" si="16"/>
        <v>0</v>
      </c>
    </row>
    <row r="88" spans="1:18" outlineLevel="1">
      <c r="A88" s="10"/>
      <c r="B88" s="83" t="s">
        <v>110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1">
        <f t="shared" si="16"/>
        <v>0</v>
      </c>
    </row>
    <row r="89" spans="1:18" outlineLevel="1">
      <c r="A89" s="10"/>
      <c r="B89" s="83" t="s">
        <v>108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1">
        <f t="shared" si="16"/>
        <v>0</v>
      </c>
    </row>
    <row r="90" spans="1:18" outlineLevel="1">
      <c r="A90" s="10"/>
      <c r="B90" s="83" t="s">
        <v>109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1">
        <f t="shared" si="16"/>
        <v>0</v>
      </c>
    </row>
    <row r="91" spans="1:18" outlineLevel="1">
      <c r="A91" s="10"/>
      <c r="B91" s="83" t="s">
        <v>85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1">
        <f t="shared" si="16"/>
        <v>0</v>
      </c>
    </row>
    <row r="92" spans="1:18" ht="13.5" outlineLevel="1" thickBot="1">
      <c r="A92" s="11"/>
      <c r="B92" s="12" t="s">
        <v>13</v>
      </c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6">
        <f t="shared" si="16"/>
        <v>0</v>
      </c>
    </row>
    <row r="95" spans="1:18" ht="15" thickBot="1">
      <c r="A95" s="4"/>
      <c r="B95" s="102" t="s">
        <v>90</v>
      </c>
      <c r="C95" s="103" t="s">
        <v>0</v>
      </c>
      <c r="D95" s="103" t="s">
        <v>1</v>
      </c>
      <c r="E95" s="103" t="s">
        <v>2</v>
      </c>
      <c r="F95" s="103" t="s">
        <v>3</v>
      </c>
      <c r="G95" s="103" t="s">
        <v>4</v>
      </c>
      <c r="H95" s="103" t="s">
        <v>5</v>
      </c>
      <c r="I95" s="103" t="s">
        <v>6</v>
      </c>
      <c r="J95" s="103" t="s">
        <v>7</v>
      </c>
      <c r="K95" s="103" t="s">
        <v>8</v>
      </c>
      <c r="L95" s="103" t="s">
        <v>9</v>
      </c>
      <c r="M95" s="103" t="s">
        <v>10</v>
      </c>
      <c r="N95" s="103" t="s">
        <v>11</v>
      </c>
      <c r="O95" s="104" t="s">
        <v>12</v>
      </c>
      <c r="P95" s="105"/>
      <c r="Q95" s="105"/>
      <c r="R95" s="105"/>
    </row>
    <row r="96" spans="1:18">
      <c r="A96" s="14"/>
      <c r="B96" s="106" t="s">
        <v>21</v>
      </c>
      <c r="C96" s="107">
        <f t="shared" ref="C96:O96" si="17">C6</f>
        <v>0</v>
      </c>
      <c r="D96" s="107">
        <f t="shared" si="17"/>
        <v>0</v>
      </c>
      <c r="E96" s="107">
        <f t="shared" si="17"/>
        <v>0</v>
      </c>
      <c r="F96" s="107">
        <f t="shared" si="17"/>
        <v>0</v>
      </c>
      <c r="G96" s="107">
        <f t="shared" si="17"/>
        <v>0</v>
      </c>
      <c r="H96" s="107">
        <f t="shared" si="17"/>
        <v>0</v>
      </c>
      <c r="I96" s="107">
        <f t="shared" si="17"/>
        <v>0</v>
      </c>
      <c r="J96" s="107">
        <f t="shared" si="17"/>
        <v>0</v>
      </c>
      <c r="K96" s="107">
        <f t="shared" si="17"/>
        <v>0</v>
      </c>
      <c r="L96" s="107">
        <f t="shared" si="17"/>
        <v>0</v>
      </c>
      <c r="M96" s="107">
        <f t="shared" si="17"/>
        <v>0</v>
      </c>
      <c r="N96" s="107">
        <f t="shared" si="17"/>
        <v>0</v>
      </c>
      <c r="O96" s="108">
        <f t="shared" si="17"/>
        <v>0</v>
      </c>
      <c r="P96" s="105"/>
      <c r="Q96" s="105"/>
      <c r="R96" s="105"/>
    </row>
    <row r="97" spans="1:18">
      <c r="A97" s="15"/>
      <c r="B97" s="109" t="s">
        <v>22</v>
      </c>
      <c r="C97" s="110">
        <f t="shared" ref="C97:N97" si="18">C16+C29+C37+C44+C55+C67+C78+C83</f>
        <v>0</v>
      </c>
      <c r="D97" s="110">
        <f t="shared" si="18"/>
        <v>0</v>
      </c>
      <c r="E97" s="110">
        <f t="shared" si="18"/>
        <v>0</v>
      </c>
      <c r="F97" s="110">
        <f t="shared" si="18"/>
        <v>0</v>
      </c>
      <c r="G97" s="110">
        <f t="shared" si="18"/>
        <v>0</v>
      </c>
      <c r="H97" s="110">
        <f t="shared" si="18"/>
        <v>0</v>
      </c>
      <c r="I97" s="110">
        <f t="shared" si="18"/>
        <v>0</v>
      </c>
      <c r="J97" s="110">
        <f t="shared" si="18"/>
        <v>0</v>
      </c>
      <c r="K97" s="110">
        <f t="shared" si="18"/>
        <v>0</v>
      </c>
      <c r="L97" s="110">
        <f t="shared" si="18"/>
        <v>0</v>
      </c>
      <c r="M97" s="110">
        <f t="shared" si="18"/>
        <v>0</v>
      </c>
      <c r="N97" s="110">
        <f t="shared" si="18"/>
        <v>0</v>
      </c>
      <c r="O97" s="111">
        <f>O16+O29+O37+O44+O55+O67</f>
        <v>0</v>
      </c>
      <c r="P97" s="105"/>
      <c r="Q97" s="105"/>
      <c r="R97" s="105"/>
    </row>
    <row r="98" spans="1:18">
      <c r="A98" s="16"/>
      <c r="B98" s="109" t="s">
        <v>23</v>
      </c>
      <c r="C98" s="110">
        <f t="shared" ref="C98:O98" si="19">C96-C97</f>
        <v>0</v>
      </c>
      <c r="D98" s="110">
        <f t="shared" si="19"/>
        <v>0</v>
      </c>
      <c r="E98" s="110">
        <f t="shared" si="19"/>
        <v>0</v>
      </c>
      <c r="F98" s="110">
        <f t="shared" si="19"/>
        <v>0</v>
      </c>
      <c r="G98" s="110">
        <f t="shared" si="19"/>
        <v>0</v>
      </c>
      <c r="H98" s="110">
        <f t="shared" si="19"/>
        <v>0</v>
      </c>
      <c r="I98" s="110">
        <f t="shared" si="19"/>
        <v>0</v>
      </c>
      <c r="J98" s="110">
        <f t="shared" si="19"/>
        <v>0</v>
      </c>
      <c r="K98" s="110">
        <f t="shared" si="19"/>
        <v>0</v>
      </c>
      <c r="L98" s="110">
        <f t="shared" si="19"/>
        <v>0</v>
      </c>
      <c r="M98" s="110">
        <f t="shared" si="19"/>
        <v>0</v>
      </c>
      <c r="N98" s="110">
        <f t="shared" si="19"/>
        <v>0</v>
      </c>
      <c r="O98" s="111">
        <f t="shared" si="19"/>
        <v>0</v>
      </c>
      <c r="P98" s="105"/>
      <c r="Q98" s="105"/>
      <c r="R98" s="105"/>
    </row>
    <row r="99" spans="1:18" ht="13.5" thickBot="1">
      <c r="A99" s="13"/>
      <c r="B99" s="112" t="s">
        <v>24</v>
      </c>
      <c r="C99" s="113">
        <f>C98</f>
        <v>0</v>
      </c>
      <c r="D99" s="113">
        <f t="shared" ref="D99:O99" si="20">C99+D98</f>
        <v>0</v>
      </c>
      <c r="E99" s="113">
        <f t="shared" si="20"/>
        <v>0</v>
      </c>
      <c r="F99" s="113">
        <f t="shared" si="20"/>
        <v>0</v>
      </c>
      <c r="G99" s="113">
        <f t="shared" si="20"/>
        <v>0</v>
      </c>
      <c r="H99" s="113">
        <f t="shared" si="20"/>
        <v>0</v>
      </c>
      <c r="I99" s="113">
        <f t="shared" si="20"/>
        <v>0</v>
      </c>
      <c r="J99" s="113">
        <f t="shared" si="20"/>
        <v>0</v>
      </c>
      <c r="K99" s="113">
        <f t="shared" si="20"/>
        <v>0</v>
      </c>
      <c r="L99" s="113">
        <f t="shared" si="20"/>
        <v>0</v>
      </c>
      <c r="M99" s="113">
        <f t="shared" si="20"/>
        <v>0</v>
      </c>
      <c r="N99" s="113">
        <f t="shared" si="20"/>
        <v>0</v>
      </c>
      <c r="O99" s="114">
        <f t="shared" si="20"/>
        <v>0</v>
      </c>
      <c r="P99" s="105"/>
      <c r="Q99" s="105"/>
      <c r="R99" s="105"/>
    </row>
    <row r="102" spans="1:18">
      <c r="B102" s="115" t="s">
        <v>88</v>
      </c>
      <c r="C102" s="72"/>
    </row>
    <row r="103" spans="1:18">
      <c r="D103" s="121" t="s">
        <v>134</v>
      </c>
    </row>
    <row r="104" spans="1:18">
      <c r="B104" s="116" t="str">
        <f>A6</f>
        <v>RENDA FAMILIAR</v>
      </c>
      <c r="C104" s="117">
        <f>O6</f>
        <v>0</v>
      </c>
      <c r="D104" s="122">
        <f>C104/12</f>
        <v>0</v>
      </c>
    </row>
    <row r="105" spans="1:18">
      <c r="B105" s="116" t="str">
        <f>A16</f>
        <v>HABITAÇÃO</v>
      </c>
      <c r="C105" s="117">
        <f>O16</f>
        <v>0</v>
      </c>
      <c r="D105" s="122">
        <f t="shared" ref="D105:D113" si="21">C105/12</f>
        <v>0</v>
      </c>
    </row>
    <row r="106" spans="1:18">
      <c r="B106" s="116" t="str">
        <f>A29</f>
        <v>SAÚDE</v>
      </c>
      <c r="C106" s="117">
        <f>O29</f>
        <v>0</v>
      </c>
      <c r="D106" s="122">
        <f t="shared" si="21"/>
        <v>0</v>
      </c>
    </row>
    <row r="107" spans="1:18">
      <c r="B107" s="116" t="str">
        <f>A37</f>
        <v>DOAÇÕES</v>
      </c>
      <c r="C107" s="117">
        <f>O37</f>
        <v>0</v>
      </c>
      <c r="D107" s="122">
        <f t="shared" si="21"/>
        <v>0</v>
      </c>
    </row>
    <row r="108" spans="1:18">
      <c r="B108" s="116" t="str">
        <f>A44</f>
        <v>AUTOMÓVEL</v>
      </c>
      <c r="C108" s="117">
        <f>O44</f>
        <v>0</v>
      </c>
      <c r="D108" s="122">
        <f t="shared" si="21"/>
        <v>0</v>
      </c>
    </row>
    <row r="109" spans="1:18">
      <c r="B109" s="116" t="str">
        <f>A55</f>
        <v>DESPESAS PESSOAIS</v>
      </c>
      <c r="C109" s="117">
        <f>O55</f>
        <v>0</v>
      </c>
      <c r="D109" s="122">
        <f t="shared" si="21"/>
        <v>0</v>
      </c>
    </row>
    <row r="110" spans="1:18">
      <c r="B110" s="116" t="str">
        <f>A67</f>
        <v>LAZER</v>
      </c>
      <c r="C110" s="117">
        <f>O67</f>
        <v>0</v>
      </c>
      <c r="D110" s="122">
        <f t="shared" si="21"/>
        <v>0</v>
      </c>
    </row>
    <row r="111" spans="1:18">
      <c r="B111" s="116" t="str">
        <f>A78</f>
        <v>CARTÕES DE CRÉDITO</v>
      </c>
      <c r="C111" s="117">
        <f>O78</f>
        <v>0</v>
      </c>
      <c r="D111" s="122">
        <f t="shared" si="21"/>
        <v>0</v>
      </c>
    </row>
    <row r="112" spans="1:18">
      <c r="B112" s="116" t="str">
        <f>A83</f>
        <v>DEPENDENTES</v>
      </c>
      <c r="C112" s="117">
        <f>O83</f>
        <v>0</v>
      </c>
      <c r="D112" s="122">
        <f t="shared" si="21"/>
        <v>0</v>
      </c>
    </row>
    <row r="113" spans="2:9">
      <c r="D113" s="122">
        <f t="shared" si="21"/>
        <v>0</v>
      </c>
    </row>
    <row r="114" spans="2:9">
      <c r="B114" s="115" t="s">
        <v>89</v>
      </c>
      <c r="C114" s="72"/>
    </row>
    <row r="116" spans="2:9">
      <c r="E116" s="118"/>
      <c r="F116" s="118"/>
      <c r="G116" s="118"/>
      <c r="H116" s="118"/>
      <c r="I116" s="118"/>
    </row>
    <row r="117" spans="2:9">
      <c r="E117" s="118"/>
      <c r="F117" s="118"/>
      <c r="G117" s="118"/>
      <c r="H117" s="118"/>
      <c r="I117" s="118"/>
    </row>
    <row r="118" spans="2:9">
      <c r="E118" s="118"/>
      <c r="F118" s="118"/>
      <c r="G118" s="118"/>
      <c r="H118" s="118"/>
      <c r="I118" s="118"/>
    </row>
    <row r="119" spans="2:9">
      <c r="E119" s="118"/>
      <c r="F119" s="118"/>
      <c r="G119" s="118"/>
      <c r="H119" s="118"/>
      <c r="I119" s="119"/>
    </row>
    <row r="120" spans="2:9">
      <c r="E120" s="118"/>
      <c r="F120" s="118"/>
      <c r="G120" s="118"/>
      <c r="H120" s="118"/>
    </row>
    <row r="121" spans="2:9">
      <c r="E121" s="118"/>
      <c r="F121" s="118"/>
      <c r="G121" s="118"/>
      <c r="H121" s="118"/>
    </row>
    <row r="122" spans="2:9">
      <c r="E122" s="118"/>
      <c r="F122" s="118"/>
      <c r="G122" s="118"/>
      <c r="H122" s="118"/>
    </row>
    <row r="123" spans="2:9">
      <c r="E123" s="118"/>
      <c r="F123" s="118"/>
      <c r="G123" s="118"/>
      <c r="H123" s="118"/>
    </row>
    <row r="124" spans="2:9">
      <c r="E124" s="118"/>
      <c r="F124" s="118"/>
      <c r="G124" s="118"/>
      <c r="H124" s="118"/>
    </row>
    <row r="125" spans="2:9">
      <c r="E125" s="118"/>
      <c r="F125" s="118"/>
      <c r="G125" s="118"/>
      <c r="H125" s="118"/>
    </row>
    <row r="126" spans="2:9">
      <c r="E126" s="118"/>
      <c r="F126" s="119"/>
      <c r="G126" s="118"/>
      <c r="H126" s="118"/>
    </row>
    <row r="127" spans="2:9">
      <c r="E127" s="118"/>
      <c r="G127" s="118"/>
      <c r="H127" s="118"/>
    </row>
    <row r="128" spans="2:9">
      <c r="E128" s="118"/>
      <c r="G128" s="118"/>
      <c r="H128" s="118"/>
    </row>
    <row r="129" spans="5:8">
      <c r="E129" s="120"/>
      <c r="G129" s="118"/>
      <c r="H129" s="118"/>
    </row>
    <row r="130" spans="5:8">
      <c r="G130" s="118"/>
      <c r="H130" s="118"/>
    </row>
    <row r="131" spans="5:8">
      <c r="G131" s="118"/>
      <c r="H131" s="118"/>
    </row>
    <row r="132" spans="5:8">
      <c r="G132" s="118"/>
      <c r="H132" s="118"/>
    </row>
    <row r="133" spans="5:8">
      <c r="G133" s="119"/>
      <c r="H133" s="118"/>
    </row>
    <row r="134" spans="5:8">
      <c r="H134" s="118"/>
    </row>
    <row r="135" spans="5:8">
      <c r="H135" s="118"/>
    </row>
    <row r="136" spans="5:8">
      <c r="H136" s="119"/>
    </row>
  </sheetData>
  <phoneticPr fontId="8" type="noConversion"/>
  <printOptions horizontalCentered="1"/>
  <pageMargins left="0.78740157480314965" right="0.78740157480314965" top="0.78740157480314965" bottom="0.78740157480314965" header="0.51181102362204722" footer="0.51181102362204722"/>
  <pageSetup scale="75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38" sqref="A38"/>
    </sheetView>
  </sheetViews>
  <sheetFormatPr defaultRowHeight="12.75"/>
  <sheetData/>
  <phoneticPr fontId="8" type="noConversion"/>
  <printOptions horizontalCentered="1" verticalCentered="1"/>
  <pageMargins left="0.59055118110236227" right="0.59055118110236227" top="0.59055118110236227" bottom="0.59055118110236227" header="0.51181102362204722" footer="0.51181102362204722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/>
  </sheetViews>
  <sheetFormatPr defaultColWidth="6.7109375" defaultRowHeight="12.75"/>
  <sheetData/>
  <phoneticPr fontId="8" type="noConversion"/>
  <printOptions horizontalCentered="1" verticalCentered="1"/>
  <pageMargins left="0.39370078740157483" right="0.39370078740157483" top="0.78740157480314965" bottom="0.59055118110236227" header="0.51181102362204722" footer="0.51181102362204722"/>
  <pageSetup orientation="landscape" horizontalDpi="4294967293" verticalDpi="300" r:id="rId1"/>
  <headerFooter alignWithMargins="0">
    <oddHeader>&amp;CGráficos de Categorias de Rendimentos e Despesas</oddHeader>
    <oddFooter>&amp;L&amp;D, às &amp;T&amp;RPágina &amp;P de &amp;N</oddFooter>
  </headerFooter>
  <rowBreaks count="1" manualBreakCount="1">
    <brk id="39" max="6553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GridLines="0" workbookViewId="0"/>
  </sheetViews>
  <sheetFormatPr defaultRowHeight="12.75"/>
  <cols>
    <col min="1" max="1" width="3.42578125" customWidth="1"/>
  </cols>
  <sheetData>
    <row r="1" spans="1:2" ht="15.75">
      <c r="A1" s="1" t="s">
        <v>68</v>
      </c>
    </row>
    <row r="3" spans="1:2">
      <c r="A3" s="3" t="s">
        <v>69</v>
      </c>
      <c r="B3" s="2" t="s">
        <v>70</v>
      </c>
    </row>
    <row r="4" spans="1:2">
      <c r="B4" t="s">
        <v>71</v>
      </c>
    </row>
    <row r="5" spans="1:2">
      <c r="B5" t="s">
        <v>72</v>
      </c>
    </row>
    <row r="7" spans="1:2">
      <c r="A7" s="3" t="s">
        <v>69</v>
      </c>
      <c r="B7" s="2" t="s">
        <v>73</v>
      </c>
    </row>
    <row r="8" spans="1:2">
      <c r="B8" t="s">
        <v>74</v>
      </c>
    </row>
    <row r="9" spans="1:2">
      <c r="B9" t="s">
        <v>75</v>
      </c>
    </row>
    <row r="10" spans="1:2">
      <c r="B10" t="s">
        <v>76</v>
      </c>
    </row>
    <row r="12" spans="1:2">
      <c r="A12" s="3" t="s">
        <v>69</v>
      </c>
      <c r="B12" s="2" t="s">
        <v>77</v>
      </c>
    </row>
    <row r="13" spans="1:2">
      <c r="B13" t="s">
        <v>78</v>
      </c>
    </row>
    <row r="14" spans="1:2">
      <c r="B14" t="s">
        <v>79</v>
      </c>
    </row>
    <row r="16" spans="1:2">
      <c r="A16" s="3" t="s">
        <v>69</v>
      </c>
      <c r="B16" s="2" t="s">
        <v>80</v>
      </c>
    </row>
    <row r="17" spans="2:2">
      <c r="B17" t="s">
        <v>81</v>
      </c>
    </row>
    <row r="18" spans="2:2">
      <c r="B18" t="s">
        <v>82</v>
      </c>
    </row>
  </sheetData>
  <phoneticPr fontId="8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K89"/>
  <sheetViews>
    <sheetView showGridLines="0" showRowColHeaders="0" tabSelected="1" topLeftCell="A20" workbookViewId="0">
      <pane ySplit="1" topLeftCell="A45" activePane="bottomLeft" state="frozenSplit"/>
      <selection activeCell="A20" sqref="A20"/>
      <selection pane="bottomLeft" activeCell="R26" sqref="R26"/>
    </sheetView>
  </sheetViews>
  <sheetFormatPr defaultColWidth="5.7109375" defaultRowHeight="12.75"/>
  <cols>
    <col min="1" max="24" width="3.7109375" style="20" customWidth="1"/>
    <col min="25" max="25" width="13" style="20" hidden="1" customWidth="1"/>
    <col min="26" max="30" width="0" style="20" hidden="1" customWidth="1"/>
    <col min="31" max="31" width="8.5703125" style="20" hidden="1" customWidth="1"/>
    <col min="32" max="33" width="0" style="20" hidden="1" customWidth="1"/>
    <col min="34" max="16384" width="5.7109375" style="20"/>
  </cols>
  <sheetData>
    <row r="1" spans="1:37" s="19" customFormat="1" ht="17.100000000000001" customHeight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AH1" s="20"/>
      <c r="AI1" s="20"/>
      <c r="AJ1" s="20"/>
      <c r="AK1" s="20"/>
    </row>
    <row r="2" spans="1:37" s="19" customFormat="1" ht="14.1" customHeight="1">
      <c r="A2" s="21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AH2" s="20"/>
      <c r="AI2" s="20"/>
      <c r="AJ2" s="20"/>
      <c r="AK2" s="20"/>
    </row>
    <row r="3" spans="1:37" ht="14.1" customHeight="1"/>
    <row r="4" spans="1:37" ht="14.1" customHeight="1">
      <c r="A4" s="22"/>
    </row>
    <row r="5" spans="1:37" ht="14.1" customHeight="1"/>
    <row r="6" spans="1:37" ht="12.95" customHeight="1">
      <c r="A6" s="22"/>
    </row>
    <row r="7" spans="1:37" ht="12.95" customHeight="1">
      <c r="A7" s="22"/>
    </row>
    <row r="8" spans="1:37" ht="12.95" customHeight="1"/>
    <row r="9" spans="1:37" ht="12.95" customHeight="1">
      <c r="A9" s="22"/>
    </row>
    <row r="10" spans="1:37" ht="12.95" customHeight="1">
      <c r="A10" s="22"/>
    </row>
    <row r="11" spans="1:37" ht="12.95" customHeight="1">
      <c r="A11" s="22"/>
    </row>
    <row r="12" spans="1:37" ht="12.95" customHeight="1">
      <c r="A12" s="22"/>
    </row>
    <row r="13" spans="1:37" ht="12.95" customHeight="1"/>
    <row r="14" spans="1:37" ht="12.95" customHeight="1">
      <c r="A14" s="22"/>
    </row>
    <row r="15" spans="1:37" ht="12.95" customHeight="1">
      <c r="A15" s="22"/>
    </row>
    <row r="16" spans="1:37" ht="12.95" customHeight="1"/>
    <row r="17" spans="1:23" ht="12.95" customHeight="1"/>
    <row r="18" spans="1:23" ht="12.95" customHeight="1"/>
    <row r="19" spans="1:23" ht="14.1" customHeight="1">
      <c r="A19" s="23"/>
      <c r="B19" s="18"/>
      <c r="C19" s="18"/>
      <c r="D19" s="18"/>
      <c r="E19" s="24"/>
    </row>
    <row r="20" spans="1:23" ht="0.95" customHeight="1"/>
    <row r="21" spans="1:2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 t="s">
        <v>87</v>
      </c>
      <c r="N21" s="25"/>
      <c r="O21" s="27">
        <v>2018</v>
      </c>
      <c r="P21" s="28"/>
      <c r="Q21" s="25"/>
      <c r="R21" s="25"/>
      <c r="S21" s="25"/>
      <c r="T21" s="25"/>
      <c r="U21" s="25"/>
      <c r="V21" s="25"/>
      <c r="W21" s="25"/>
    </row>
    <row r="24" spans="1:23" ht="30">
      <c r="K24" s="29" t="str">
        <f>FIXED(O21+IF(O21&gt;199,0,1900),0,TRUE)</f>
        <v>2018</v>
      </c>
    </row>
    <row r="26" spans="1:23" ht="18.9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8" spans="1:23" ht="13.5" thickBot="1"/>
    <row r="29" spans="1:23">
      <c r="A29" s="31" t="s">
        <v>36</v>
      </c>
      <c r="B29" s="32"/>
      <c r="C29" s="33"/>
      <c r="D29" s="32"/>
      <c r="E29" s="32"/>
      <c r="F29" s="32"/>
      <c r="G29" s="34"/>
      <c r="H29" s="35"/>
      <c r="I29" s="31" t="s">
        <v>37</v>
      </c>
      <c r="J29" s="32"/>
      <c r="K29" s="33"/>
      <c r="L29" s="32"/>
      <c r="M29" s="32"/>
      <c r="N29" s="32"/>
      <c r="O29" s="34"/>
      <c r="P29" s="35"/>
      <c r="Q29" s="31" t="s">
        <v>38</v>
      </c>
      <c r="R29" s="32"/>
      <c r="S29" s="33"/>
      <c r="T29" s="32"/>
      <c r="U29" s="32"/>
      <c r="V29" s="32"/>
      <c r="W29" s="34"/>
    </row>
    <row r="30" spans="1:23" ht="14.1" customHeight="1" thickBot="1">
      <c r="A30" s="36" t="s">
        <v>39</v>
      </c>
      <c r="B30" s="37" t="s">
        <v>40</v>
      </c>
      <c r="C30" s="37" t="s">
        <v>41</v>
      </c>
      <c r="D30" s="37" t="s">
        <v>42</v>
      </c>
      <c r="E30" s="37" t="s">
        <v>42</v>
      </c>
      <c r="F30" s="37" t="s">
        <v>40</v>
      </c>
      <c r="G30" s="38" t="s">
        <v>40</v>
      </c>
      <c r="I30" s="36" t="s">
        <v>39</v>
      </c>
      <c r="J30" s="37" t="s">
        <v>40</v>
      </c>
      <c r="K30" s="37" t="s">
        <v>41</v>
      </c>
      <c r="L30" s="37" t="s">
        <v>42</v>
      </c>
      <c r="M30" s="37" t="s">
        <v>42</v>
      </c>
      <c r="N30" s="37" t="s">
        <v>40</v>
      </c>
      <c r="O30" s="38" t="s">
        <v>40</v>
      </c>
      <c r="Q30" s="36" t="s">
        <v>39</v>
      </c>
      <c r="R30" s="37" t="s">
        <v>40</v>
      </c>
      <c r="S30" s="37" t="s">
        <v>41</v>
      </c>
      <c r="T30" s="37" t="s">
        <v>42</v>
      </c>
      <c r="U30" s="37" t="s">
        <v>42</v>
      </c>
      <c r="V30" s="37" t="s">
        <v>40</v>
      </c>
      <c r="W30" s="38" t="s">
        <v>40</v>
      </c>
    </row>
    <row r="31" spans="1:23" ht="14.1" customHeight="1">
      <c r="A31" s="39" t="str">
        <f>IF($AF$74=Z87,1,"")</f>
        <v/>
      </c>
      <c r="B31" s="40">
        <f t="shared" ref="B31:G31" si="0">IF(OR($AF$74=AA87,A31&gt;=1),1+A31,"")</f>
        <v>1</v>
      </c>
      <c r="C31" s="40">
        <f t="shared" si="0"/>
        <v>2</v>
      </c>
      <c r="D31" s="40">
        <f t="shared" si="0"/>
        <v>3</v>
      </c>
      <c r="E31" s="40">
        <f t="shared" si="0"/>
        <v>4</v>
      </c>
      <c r="F31" s="40">
        <f t="shared" si="0"/>
        <v>5</v>
      </c>
      <c r="G31" s="41">
        <f t="shared" si="0"/>
        <v>6</v>
      </c>
      <c r="I31" s="39" t="str">
        <f>IF($AF$75=Z87,1,"")</f>
        <v/>
      </c>
      <c r="J31" s="40" t="str">
        <f t="shared" ref="J31:O31" si="1">IF(OR($AF$75=AA87,I31&gt;=1),1+I31,"")</f>
        <v/>
      </c>
      <c r="K31" s="40" t="str">
        <f t="shared" si="1"/>
        <v/>
      </c>
      <c r="L31" s="40" t="str">
        <f t="shared" si="1"/>
        <v/>
      </c>
      <c r="M31" s="40">
        <f t="shared" si="1"/>
        <v>1</v>
      </c>
      <c r="N31" s="40">
        <f t="shared" si="1"/>
        <v>2</v>
      </c>
      <c r="O31" s="41">
        <f t="shared" si="1"/>
        <v>3</v>
      </c>
      <c r="Q31" s="39" t="str">
        <f>IF($AF$76=Z87,1,"")</f>
        <v/>
      </c>
      <c r="R31" s="40" t="str">
        <f t="shared" ref="R31:W31" si="2">IF(OR($AF$76=AA87,Q31&gt;=1),1+Q31,"")</f>
        <v/>
      </c>
      <c r="S31" s="40" t="str">
        <f t="shared" si="2"/>
        <v/>
      </c>
      <c r="T31" s="40" t="str">
        <f t="shared" si="2"/>
        <v/>
      </c>
      <c r="U31" s="40">
        <f t="shared" si="2"/>
        <v>1</v>
      </c>
      <c r="V31" s="40">
        <f t="shared" si="2"/>
        <v>2</v>
      </c>
      <c r="W31" s="41">
        <f t="shared" si="2"/>
        <v>3</v>
      </c>
    </row>
    <row r="32" spans="1:23" ht="14.1" customHeight="1">
      <c r="A32" s="42">
        <f>1+G31</f>
        <v>7</v>
      </c>
      <c r="B32" s="43">
        <f t="shared" ref="B32:F34" si="3">1+A32</f>
        <v>8</v>
      </c>
      <c r="C32" s="43">
        <f t="shared" si="3"/>
        <v>9</v>
      </c>
      <c r="D32" s="43">
        <f>1+C32</f>
        <v>10</v>
      </c>
      <c r="E32" s="43">
        <f t="shared" si="3"/>
        <v>11</v>
      </c>
      <c r="F32" s="43">
        <f t="shared" si="3"/>
        <v>12</v>
      </c>
      <c r="G32" s="44">
        <f>F32+1</f>
        <v>13</v>
      </c>
      <c r="I32" s="42">
        <f>1+O31</f>
        <v>4</v>
      </c>
      <c r="J32" s="43">
        <f t="shared" ref="J32:N34" si="4">1+I32</f>
        <v>5</v>
      </c>
      <c r="K32" s="43">
        <f t="shared" si="4"/>
        <v>6</v>
      </c>
      <c r="L32" s="43">
        <f t="shared" si="4"/>
        <v>7</v>
      </c>
      <c r="M32" s="43">
        <f t="shared" si="4"/>
        <v>8</v>
      </c>
      <c r="N32" s="43">
        <f t="shared" si="4"/>
        <v>9</v>
      </c>
      <c r="O32" s="44">
        <f>N32+1</f>
        <v>10</v>
      </c>
      <c r="Q32" s="42">
        <f>1+W31</f>
        <v>4</v>
      </c>
      <c r="R32" s="43">
        <f t="shared" ref="R32:V34" si="5">1+Q32</f>
        <v>5</v>
      </c>
      <c r="S32" s="43">
        <f t="shared" si="5"/>
        <v>6</v>
      </c>
      <c r="T32" s="43">
        <f t="shared" si="5"/>
        <v>7</v>
      </c>
      <c r="U32" s="43">
        <f t="shared" si="5"/>
        <v>8</v>
      </c>
      <c r="V32" s="43">
        <f t="shared" si="5"/>
        <v>9</v>
      </c>
      <c r="W32" s="44">
        <f>V32+1</f>
        <v>10</v>
      </c>
    </row>
    <row r="33" spans="1:23" ht="14.1" customHeight="1">
      <c r="A33" s="42">
        <f>1+G32</f>
        <v>14</v>
      </c>
      <c r="B33" s="43">
        <f t="shared" si="3"/>
        <v>15</v>
      </c>
      <c r="C33" s="43">
        <f t="shared" si="3"/>
        <v>16</v>
      </c>
      <c r="D33" s="43">
        <f t="shared" si="3"/>
        <v>17</v>
      </c>
      <c r="E33" s="43">
        <f t="shared" si="3"/>
        <v>18</v>
      </c>
      <c r="F33" s="43">
        <f t="shared" si="3"/>
        <v>19</v>
      </c>
      <c r="G33" s="44">
        <f>F33+1</f>
        <v>20</v>
      </c>
      <c r="I33" s="42">
        <f>1+O32</f>
        <v>11</v>
      </c>
      <c r="J33" s="43">
        <f t="shared" si="4"/>
        <v>12</v>
      </c>
      <c r="K33" s="43">
        <f t="shared" si="4"/>
        <v>13</v>
      </c>
      <c r="L33" s="43">
        <f t="shared" si="4"/>
        <v>14</v>
      </c>
      <c r="M33" s="43">
        <f t="shared" si="4"/>
        <v>15</v>
      </c>
      <c r="N33" s="43">
        <f t="shared" si="4"/>
        <v>16</v>
      </c>
      <c r="O33" s="44">
        <f>N33+1</f>
        <v>17</v>
      </c>
      <c r="Q33" s="42">
        <f>1+W32</f>
        <v>11</v>
      </c>
      <c r="R33" s="43">
        <f t="shared" si="5"/>
        <v>12</v>
      </c>
      <c r="S33" s="43">
        <f t="shared" si="5"/>
        <v>13</v>
      </c>
      <c r="T33" s="43">
        <f t="shared" si="5"/>
        <v>14</v>
      </c>
      <c r="U33" s="43">
        <f t="shared" si="5"/>
        <v>15</v>
      </c>
      <c r="V33" s="43">
        <f t="shared" si="5"/>
        <v>16</v>
      </c>
      <c r="W33" s="44">
        <f>V33+1</f>
        <v>17</v>
      </c>
    </row>
    <row r="34" spans="1:23" ht="14.1" customHeight="1">
      <c r="A34" s="42">
        <f>1+G33</f>
        <v>21</v>
      </c>
      <c r="B34" s="43">
        <f t="shared" si="3"/>
        <v>22</v>
      </c>
      <c r="C34" s="43">
        <f t="shared" si="3"/>
        <v>23</v>
      </c>
      <c r="D34" s="43">
        <f t="shared" si="3"/>
        <v>24</v>
      </c>
      <c r="E34" s="43">
        <f t="shared" si="3"/>
        <v>25</v>
      </c>
      <c r="F34" s="43">
        <f t="shared" si="3"/>
        <v>26</v>
      </c>
      <c r="G34" s="44">
        <f>1+F34</f>
        <v>27</v>
      </c>
      <c r="I34" s="42">
        <f>1+O33</f>
        <v>18</v>
      </c>
      <c r="J34" s="43">
        <f t="shared" si="4"/>
        <v>19</v>
      </c>
      <c r="K34" s="43">
        <f t="shared" si="4"/>
        <v>20</v>
      </c>
      <c r="L34" s="43">
        <f t="shared" si="4"/>
        <v>21</v>
      </c>
      <c r="M34" s="43">
        <f t="shared" si="4"/>
        <v>22</v>
      </c>
      <c r="N34" s="43">
        <f t="shared" si="4"/>
        <v>23</v>
      </c>
      <c r="O34" s="44">
        <f>1+N34</f>
        <v>24</v>
      </c>
      <c r="Q34" s="42">
        <f>1+W33</f>
        <v>18</v>
      </c>
      <c r="R34" s="43">
        <f t="shared" si="5"/>
        <v>19</v>
      </c>
      <c r="S34" s="43">
        <f t="shared" si="5"/>
        <v>20</v>
      </c>
      <c r="T34" s="43">
        <f t="shared" si="5"/>
        <v>21</v>
      </c>
      <c r="U34" s="43">
        <f t="shared" si="5"/>
        <v>22</v>
      </c>
      <c r="V34" s="43">
        <f t="shared" si="5"/>
        <v>23</v>
      </c>
      <c r="W34" s="44">
        <f>1+V34</f>
        <v>24</v>
      </c>
    </row>
    <row r="35" spans="1:23" ht="14.1" customHeight="1">
      <c r="A35" s="42">
        <f>IF((1+G34)&gt;=VLOOKUP($AA74+1,$Y$74:$Z$85,2),"",1+G34)</f>
        <v>28</v>
      </c>
      <c r="B35" s="43">
        <f>IF(OR(A35=0,MAXA(A35)&gt;=VLOOKUP($AA74+1,$Y$74:$Z$85,2)),"",1+A35)</f>
        <v>29</v>
      </c>
      <c r="C35" s="43">
        <f>IF(OR(B35=0,MAXA($A35:B35)&gt;=VLOOKUP($AA74+1,$Y$74:$Z$85,2)),"",1+B35)</f>
        <v>30</v>
      </c>
      <c r="D35" s="43">
        <f>IF(OR(C35=0,MAXA($A35:C35)&gt;=VLOOKUP($AA74+1,$Y$74:$Z$85,2)),"",1+C35)</f>
        <v>31</v>
      </c>
      <c r="E35" s="43" t="str">
        <f>IF(OR(D35=0,MAXA($A35:D35)&gt;=VLOOKUP($AA74+1,$Y$74:$Z$85,2)),"",1+D35)</f>
        <v/>
      </c>
      <c r="F35" s="43" t="str">
        <f>IF(OR(E35=0,MAXA($A35:E35)&gt;=VLOOKUP($AA74+1,$Y$74:$Z$85,2)),"",1+E35)</f>
        <v/>
      </c>
      <c r="G35" s="44" t="str">
        <f>IF(OR(F35=0,MAXA($A35:F35)&gt;=VLOOKUP($AA74+1,$Y$74:$Z$85,2)),"",1+F35)</f>
        <v/>
      </c>
      <c r="I35" s="42">
        <f>IF((1+O34)&gt;VLOOKUP($AA75+1,$Y$74:$Z$85,2),"",1+O34)</f>
        <v>25</v>
      </c>
      <c r="J35" s="43">
        <f>IF(OR(I35=0,MAXA($H35:I35)&gt;=VLOOKUP($AA75+1,$Y$74:$Z$85,2)),"",1+I35)</f>
        <v>26</v>
      </c>
      <c r="K35" s="43">
        <f>IF(OR(J35=0,MAXA($H35:J35)&gt;=VLOOKUP($AA75+1,$Y$74:$Z$85,2)),"",1+J35)</f>
        <v>27</v>
      </c>
      <c r="L35" s="43">
        <f>IF(OR(K35=0,MAXA($H35:K35)&gt;=VLOOKUP($AA75+1,$Y$74:$Z$85,2)),"",1+K35)</f>
        <v>28</v>
      </c>
      <c r="M35" s="43" t="str">
        <f>IF(OR(L35=0,MAXA($H35:L35)&gt;=VLOOKUP($AA75+1,$Y$74:$Z$85,2)),"",1+L35)</f>
        <v/>
      </c>
      <c r="N35" s="43" t="str">
        <f>IF(OR(M35=0,MAXA($H35:M35)&gt;=VLOOKUP($AA75+1,$Y$74:$Z$85,2)),"",1+M35)</f>
        <v/>
      </c>
      <c r="O35" s="44" t="str">
        <f>IF(OR(N35=0,MAXA($H35:N35)&gt;=VLOOKUP($AA75+1,$Y$74:$Z$85,2)),"",1+N35)</f>
        <v/>
      </c>
      <c r="Q35" s="42">
        <f>IF((1+W34)&gt;=VLOOKUP($AA76+1,$Y$74:$Z$85,2),"",1+W34)</f>
        <v>25</v>
      </c>
      <c r="R35" s="43">
        <f>IF(OR(Q35=0,MAXA(Q35)&gt;=VLOOKUP($AA76+1,$Y$74:$Z$85,2)),"",1+Q35)</f>
        <v>26</v>
      </c>
      <c r="S35" s="43">
        <f>IF(OR(R35=0,MAXA($Q35:R35)&gt;=VLOOKUP($AA76+1,$Y$74:$Z$85,2)),"",1+R35)</f>
        <v>27</v>
      </c>
      <c r="T35" s="43">
        <f>IF(OR(S35=0,MAXA($Q35:S35)&gt;=VLOOKUP($AA76+1,$Y$74:$Z$85,2)),"",1+S35)</f>
        <v>28</v>
      </c>
      <c r="U35" s="43">
        <f>IF(OR(T35=0,MAXA($Q35:T35)&gt;=VLOOKUP($AA76+1,$Y$74:$Z$85,2)),"",1+T35)</f>
        <v>29</v>
      </c>
      <c r="V35" s="43">
        <f>IF(OR(U35=0,MAXA($Q35:U35)&gt;=VLOOKUP($AA76+1,$Y$74:$Z$85,2)),"",1+U35)</f>
        <v>30</v>
      </c>
      <c r="W35" s="44">
        <f>IF(OR(V35=0,MAXA($Q35:V35)&gt;=VLOOKUP($AA76+1,$Y$74:$Z$85,2)),"",1+V35)</f>
        <v>31</v>
      </c>
    </row>
    <row r="36" spans="1:23" ht="14.1" customHeight="1" thickBot="1">
      <c r="A36" s="45" t="str">
        <f>IF(OR(G35=0,(1+MAXA($A35:$G35))&gt;VLOOKUP($AA74+1,$Y$74:$Z$85,2)),"",1+G35)</f>
        <v/>
      </c>
      <c r="B36" s="46" t="str">
        <f>IF(OR(A35=0,(1+MAXA($A35:$G35))&gt;=VLOOKUP($AA74+1,$Y$74:$Z$85,2)),"",1+A36)</f>
        <v/>
      </c>
      <c r="C36" s="47"/>
      <c r="D36" s="47"/>
      <c r="E36" s="47"/>
      <c r="F36" s="47"/>
      <c r="G36" s="48"/>
      <c r="I36" s="49"/>
      <c r="J36" s="47"/>
      <c r="K36" s="47"/>
      <c r="L36" s="47"/>
      <c r="M36" s="47"/>
      <c r="N36" s="47"/>
      <c r="O36" s="48"/>
      <c r="Q36" s="45" t="str">
        <f>IF(OR(W35=0,(1+MAXA($Q35:$W35))&gt;VLOOKUP($AA76+1,$Y$74:$Z$85,2)),"",1+W35)</f>
        <v/>
      </c>
      <c r="R36" s="46" t="str">
        <f>IF(OR(Q35=0,(1+MAXA($Q35:$W35))&gt;=VLOOKUP($AA76+1,$Y$74:$Z$85,2)),"",1+Q36)</f>
        <v/>
      </c>
      <c r="S36" s="47"/>
      <c r="T36" s="47"/>
      <c r="U36" s="47"/>
      <c r="V36" s="47"/>
      <c r="W36" s="48"/>
    </row>
    <row r="37" spans="1:23" ht="15" customHeight="1"/>
    <row r="38" spans="1:23" ht="15" customHeight="1" thickBot="1"/>
    <row r="39" spans="1:23">
      <c r="A39" s="31" t="s">
        <v>43</v>
      </c>
      <c r="B39" s="32"/>
      <c r="C39" s="32"/>
      <c r="D39" s="33"/>
      <c r="E39" s="32"/>
      <c r="F39" s="32"/>
      <c r="G39" s="34"/>
      <c r="H39" s="35"/>
      <c r="I39" s="31" t="s">
        <v>44</v>
      </c>
      <c r="J39" s="32"/>
      <c r="K39" s="33"/>
      <c r="L39" s="33"/>
      <c r="M39" s="32"/>
      <c r="N39" s="32"/>
      <c r="O39" s="34"/>
      <c r="P39" s="35"/>
      <c r="Q39" s="31" t="s">
        <v>45</v>
      </c>
      <c r="R39" s="32"/>
      <c r="S39" s="33"/>
      <c r="T39" s="33"/>
      <c r="U39" s="32"/>
      <c r="V39" s="32"/>
      <c r="W39" s="34"/>
    </row>
    <row r="40" spans="1:23" ht="14.1" customHeight="1" thickBot="1">
      <c r="A40" s="36" t="s">
        <v>39</v>
      </c>
      <c r="B40" s="37" t="s">
        <v>40</v>
      </c>
      <c r="C40" s="37" t="s">
        <v>41</v>
      </c>
      <c r="D40" s="37" t="s">
        <v>42</v>
      </c>
      <c r="E40" s="37" t="s">
        <v>42</v>
      </c>
      <c r="F40" s="37" t="s">
        <v>40</v>
      </c>
      <c r="G40" s="38" t="s">
        <v>40</v>
      </c>
      <c r="I40" s="36" t="s">
        <v>39</v>
      </c>
      <c r="J40" s="37" t="s">
        <v>40</v>
      </c>
      <c r="K40" s="37" t="s">
        <v>41</v>
      </c>
      <c r="L40" s="37" t="s">
        <v>42</v>
      </c>
      <c r="M40" s="37" t="s">
        <v>42</v>
      </c>
      <c r="N40" s="37" t="s">
        <v>40</v>
      </c>
      <c r="O40" s="38" t="s">
        <v>40</v>
      </c>
      <c r="Q40" s="36" t="s">
        <v>39</v>
      </c>
      <c r="R40" s="37" t="s">
        <v>40</v>
      </c>
      <c r="S40" s="37" t="s">
        <v>41</v>
      </c>
      <c r="T40" s="37" t="s">
        <v>42</v>
      </c>
      <c r="U40" s="37" t="s">
        <v>42</v>
      </c>
      <c r="V40" s="37" t="s">
        <v>40</v>
      </c>
      <c r="W40" s="38" t="s">
        <v>40</v>
      </c>
    </row>
    <row r="41" spans="1:23" ht="14.1" customHeight="1">
      <c r="A41" s="39">
        <f>IF($AF$77=Z87,1,"")</f>
        <v>1</v>
      </c>
      <c r="B41" s="40">
        <f t="shared" ref="B41:G41" si="6">IF(OR($AF$77=AA87,A41&gt;=1),1+A41,"")</f>
        <v>2</v>
      </c>
      <c r="C41" s="40">
        <f t="shared" si="6"/>
        <v>3</v>
      </c>
      <c r="D41" s="40">
        <f t="shared" si="6"/>
        <v>4</v>
      </c>
      <c r="E41" s="40">
        <f t="shared" si="6"/>
        <v>5</v>
      </c>
      <c r="F41" s="40">
        <f t="shared" si="6"/>
        <v>6</v>
      </c>
      <c r="G41" s="41">
        <f t="shared" si="6"/>
        <v>7</v>
      </c>
      <c r="I41" s="39" t="str">
        <f>IF($AF$78=Z87,1,"")</f>
        <v/>
      </c>
      <c r="J41" s="40" t="str">
        <f t="shared" ref="J41:O41" si="7">IF(OR($AF$78=AA87,I41&gt;=1),1+I41,"")</f>
        <v/>
      </c>
      <c r="K41" s="40">
        <f t="shared" si="7"/>
        <v>1</v>
      </c>
      <c r="L41" s="40">
        <f t="shared" si="7"/>
        <v>2</v>
      </c>
      <c r="M41" s="40">
        <f t="shared" si="7"/>
        <v>3</v>
      </c>
      <c r="N41" s="40">
        <f t="shared" si="7"/>
        <v>4</v>
      </c>
      <c r="O41" s="41">
        <f t="shared" si="7"/>
        <v>5</v>
      </c>
      <c r="Q41" s="39" t="str">
        <f>IF($AF$79=Z87,1,"")</f>
        <v/>
      </c>
      <c r="R41" s="40" t="str">
        <f t="shared" ref="R41:W41" si="8">IF(OR($AF$79=AA87,Q41&gt;=1),1+Q41,"")</f>
        <v/>
      </c>
      <c r="S41" s="40" t="str">
        <f t="shared" si="8"/>
        <v/>
      </c>
      <c r="T41" s="40" t="str">
        <f t="shared" si="8"/>
        <v/>
      </c>
      <c r="U41" s="40" t="str">
        <f t="shared" si="8"/>
        <v/>
      </c>
      <c r="V41" s="40">
        <f t="shared" si="8"/>
        <v>1</v>
      </c>
      <c r="W41" s="41">
        <f t="shared" si="8"/>
        <v>2</v>
      </c>
    </row>
    <row r="42" spans="1:23" ht="14.1" customHeight="1">
      <c r="A42" s="42">
        <f>1+G41</f>
        <v>8</v>
      </c>
      <c r="B42" s="43">
        <f t="shared" ref="B42:F44" si="9">1+A42</f>
        <v>9</v>
      </c>
      <c r="C42" s="43">
        <f t="shared" si="9"/>
        <v>10</v>
      </c>
      <c r="D42" s="43">
        <f t="shared" si="9"/>
        <v>11</v>
      </c>
      <c r="E42" s="43">
        <f t="shared" si="9"/>
        <v>12</v>
      </c>
      <c r="F42" s="43">
        <f t="shared" si="9"/>
        <v>13</v>
      </c>
      <c r="G42" s="44">
        <f>F42+1</f>
        <v>14</v>
      </c>
      <c r="I42" s="42">
        <f>1+O41</f>
        <v>6</v>
      </c>
      <c r="J42" s="43">
        <f t="shared" ref="J42:N44" si="10">1+I42</f>
        <v>7</v>
      </c>
      <c r="K42" s="43">
        <f t="shared" si="10"/>
        <v>8</v>
      </c>
      <c r="L42" s="43">
        <f t="shared" si="10"/>
        <v>9</v>
      </c>
      <c r="M42" s="43">
        <f t="shared" si="10"/>
        <v>10</v>
      </c>
      <c r="N42" s="43">
        <f t="shared" si="10"/>
        <v>11</v>
      </c>
      <c r="O42" s="44">
        <f>N42+1</f>
        <v>12</v>
      </c>
      <c r="Q42" s="42">
        <f>1+W41</f>
        <v>3</v>
      </c>
      <c r="R42" s="43">
        <f t="shared" ref="R42:V44" si="11">1+Q42</f>
        <v>4</v>
      </c>
      <c r="S42" s="43">
        <f t="shared" si="11"/>
        <v>5</v>
      </c>
      <c r="T42" s="43">
        <f t="shared" si="11"/>
        <v>6</v>
      </c>
      <c r="U42" s="43">
        <f t="shared" si="11"/>
        <v>7</v>
      </c>
      <c r="V42" s="43">
        <f t="shared" si="11"/>
        <v>8</v>
      </c>
      <c r="W42" s="44">
        <f>V42+1</f>
        <v>9</v>
      </c>
    </row>
    <row r="43" spans="1:23" ht="14.1" customHeight="1">
      <c r="A43" s="42">
        <f>1+G42</f>
        <v>15</v>
      </c>
      <c r="B43" s="43">
        <f t="shared" si="9"/>
        <v>16</v>
      </c>
      <c r="C43" s="43">
        <f t="shared" si="9"/>
        <v>17</v>
      </c>
      <c r="D43" s="43">
        <f t="shared" si="9"/>
        <v>18</v>
      </c>
      <c r="E43" s="43">
        <f t="shared" si="9"/>
        <v>19</v>
      </c>
      <c r="F43" s="43">
        <f t="shared" si="9"/>
        <v>20</v>
      </c>
      <c r="G43" s="44">
        <f>F43+1</f>
        <v>21</v>
      </c>
      <c r="I43" s="42">
        <f>1+O42</f>
        <v>13</v>
      </c>
      <c r="J43" s="43">
        <f t="shared" si="10"/>
        <v>14</v>
      </c>
      <c r="K43" s="43">
        <f t="shared" si="10"/>
        <v>15</v>
      </c>
      <c r="L43" s="43">
        <f t="shared" si="10"/>
        <v>16</v>
      </c>
      <c r="M43" s="43">
        <f t="shared" si="10"/>
        <v>17</v>
      </c>
      <c r="N43" s="43">
        <f t="shared" si="10"/>
        <v>18</v>
      </c>
      <c r="O43" s="44">
        <f>N43+1</f>
        <v>19</v>
      </c>
      <c r="Q43" s="42">
        <f>1+W42</f>
        <v>10</v>
      </c>
      <c r="R43" s="43">
        <f t="shared" si="11"/>
        <v>11</v>
      </c>
      <c r="S43" s="43">
        <f t="shared" si="11"/>
        <v>12</v>
      </c>
      <c r="T43" s="43">
        <f t="shared" si="11"/>
        <v>13</v>
      </c>
      <c r="U43" s="43">
        <f t="shared" si="11"/>
        <v>14</v>
      </c>
      <c r="V43" s="43">
        <f t="shared" si="11"/>
        <v>15</v>
      </c>
      <c r="W43" s="44">
        <f>V43+1</f>
        <v>16</v>
      </c>
    </row>
    <row r="44" spans="1:23" ht="14.1" customHeight="1">
      <c r="A44" s="42">
        <f>1+G43</f>
        <v>22</v>
      </c>
      <c r="B44" s="43">
        <f t="shared" si="9"/>
        <v>23</v>
      </c>
      <c r="C44" s="43">
        <f t="shared" si="9"/>
        <v>24</v>
      </c>
      <c r="D44" s="43">
        <f t="shared" si="9"/>
        <v>25</v>
      </c>
      <c r="E44" s="43">
        <f t="shared" si="9"/>
        <v>26</v>
      </c>
      <c r="F44" s="43">
        <f t="shared" si="9"/>
        <v>27</v>
      </c>
      <c r="G44" s="44">
        <f>1+F44</f>
        <v>28</v>
      </c>
      <c r="I44" s="42">
        <f>1+O43</f>
        <v>20</v>
      </c>
      <c r="J44" s="43">
        <f t="shared" si="10"/>
        <v>21</v>
      </c>
      <c r="K44" s="43">
        <f t="shared" si="10"/>
        <v>22</v>
      </c>
      <c r="L44" s="43">
        <f t="shared" si="10"/>
        <v>23</v>
      </c>
      <c r="M44" s="43">
        <f t="shared" si="10"/>
        <v>24</v>
      </c>
      <c r="N44" s="43">
        <f t="shared" si="10"/>
        <v>25</v>
      </c>
      <c r="O44" s="44">
        <f>1+N44</f>
        <v>26</v>
      </c>
      <c r="Q44" s="42">
        <f>1+W43</f>
        <v>17</v>
      </c>
      <c r="R44" s="43">
        <f t="shared" si="11"/>
        <v>18</v>
      </c>
      <c r="S44" s="43">
        <f t="shared" si="11"/>
        <v>19</v>
      </c>
      <c r="T44" s="43">
        <f t="shared" si="11"/>
        <v>20</v>
      </c>
      <c r="U44" s="43">
        <f t="shared" si="11"/>
        <v>21</v>
      </c>
      <c r="V44" s="43">
        <f t="shared" si="11"/>
        <v>22</v>
      </c>
      <c r="W44" s="44">
        <f>1+V44</f>
        <v>23</v>
      </c>
    </row>
    <row r="45" spans="1:23" ht="14.1" customHeight="1">
      <c r="A45" s="42">
        <f>IF((1+G44)&gt;=VLOOKUP($AA$77+1,$Y$74:$Z$85,2),"",1+G44)</f>
        <v>29</v>
      </c>
      <c r="B45" s="43">
        <f>IF(OR(A45=0,MAXA(A45)&gt;=VLOOKUP($AA77+1,$Y$74:$Z$85,2)),"",1+A45)</f>
        <v>30</v>
      </c>
      <c r="C45" s="43" t="str">
        <f>IF(OR(B45=0,MAXA($A45:B45)&gt;=VLOOKUP($AA77+1,$Y$74:$Z$85,2)),"",1+B45)</f>
        <v/>
      </c>
      <c r="D45" s="43" t="str">
        <f>IF(OR(C45=0,MAXA($A45:C45)&gt;=VLOOKUP($AA77+1,$Y$74:$Z$85,2)),"",1+C45)</f>
        <v/>
      </c>
      <c r="E45" s="43" t="str">
        <f>IF(OR(D45=0,MAXA($A45:D45)&gt;=VLOOKUP($AA77+1,$Y$74:$Z$85,2)),"",1+D45)</f>
        <v/>
      </c>
      <c r="F45" s="43" t="str">
        <f>IF(OR(E45=0,MAXA($A45:E45)&gt;=VLOOKUP($AA77+1,$Y$74:$Z$85,2)),"",1+E45)</f>
        <v/>
      </c>
      <c r="G45" s="44" t="str">
        <f>IF(OR(F45=0,MAXA($A45:F45)&gt;=VLOOKUP($AA77+1,$Y$74:$Z$85,2)),"",1+F45)</f>
        <v/>
      </c>
      <c r="I45" s="42">
        <f>IF((1+O44)&gt;=VLOOKUP($AA78+1,$Y$74:$Z$85,2),"",1+O44)</f>
        <v>27</v>
      </c>
      <c r="J45" s="43">
        <f>IF(OR(I45=0,MAXA($H45:I45)&gt;=VLOOKUP($AA78+1,$Y$74:$Z$85,2)),"",1+I45)</f>
        <v>28</v>
      </c>
      <c r="K45" s="43">
        <f>IF(OR(J45=0,MAXA($H45:J45)&gt;=VLOOKUP($AA78+1,$Y$74:$Z$85,2)),"",1+J45)</f>
        <v>29</v>
      </c>
      <c r="L45" s="43">
        <f>IF(OR(K45=0,MAXA($H45:K45)&gt;=VLOOKUP($AA78+1,$Y$74:$Z$85,2)),"",1+K45)</f>
        <v>30</v>
      </c>
      <c r="M45" s="43">
        <f>IF(OR(L45=0,MAXA($H45:L45)&gt;=VLOOKUP($AA78+1,$Y$74:$Z$85,2)),"",1+L45)</f>
        <v>31</v>
      </c>
      <c r="N45" s="43" t="str">
        <f>IF(OR(M45=0,MAXA($H45:M45)&gt;=VLOOKUP($AA78+1,$Y$74:$Z$85,2)),"",1+M45)</f>
        <v/>
      </c>
      <c r="O45" s="44" t="str">
        <f>IF(OR(N45=0,MAXA($H45:N45)&gt;=VLOOKUP($AA78+1,$Y$74:$Z$85,2)),"",1+N45)</f>
        <v/>
      </c>
      <c r="Q45" s="42">
        <f>IF((1+W44)&gt;=VLOOKUP($AA79+1,$Y$74:$Z$85,2),"",1+W44)</f>
        <v>24</v>
      </c>
      <c r="R45" s="43">
        <f>IF(OR(Q45=0,MAXA(Q45)&gt;=VLOOKUP($AA79+1,$Y$74:$Z$85,2)),"",1+Q45)</f>
        <v>25</v>
      </c>
      <c r="S45" s="43">
        <f>IF(OR(R45=0,MAXA($Q45:R45)&gt;=VLOOKUP($AA79+1,$Y$74:$Z$85,2)),"",1+R45)</f>
        <v>26</v>
      </c>
      <c r="T45" s="43">
        <f>IF(OR(S45=0,MAXA($Q45:S45)&gt;=VLOOKUP($AA79+1,$Y$74:$Z$85,2)),"",1+S45)</f>
        <v>27</v>
      </c>
      <c r="U45" s="43">
        <f>IF(OR(T45=0,MAXA($Q45:T45)&gt;=VLOOKUP($AA79+1,$Y$74:$Z$85,2)),"",1+T45)</f>
        <v>28</v>
      </c>
      <c r="V45" s="43">
        <f>IF(OR(U45=0,MAXA($Q45:U45)&gt;=VLOOKUP($AA79+1,$Y$74:$Z$85,2)),"",1+U45)</f>
        <v>29</v>
      </c>
      <c r="W45" s="44">
        <f>IF(OR(V45=0,MAXA($Q45:V45)&gt;=VLOOKUP($AA79+1,$Y$74:$Z$85,2)),"",1+V45)</f>
        <v>30</v>
      </c>
    </row>
    <row r="46" spans="1:23" ht="14.1" customHeight="1" thickBot="1">
      <c r="A46" s="45" t="str">
        <f>IF(OR(G45=0,(1+MAXA($A45:$G45))&gt;VLOOKUP($AA77+1,$Y$74:$Z$85,2)),"",1+G45)</f>
        <v/>
      </c>
      <c r="B46" s="46" t="str">
        <f>IF(OR(A45=0,(1+MAXA($A45:$G45))&gt;=VLOOKUP($AA77+1,$Y$74:$Z$85,2)),"",1+A46)</f>
        <v/>
      </c>
      <c r="C46" s="47"/>
      <c r="D46" s="47"/>
      <c r="E46" s="47"/>
      <c r="F46" s="47"/>
      <c r="G46" s="48"/>
      <c r="I46" s="45" t="str">
        <f>IF(OR(O45=0,(1+MAXA($I45:$O45))&gt;VLOOKUP($AA78+1,$Y$74:$Z$85,2)),"",1+O45)</f>
        <v/>
      </c>
      <c r="J46" s="46" t="str">
        <f>IF(OR(I46=0,(1+MAXA($I45:$O45))&gt;=VLOOKUP(AA78+1,$Y$74:$Z$85,2)),"",1+I46)</f>
        <v/>
      </c>
      <c r="K46" s="47"/>
      <c r="L46" s="47"/>
      <c r="M46" s="47"/>
      <c r="N46" s="47"/>
      <c r="O46" s="48"/>
      <c r="Q46" s="45" t="str">
        <f>IF(OR(W45=0,(1+MAXA($Q45:$W45))&gt;VLOOKUP($AA79+1,$Y$74:$Z$85,2)),"",1+W45)</f>
        <v/>
      </c>
      <c r="R46" s="46" t="str">
        <f>IF(OR(Q45=0,(1+MAXA($Q45:$W45))&gt;=VLOOKUP($AA79+1,$Y$74:$Z$85,2)),"",1+Q46)</f>
        <v/>
      </c>
      <c r="S46" s="47"/>
      <c r="T46" s="47"/>
      <c r="U46" s="47"/>
      <c r="V46" s="47"/>
      <c r="W46" s="48"/>
    </row>
    <row r="47" spans="1:23" ht="15" customHeight="1"/>
    <row r="48" spans="1:23" ht="15" customHeight="1" thickBot="1"/>
    <row r="49" spans="1:23">
      <c r="A49" s="31" t="s">
        <v>46</v>
      </c>
      <c r="B49" s="32"/>
      <c r="C49" s="33"/>
      <c r="D49" s="33"/>
      <c r="E49" s="32"/>
      <c r="F49" s="32"/>
      <c r="G49" s="34"/>
      <c r="H49" s="35"/>
      <c r="I49" s="31" t="s">
        <v>47</v>
      </c>
      <c r="J49" s="32"/>
      <c r="K49" s="33"/>
      <c r="L49" s="32"/>
      <c r="M49" s="32"/>
      <c r="N49" s="32"/>
      <c r="O49" s="34"/>
      <c r="P49" s="35"/>
      <c r="Q49" s="31" t="s">
        <v>48</v>
      </c>
      <c r="R49" s="32"/>
      <c r="S49" s="33"/>
      <c r="T49" s="32"/>
      <c r="U49" s="32"/>
      <c r="V49" s="32"/>
      <c r="W49" s="34"/>
    </row>
    <row r="50" spans="1:23" ht="14.1" customHeight="1" thickBot="1">
      <c r="A50" s="36" t="s">
        <v>39</v>
      </c>
      <c r="B50" s="37" t="s">
        <v>40</v>
      </c>
      <c r="C50" s="37" t="s">
        <v>41</v>
      </c>
      <c r="D50" s="37" t="s">
        <v>42</v>
      </c>
      <c r="E50" s="37" t="s">
        <v>42</v>
      </c>
      <c r="F50" s="37" t="s">
        <v>40</v>
      </c>
      <c r="G50" s="38" t="s">
        <v>40</v>
      </c>
      <c r="I50" s="36" t="s">
        <v>39</v>
      </c>
      <c r="J50" s="37" t="s">
        <v>40</v>
      </c>
      <c r="K50" s="37" t="s">
        <v>41</v>
      </c>
      <c r="L50" s="37" t="s">
        <v>42</v>
      </c>
      <c r="M50" s="37" t="s">
        <v>42</v>
      </c>
      <c r="N50" s="37" t="s">
        <v>40</v>
      </c>
      <c r="O50" s="38" t="s">
        <v>40</v>
      </c>
      <c r="Q50" s="36" t="s">
        <v>39</v>
      </c>
      <c r="R50" s="37" t="s">
        <v>40</v>
      </c>
      <c r="S50" s="37" t="s">
        <v>41</v>
      </c>
      <c r="T50" s="37" t="s">
        <v>42</v>
      </c>
      <c r="U50" s="37" t="s">
        <v>42</v>
      </c>
      <c r="V50" s="37" t="s">
        <v>40</v>
      </c>
      <c r="W50" s="38" t="s">
        <v>40</v>
      </c>
    </row>
    <row r="51" spans="1:23" ht="14.1" customHeight="1">
      <c r="A51" s="39">
        <f>IF($AF$80=Z87,1,"")</f>
        <v>1</v>
      </c>
      <c r="B51" s="40">
        <f t="shared" ref="B51:G51" si="12">IF(OR($AF$80=AA87,A51&gt;=1),1+A51,"")</f>
        <v>2</v>
      </c>
      <c r="C51" s="40">
        <f t="shared" si="12"/>
        <v>3</v>
      </c>
      <c r="D51" s="40">
        <f t="shared" si="12"/>
        <v>4</v>
      </c>
      <c r="E51" s="40">
        <f t="shared" si="12"/>
        <v>5</v>
      </c>
      <c r="F51" s="40">
        <f t="shared" si="12"/>
        <v>6</v>
      </c>
      <c r="G51" s="41">
        <f t="shared" si="12"/>
        <v>7</v>
      </c>
      <c r="I51" s="39" t="str">
        <f>IF($AF$81=Z87,1,"")</f>
        <v/>
      </c>
      <c r="J51" s="40" t="str">
        <f t="shared" ref="J51:O51" si="13">IF(OR($AF$81=AA87,I51&gt;=1),1+I51,"")</f>
        <v/>
      </c>
      <c r="K51" s="40" t="str">
        <f t="shared" si="13"/>
        <v/>
      </c>
      <c r="L51" s="40">
        <f t="shared" si="13"/>
        <v>1</v>
      </c>
      <c r="M51" s="40">
        <f t="shared" si="13"/>
        <v>2</v>
      </c>
      <c r="N51" s="40">
        <f t="shared" si="13"/>
        <v>3</v>
      </c>
      <c r="O51" s="41">
        <f t="shared" si="13"/>
        <v>4</v>
      </c>
      <c r="Q51" s="39" t="str">
        <f>IF($AF$82=Z87,1,"")</f>
        <v/>
      </c>
      <c r="R51" s="40" t="str">
        <f t="shared" ref="R51:W51" si="14">IF(OR($AF$82=AA87,Q51&gt;=1),1+Q51,"")</f>
        <v/>
      </c>
      <c r="S51" s="40" t="str">
        <f t="shared" si="14"/>
        <v/>
      </c>
      <c r="T51" s="40" t="str">
        <f t="shared" si="14"/>
        <v/>
      </c>
      <c r="U51" s="40" t="str">
        <f t="shared" si="14"/>
        <v/>
      </c>
      <c r="V51" s="40" t="str">
        <f t="shared" si="14"/>
        <v/>
      </c>
      <c r="W51" s="41">
        <f t="shared" si="14"/>
        <v>1</v>
      </c>
    </row>
    <row r="52" spans="1:23" ht="14.1" customHeight="1">
      <c r="A52" s="42">
        <f>1+G51</f>
        <v>8</v>
      </c>
      <c r="B52" s="43">
        <f t="shared" ref="B52:F54" si="15">1+A52</f>
        <v>9</v>
      </c>
      <c r="C52" s="43">
        <f t="shared" si="15"/>
        <v>10</v>
      </c>
      <c r="D52" s="43">
        <f t="shared" si="15"/>
        <v>11</v>
      </c>
      <c r="E52" s="43">
        <f t="shared" si="15"/>
        <v>12</v>
      </c>
      <c r="F52" s="43">
        <f t="shared" si="15"/>
        <v>13</v>
      </c>
      <c r="G52" s="44">
        <f>F52+1</f>
        <v>14</v>
      </c>
      <c r="I52" s="42">
        <f>1+O51</f>
        <v>5</v>
      </c>
      <c r="J52" s="43">
        <f t="shared" ref="J52:N54" si="16">1+I52</f>
        <v>6</v>
      </c>
      <c r="K52" s="43">
        <f t="shared" si="16"/>
        <v>7</v>
      </c>
      <c r="L52" s="43">
        <f t="shared" si="16"/>
        <v>8</v>
      </c>
      <c r="M52" s="43">
        <f t="shared" si="16"/>
        <v>9</v>
      </c>
      <c r="N52" s="43">
        <f t="shared" si="16"/>
        <v>10</v>
      </c>
      <c r="O52" s="44">
        <f>N52+1</f>
        <v>11</v>
      </c>
      <c r="Q52" s="42">
        <f>1+W51</f>
        <v>2</v>
      </c>
      <c r="R52" s="43">
        <f t="shared" ref="R52:V54" si="17">1+Q52</f>
        <v>3</v>
      </c>
      <c r="S52" s="43">
        <f t="shared" si="17"/>
        <v>4</v>
      </c>
      <c r="T52" s="43">
        <f t="shared" si="17"/>
        <v>5</v>
      </c>
      <c r="U52" s="43">
        <f t="shared" si="17"/>
        <v>6</v>
      </c>
      <c r="V52" s="43">
        <f t="shared" si="17"/>
        <v>7</v>
      </c>
      <c r="W52" s="44">
        <f>V52+1</f>
        <v>8</v>
      </c>
    </row>
    <row r="53" spans="1:23" ht="14.1" customHeight="1">
      <c r="A53" s="42">
        <f>1+G52</f>
        <v>15</v>
      </c>
      <c r="B53" s="43">
        <f t="shared" si="15"/>
        <v>16</v>
      </c>
      <c r="C53" s="43">
        <f t="shared" si="15"/>
        <v>17</v>
      </c>
      <c r="D53" s="43">
        <f t="shared" si="15"/>
        <v>18</v>
      </c>
      <c r="E53" s="43">
        <f t="shared" si="15"/>
        <v>19</v>
      </c>
      <c r="F53" s="43">
        <f t="shared" si="15"/>
        <v>20</v>
      </c>
      <c r="G53" s="44">
        <f>F53+1</f>
        <v>21</v>
      </c>
      <c r="I53" s="42">
        <f>1+O52</f>
        <v>12</v>
      </c>
      <c r="J53" s="43">
        <f t="shared" si="16"/>
        <v>13</v>
      </c>
      <c r="K53" s="43">
        <f t="shared" si="16"/>
        <v>14</v>
      </c>
      <c r="L53" s="43">
        <f t="shared" si="16"/>
        <v>15</v>
      </c>
      <c r="M53" s="43">
        <f t="shared" si="16"/>
        <v>16</v>
      </c>
      <c r="N53" s="43">
        <f t="shared" si="16"/>
        <v>17</v>
      </c>
      <c r="O53" s="44">
        <f>N53+1</f>
        <v>18</v>
      </c>
      <c r="Q53" s="42">
        <f>1+W52</f>
        <v>9</v>
      </c>
      <c r="R53" s="43">
        <f t="shared" si="17"/>
        <v>10</v>
      </c>
      <c r="S53" s="43">
        <f t="shared" si="17"/>
        <v>11</v>
      </c>
      <c r="T53" s="43">
        <f t="shared" si="17"/>
        <v>12</v>
      </c>
      <c r="U53" s="43">
        <f t="shared" si="17"/>
        <v>13</v>
      </c>
      <c r="V53" s="43">
        <f t="shared" si="17"/>
        <v>14</v>
      </c>
      <c r="W53" s="44">
        <f>V53+1</f>
        <v>15</v>
      </c>
    </row>
    <row r="54" spans="1:23" ht="14.1" customHeight="1">
      <c r="A54" s="42">
        <f>1+G53</f>
        <v>22</v>
      </c>
      <c r="B54" s="43">
        <f t="shared" si="15"/>
        <v>23</v>
      </c>
      <c r="C54" s="43">
        <f t="shared" si="15"/>
        <v>24</v>
      </c>
      <c r="D54" s="43">
        <f t="shared" si="15"/>
        <v>25</v>
      </c>
      <c r="E54" s="43">
        <f t="shared" si="15"/>
        <v>26</v>
      </c>
      <c r="F54" s="43">
        <f t="shared" si="15"/>
        <v>27</v>
      </c>
      <c r="G54" s="44">
        <f>1+F54</f>
        <v>28</v>
      </c>
      <c r="I54" s="42">
        <f>1+O53</f>
        <v>19</v>
      </c>
      <c r="J54" s="43">
        <f t="shared" si="16"/>
        <v>20</v>
      </c>
      <c r="K54" s="43">
        <f t="shared" si="16"/>
        <v>21</v>
      </c>
      <c r="L54" s="43">
        <f t="shared" si="16"/>
        <v>22</v>
      </c>
      <c r="M54" s="43">
        <f t="shared" si="16"/>
        <v>23</v>
      </c>
      <c r="N54" s="43">
        <f t="shared" si="16"/>
        <v>24</v>
      </c>
      <c r="O54" s="44">
        <f>1+N54</f>
        <v>25</v>
      </c>
      <c r="Q54" s="42">
        <f>1+W53</f>
        <v>16</v>
      </c>
      <c r="R54" s="43">
        <f t="shared" si="17"/>
        <v>17</v>
      </c>
      <c r="S54" s="43">
        <f t="shared" si="17"/>
        <v>18</v>
      </c>
      <c r="T54" s="43">
        <f t="shared" si="17"/>
        <v>19</v>
      </c>
      <c r="U54" s="43">
        <f t="shared" si="17"/>
        <v>20</v>
      </c>
      <c r="V54" s="43">
        <f t="shared" si="17"/>
        <v>21</v>
      </c>
      <c r="W54" s="44">
        <f>1+V54</f>
        <v>22</v>
      </c>
    </row>
    <row r="55" spans="1:23" ht="14.1" customHeight="1">
      <c r="A55" s="42">
        <f>IF((1+G54)&gt;=VLOOKUP($AA$80+1,$Y$74:$Z$85,2),"",1+G54)</f>
        <v>29</v>
      </c>
      <c r="B55" s="43">
        <f>IF(OR(A55=0,MAXA(A55)&gt;=VLOOKUP($AA80+1,$Y$74:$Z$85,2)),"",1+A55)</f>
        <v>30</v>
      </c>
      <c r="C55" s="43">
        <f>IF(OR(B55=0,MAXA($A55:B55)&gt;=VLOOKUP($AA80+1,$Y$74:$Z$85,2)),"",1+B55)</f>
        <v>31</v>
      </c>
      <c r="D55" s="43" t="str">
        <f>IF(OR(C55=0,MAXA($A55:C55)&gt;=VLOOKUP($AA80+1,$Y$74:$Z$85,2)),"",1+C55)</f>
        <v/>
      </c>
      <c r="E55" s="43" t="str">
        <f>IF(OR(D55=0,MAXA($A55:D55)&gt;=VLOOKUP($AA80+1,$Y$74:$Z$85,2)),"",1+D55)</f>
        <v/>
      </c>
      <c r="F55" s="43" t="str">
        <f>IF(OR(E55=0,MAXA($A55:E55)&gt;=VLOOKUP($AA80+1,$Y$74:$Z$85,2)),"",1+E55)</f>
        <v/>
      </c>
      <c r="G55" s="44" t="str">
        <f>IF(OR(F55=0,MAXA($A55:F55)&gt;=VLOOKUP($AA80+1,$Y$74:$Z$85,2)),"",1+F55)</f>
        <v/>
      </c>
      <c r="I55" s="42">
        <f>IF((1+O54)&gt;=VLOOKUP($AA81+1,$Y$74:$Z$85,2),"",1+O54)</f>
        <v>26</v>
      </c>
      <c r="J55" s="43">
        <f>IF(OR(I55=0,MAXA($H55:I55)&gt;=VLOOKUP($AA81+1,$Y$74:$Z$85,2)),"",1+I55)</f>
        <v>27</v>
      </c>
      <c r="K55" s="43">
        <f>IF(OR(J55=0,MAXA($H55:J55)&gt;=VLOOKUP($AA81+1,$Y$74:$Z$85,2)),"",1+J55)</f>
        <v>28</v>
      </c>
      <c r="L55" s="43">
        <f>IF(OR(K55=0,MAXA($H55:K55)&gt;=VLOOKUP($AA81+1,$Y$74:$Z$85,2)),"",1+K55)</f>
        <v>29</v>
      </c>
      <c r="M55" s="43">
        <f>IF(OR(L55=0,MAXA($H55:L55)&gt;=VLOOKUP($AA81+1,$Y$74:$Z$85,2)),"",1+L55)</f>
        <v>30</v>
      </c>
      <c r="N55" s="43">
        <f>IF(OR(M55=0,MAXA($H55:M55)&gt;=VLOOKUP($AA81+1,$Y$74:$Z$85,2)),"",1+M55)</f>
        <v>31</v>
      </c>
      <c r="O55" s="44" t="str">
        <f>IF(OR(N55=0,MAXA($H55:N55)&gt;=VLOOKUP($AA81+1,$Y$74:$Z$85,2)),"",1+N55)</f>
        <v/>
      </c>
      <c r="Q55" s="42">
        <f>IF((1+W54)&gt;=VLOOKUP($AA82+1,$Y$74:$Z$85,2),"",1+W54)</f>
        <v>23</v>
      </c>
      <c r="R55" s="43">
        <f>IF(OR(Q55=0,MAXA(Q55)&gt;=VLOOKUP($AA82+1,$Y$74:$Z$85,2)),"",1+Q55)</f>
        <v>24</v>
      </c>
      <c r="S55" s="43">
        <f>IF(OR(R55=0,MAXA($Q55:R55)&gt;=VLOOKUP($AA82+1,$Y$74:$Z$85,2)),"",1+R55)</f>
        <v>25</v>
      </c>
      <c r="T55" s="43">
        <f>IF(OR(S55=0,MAXA($Q55:S55)&gt;=VLOOKUP($AA82+1,$Y$74:$Z$85,2)),"",1+S55)</f>
        <v>26</v>
      </c>
      <c r="U55" s="43">
        <f>IF(OR(T55=0,MAXA($Q55:T55)&gt;=VLOOKUP($AA82+1,$Y$74:$Z$85,2)),"",1+T55)</f>
        <v>27</v>
      </c>
      <c r="V55" s="43">
        <f>IF(OR(U55=0,MAXA($Q55:U55)&gt;=VLOOKUP($AA82+1,$Y$74:$Z$85,2)),"",1+U55)</f>
        <v>28</v>
      </c>
      <c r="W55" s="44">
        <f>IF(OR(V55=0,MAXA($Q55:V55)&gt;=VLOOKUP($AA82+1,$Y$74:$Z$85,2)),"",1+V55)</f>
        <v>29</v>
      </c>
    </row>
    <row r="56" spans="1:23" ht="14.1" customHeight="1" thickBot="1">
      <c r="A56" s="45" t="str">
        <f>IF(OR(G55=0,(1+MAXA($A55:$G55))&gt;VLOOKUP($AA80+1,$Y$74:$Z$85,2)),"",1+G55)</f>
        <v/>
      </c>
      <c r="B56" s="46" t="str">
        <f>IF(OR(A55=0,(1+MAXA($A55:$G55))&gt;=VLOOKUP($AA80+1,$Y$74:$Z$85,2)),"",1+A56)</f>
        <v/>
      </c>
      <c r="C56" s="47"/>
      <c r="D56" s="47"/>
      <c r="E56" s="47"/>
      <c r="F56" s="47"/>
      <c r="G56" s="48"/>
      <c r="I56" s="45" t="str">
        <f>IF(OR(O55=0,(1+MAXA($I55:$O55))&gt;VLOOKUP($AA74+1,$Y$74:$Z$85,2)),"",1+O55)</f>
        <v/>
      </c>
      <c r="J56" s="46" t="str">
        <f>IF(OR(I56=0,(1+MAXA($I55:$O55))&gt;=VLOOKUP(AA74+1,$Y$74:$Z$85,2)),"",1+I56)</f>
        <v/>
      </c>
      <c r="K56" s="47"/>
      <c r="L56" s="47"/>
      <c r="M56" s="47"/>
      <c r="N56" s="47"/>
      <c r="O56" s="48"/>
      <c r="Q56" s="45">
        <f>IF(OR(W55=0,(1+MAXA($Q55:$W55))&gt;VLOOKUP($AA82+1,$Y$74:$Z$85,2)),"",1+W55)</f>
        <v>30</v>
      </c>
      <c r="R56" s="46" t="str">
        <f>IF(OR(Q55=0,(1+MAXA($Q55:$W55))&gt;=VLOOKUP($AA82+1,$Y$74:$Z$85,2)),"",1+Q56)</f>
        <v/>
      </c>
      <c r="S56" s="47"/>
      <c r="T56" s="47"/>
      <c r="U56" s="47"/>
      <c r="V56" s="47"/>
      <c r="W56" s="48"/>
    </row>
    <row r="57" spans="1:23" ht="15" customHeight="1"/>
    <row r="58" spans="1:23" ht="15" customHeight="1" thickBot="1"/>
    <row r="59" spans="1:23">
      <c r="A59" s="31" t="s">
        <v>49</v>
      </c>
      <c r="B59" s="32"/>
      <c r="C59" s="33"/>
      <c r="D59" s="32"/>
      <c r="E59" s="32"/>
      <c r="F59" s="32"/>
      <c r="G59" s="34"/>
      <c r="H59" s="35"/>
      <c r="I59" s="31" t="s">
        <v>50</v>
      </c>
      <c r="J59" s="32"/>
      <c r="K59" s="33"/>
      <c r="L59" s="32"/>
      <c r="M59" s="32"/>
      <c r="N59" s="32"/>
      <c r="O59" s="34"/>
      <c r="P59" s="35"/>
      <c r="Q59" s="31" t="s">
        <v>51</v>
      </c>
      <c r="R59" s="32"/>
      <c r="S59" s="33"/>
      <c r="T59" s="32"/>
      <c r="U59" s="32"/>
      <c r="V59" s="32"/>
      <c r="W59" s="34"/>
    </row>
    <row r="60" spans="1:23" ht="14.1" customHeight="1" thickBot="1">
      <c r="A60" s="36" t="s">
        <v>39</v>
      </c>
      <c r="B60" s="37" t="s">
        <v>40</v>
      </c>
      <c r="C60" s="37" t="s">
        <v>41</v>
      </c>
      <c r="D60" s="37" t="s">
        <v>42</v>
      </c>
      <c r="E60" s="37" t="s">
        <v>42</v>
      </c>
      <c r="F60" s="37" t="s">
        <v>40</v>
      </c>
      <c r="G60" s="38" t="s">
        <v>40</v>
      </c>
      <c r="I60" s="36" t="s">
        <v>39</v>
      </c>
      <c r="J60" s="37" t="s">
        <v>40</v>
      </c>
      <c r="K60" s="37" t="s">
        <v>41</v>
      </c>
      <c r="L60" s="37" t="s">
        <v>42</v>
      </c>
      <c r="M60" s="37" t="s">
        <v>42</v>
      </c>
      <c r="N60" s="37" t="s">
        <v>40</v>
      </c>
      <c r="O60" s="38" t="s">
        <v>40</v>
      </c>
      <c r="Q60" s="36" t="s">
        <v>39</v>
      </c>
      <c r="R60" s="37" t="s">
        <v>40</v>
      </c>
      <c r="S60" s="37" t="s">
        <v>41</v>
      </c>
      <c r="T60" s="37" t="s">
        <v>42</v>
      </c>
      <c r="U60" s="37" t="s">
        <v>42</v>
      </c>
      <c r="V60" s="37" t="s">
        <v>40</v>
      </c>
      <c r="W60" s="38" t="s">
        <v>40</v>
      </c>
    </row>
    <row r="61" spans="1:23" ht="14.1" customHeight="1">
      <c r="A61" s="39" t="str">
        <f>IF($AF$83=Z87,1,"")</f>
        <v/>
      </c>
      <c r="B61" s="40">
        <f t="shared" ref="B61:G61" si="18">IF(OR($AF$83=AA87,A61&gt;=1),1+A61,"")</f>
        <v>1</v>
      </c>
      <c r="C61" s="40">
        <f t="shared" si="18"/>
        <v>2</v>
      </c>
      <c r="D61" s="40">
        <f t="shared" si="18"/>
        <v>3</v>
      </c>
      <c r="E61" s="40">
        <f t="shared" si="18"/>
        <v>4</v>
      </c>
      <c r="F61" s="40">
        <f t="shared" si="18"/>
        <v>5</v>
      </c>
      <c r="G61" s="41">
        <f t="shared" si="18"/>
        <v>6</v>
      </c>
      <c r="I61" s="39" t="str">
        <f>IF($AF$84=Z87,1,"")</f>
        <v/>
      </c>
      <c r="J61" s="40" t="str">
        <f t="shared" ref="J61:O61" si="19">IF(OR($AF$84=AA87,I61&gt;=1),1+I61,"")</f>
        <v/>
      </c>
      <c r="K61" s="40" t="str">
        <f t="shared" si="19"/>
        <v/>
      </c>
      <c r="L61" s="40" t="str">
        <f t="shared" si="19"/>
        <v/>
      </c>
      <c r="M61" s="40">
        <f t="shared" si="19"/>
        <v>1</v>
      </c>
      <c r="N61" s="40">
        <f t="shared" si="19"/>
        <v>2</v>
      </c>
      <c r="O61" s="41">
        <f t="shared" si="19"/>
        <v>3</v>
      </c>
      <c r="Q61" s="39" t="str">
        <f>IF($AF$85=Z87,1,"")</f>
        <v/>
      </c>
      <c r="R61" s="50" t="str">
        <f t="shared" ref="R61:W61" si="20">IF(OR($AF$85=AA87,Q61&gt;=1),1+Q61,"")</f>
        <v/>
      </c>
      <c r="S61" s="40" t="str">
        <f t="shared" si="20"/>
        <v/>
      </c>
      <c r="T61" s="40" t="str">
        <f t="shared" si="20"/>
        <v/>
      </c>
      <c r="U61" s="40" t="str">
        <f t="shared" si="20"/>
        <v/>
      </c>
      <c r="V61" s="40" t="str">
        <f t="shared" si="20"/>
        <v/>
      </c>
      <c r="W61" s="41">
        <f t="shared" si="20"/>
        <v>1</v>
      </c>
    </row>
    <row r="62" spans="1:23" ht="14.1" customHeight="1">
      <c r="A62" s="42">
        <f>1+G61</f>
        <v>7</v>
      </c>
      <c r="B62" s="43">
        <f t="shared" ref="B62:F64" si="21">1+A62</f>
        <v>8</v>
      </c>
      <c r="C62" s="43">
        <f t="shared" si="21"/>
        <v>9</v>
      </c>
      <c r="D62" s="43">
        <f t="shared" si="21"/>
        <v>10</v>
      </c>
      <c r="E62" s="43">
        <f t="shared" si="21"/>
        <v>11</v>
      </c>
      <c r="F62" s="43">
        <f t="shared" si="21"/>
        <v>12</v>
      </c>
      <c r="G62" s="44">
        <f>F62+1</f>
        <v>13</v>
      </c>
      <c r="I62" s="42">
        <f>1+O61</f>
        <v>4</v>
      </c>
      <c r="J62" s="43">
        <f t="shared" ref="J62:N64" si="22">1+I62</f>
        <v>5</v>
      </c>
      <c r="K62" s="43">
        <f t="shared" si="22"/>
        <v>6</v>
      </c>
      <c r="L62" s="43">
        <f t="shared" si="22"/>
        <v>7</v>
      </c>
      <c r="M62" s="43">
        <f t="shared" si="22"/>
        <v>8</v>
      </c>
      <c r="N62" s="43">
        <f t="shared" si="22"/>
        <v>9</v>
      </c>
      <c r="O62" s="44">
        <f>N62+1</f>
        <v>10</v>
      </c>
      <c r="Q62" s="42">
        <f>1+W61</f>
        <v>2</v>
      </c>
      <c r="R62" s="51">
        <f t="shared" ref="R62:V64" si="23">1+Q62</f>
        <v>3</v>
      </c>
      <c r="S62" s="43">
        <f t="shared" si="23"/>
        <v>4</v>
      </c>
      <c r="T62" s="43">
        <f t="shared" si="23"/>
        <v>5</v>
      </c>
      <c r="U62" s="43">
        <f t="shared" si="23"/>
        <v>6</v>
      </c>
      <c r="V62" s="43">
        <f t="shared" si="23"/>
        <v>7</v>
      </c>
      <c r="W62" s="44">
        <f>V62+1</f>
        <v>8</v>
      </c>
    </row>
    <row r="63" spans="1:23" ht="14.1" customHeight="1">
      <c r="A63" s="42">
        <f>1+G62</f>
        <v>14</v>
      </c>
      <c r="B63" s="43">
        <f t="shared" si="21"/>
        <v>15</v>
      </c>
      <c r="C63" s="43">
        <f t="shared" si="21"/>
        <v>16</v>
      </c>
      <c r="D63" s="43">
        <f t="shared" si="21"/>
        <v>17</v>
      </c>
      <c r="E63" s="43">
        <f t="shared" si="21"/>
        <v>18</v>
      </c>
      <c r="F63" s="43">
        <f t="shared" si="21"/>
        <v>19</v>
      </c>
      <c r="G63" s="44">
        <f>F63+1</f>
        <v>20</v>
      </c>
      <c r="I63" s="42">
        <f>1+O62</f>
        <v>11</v>
      </c>
      <c r="J63" s="43">
        <f t="shared" si="22"/>
        <v>12</v>
      </c>
      <c r="K63" s="43">
        <f t="shared" si="22"/>
        <v>13</v>
      </c>
      <c r="L63" s="43">
        <f t="shared" si="22"/>
        <v>14</v>
      </c>
      <c r="M63" s="43">
        <f t="shared" si="22"/>
        <v>15</v>
      </c>
      <c r="N63" s="43">
        <f t="shared" si="22"/>
        <v>16</v>
      </c>
      <c r="O63" s="44">
        <f>N63+1</f>
        <v>17</v>
      </c>
      <c r="Q63" s="42">
        <f>1+W62</f>
        <v>9</v>
      </c>
      <c r="R63" s="51">
        <f t="shared" si="23"/>
        <v>10</v>
      </c>
      <c r="S63" s="43">
        <f t="shared" si="23"/>
        <v>11</v>
      </c>
      <c r="T63" s="43">
        <f t="shared" si="23"/>
        <v>12</v>
      </c>
      <c r="U63" s="43">
        <f t="shared" si="23"/>
        <v>13</v>
      </c>
      <c r="V63" s="43">
        <f t="shared" si="23"/>
        <v>14</v>
      </c>
      <c r="W63" s="44">
        <f>V63+1</f>
        <v>15</v>
      </c>
    </row>
    <row r="64" spans="1:23" ht="14.1" customHeight="1">
      <c r="A64" s="42">
        <f>1+G63</f>
        <v>21</v>
      </c>
      <c r="B64" s="43">
        <f t="shared" si="21"/>
        <v>22</v>
      </c>
      <c r="C64" s="43">
        <f t="shared" si="21"/>
        <v>23</v>
      </c>
      <c r="D64" s="43">
        <f t="shared" si="21"/>
        <v>24</v>
      </c>
      <c r="E64" s="43">
        <f t="shared" si="21"/>
        <v>25</v>
      </c>
      <c r="F64" s="43">
        <f t="shared" si="21"/>
        <v>26</v>
      </c>
      <c r="G64" s="44">
        <f>1+F64</f>
        <v>27</v>
      </c>
      <c r="I64" s="42">
        <f>1+O63</f>
        <v>18</v>
      </c>
      <c r="J64" s="43">
        <f t="shared" si="22"/>
        <v>19</v>
      </c>
      <c r="K64" s="43">
        <f t="shared" si="22"/>
        <v>20</v>
      </c>
      <c r="L64" s="43">
        <f t="shared" si="22"/>
        <v>21</v>
      </c>
      <c r="M64" s="43">
        <f t="shared" si="22"/>
        <v>22</v>
      </c>
      <c r="N64" s="43">
        <f t="shared" si="22"/>
        <v>23</v>
      </c>
      <c r="O64" s="44">
        <f>1+N64</f>
        <v>24</v>
      </c>
      <c r="Q64" s="42">
        <f>1+W63</f>
        <v>16</v>
      </c>
      <c r="R64" s="51">
        <f t="shared" si="23"/>
        <v>17</v>
      </c>
      <c r="S64" s="43">
        <f t="shared" si="23"/>
        <v>18</v>
      </c>
      <c r="T64" s="43">
        <f t="shared" si="23"/>
        <v>19</v>
      </c>
      <c r="U64" s="43">
        <f t="shared" si="23"/>
        <v>20</v>
      </c>
      <c r="V64" s="43">
        <f t="shared" si="23"/>
        <v>21</v>
      </c>
      <c r="W64" s="44">
        <f>1+V64</f>
        <v>22</v>
      </c>
    </row>
    <row r="65" spans="1:33" ht="14.1" customHeight="1">
      <c r="A65" s="42">
        <f>IF((1+G64)&gt;=VLOOKUP($AA$83+1,$Y$74:$Z$85,2),"",1+G64)</f>
        <v>28</v>
      </c>
      <c r="B65" s="43">
        <f>IF(OR(A65=0,MAXA(A65)&gt;=VLOOKUP($AA83+1,$Y$74:$Z$85,2)),"",1+A65)</f>
        <v>29</v>
      </c>
      <c r="C65" s="43">
        <f>IF(OR(B65=0,MAXA($A65:B65)&gt;=VLOOKUP($AA83+1,$Y$74:$Z$85,2)),"",1+B65)</f>
        <v>30</v>
      </c>
      <c r="D65" s="43">
        <f>IF(OR(C65=0,MAXA($A65:C65)&gt;=VLOOKUP($AA83+1,$Y$74:$Z$85,2)),"",1+C65)</f>
        <v>31</v>
      </c>
      <c r="E65" s="43" t="str">
        <f>IF(OR(D65=0,MAXA($A65:D65)&gt;=VLOOKUP($AA83+1,$Y$74:$Z$85,2)),"",1+D65)</f>
        <v/>
      </c>
      <c r="F65" s="43" t="str">
        <f>IF(OR(E65=0,MAXA($A65:E65)&gt;=VLOOKUP($AA83+1,$Y$74:$Z$85,2)),"",1+E65)</f>
        <v/>
      </c>
      <c r="G65" s="44" t="str">
        <f>IF(OR(F65=0,MAXA($A65:F65)&gt;=VLOOKUP($AA83+1,$Y$74:$Z$85,2)),"",1+F65)</f>
        <v/>
      </c>
      <c r="I65" s="42">
        <f>IF((1+O64)&gt;=VLOOKUP($AA84+1,$Y$74:$Z$85,2),"",1+O64)</f>
        <v>25</v>
      </c>
      <c r="J65" s="43">
        <f>IF(OR(I65=0,MAXA($H65:I65)&gt;=VLOOKUP($AA84+1,$Y$74:$Z$85,2)),"",1+I65)</f>
        <v>26</v>
      </c>
      <c r="K65" s="43">
        <f>IF(OR(J65=0,MAXA($H65:J65)&gt;=VLOOKUP($AA84+1,$Y$74:$Z$85,2)),"",1+J65)</f>
        <v>27</v>
      </c>
      <c r="L65" s="43">
        <f>IF(OR(K65=0,MAXA($H65:K65)&gt;=VLOOKUP($AA84+1,$Y$74:$Z$85,2)),"",1+K65)</f>
        <v>28</v>
      </c>
      <c r="M65" s="43">
        <f>IF(OR(L65=0,MAXA($H65:L65)&gt;=VLOOKUP($AA84+1,$Y$74:$Z$85,2)),"",1+L65)</f>
        <v>29</v>
      </c>
      <c r="N65" s="43">
        <f>IF(OR(M65=0,MAXA($H65:M65)&gt;=VLOOKUP($AA84+1,$Y$74:$Z$85,2)),"",1+M65)</f>
        <v>30</v>
      </c>
      <c r="O65" s="44" t="str">
        <f>IF(OR(N65=0,MAXA($H65:N65)&gt;=VLOOKUP($AA84+1,$Y$74:$Z$85,2)),"",1+N65)</f>
        <v/>
      </c>
      <c r="Q65" s="42">
        <f>IF((1+W64)&gt;=VLOOKUP($AA85+1,$Y$74:$Z$85,2),"",1+W64)</f>
        <v>23</v>
      </c>
      <c r="R65" s="51">
        <f>IF(OR(Q65=0,MAXA(Q65)&gt;=VLOOKUP($AA85+1,$Y$74:$Z$85,2)),"",1+Q65)</f>
        <v>24</v>
      </c>
      <c r="S65" s="43">
        <f>IF(OR(R65=0,MAXA($Q65:R65)&gt;=VLOOKUP($AA85+1,$Y$74:$Z$85,2)),"",1+R65)</f>
        <v>25</v>
      </c>
      <c r="T65" s="43">
        <f>IF(OR(S65=0,MAXA($Q65:S65)&gt;=VLOOKUP($AA85+1,$Y$74:$Z$85,2)),"",1+S65)</f>
        <v>26</v>
      </c>
      <c r="U65" s="43">
        <f>IF(OR(T65=0,MAXA($Q65:T65)&gt;=VLOOKUP($AA85+1,$Y$74:$Z$85,2)),"",1+T65)</f>
        <v>27</v>
      </c>
      <c r="V65" s="43">
        <f>IF(OR(U65=0,MAXA($Q65:U65)&gt;=VLOOKUP($AA85+1,$Y$74:$Z$85,2)),"",1+U65)</f>
        <v>28</v>
      </c>
      <c r="W65" s="44">
        <f>IF(OR(V65=0,MAXA($Q65:V65)&gt;=VLOOKUP($AA85+1,$Y$74:$Z$85,2)),"",1+V65)</f>
        <v>29</v>
      </c>
    </row>
    <row r="66" spans="1:33" ht="14.1" customHeight="1" thickBot="1">
      <c r="A66" s="45" t="str">
        <f>IF(OR(G65=0,(1+MAXA($A65:$G65))&gt;VLOOKUP($AA83+1,$Y$74:$Z$85,2)),"",1+G65)</f>
        <v/>
      </c>
      <c r="B66" s="46" t="str">
        <f>IF(OR(A65=0,(1+MAXA($A65:$G65))&gt;=VLOOKUP($AA83+1,$Y$74:$Z$85,2)),"",1+A66)</f>
        <v/>
      </c>
      <c r="C66" s="47"/>
      <c r="D66" s="47"/>
      <c r="E66" s="47"/>
      <c r="F66" s="47"/>
      <c r="G66" s="48"/>
      <c r="I66" s="45" t="str">
        <f>IF(OR(O65=0,(1+MAXA($I65:$O65))&gt;VLOOKUP($AA84+1,$Y$74:$Z$85,2)),"",1+O65)</f>
        <v/>
      </c>
      <c r="J66" s="46" t="str">
        <f>IF(OR(I66=0,(1+MAXA($I65:$O65))&gt;=VLOOKUP(AA84+1,$Y$74:$Z$85,2)),"",1+I66)</f>
        <v/>
      </c>
      <c r="K66" s="47"/>
      <c r="L66" s="47"/>
      <c r="M66" s="47"/>
      <c r="N66" s="47"/>
      <c r="O66" s="48"/>
      <c r="Q66" s="45">
        <f>IF(OR(W65=0,(1+MAXA($Q65:$W65))&gt;VLOOKUP($AA85+1,$Y$74:$Z$85,2)),"",1+W65)</f>
        <v>30</v>
      </c>
      <c r="R66" s="52">
        <f>IF(OR(Q65=0,(1+MAXA($Q65:$W65))&gt;=VLOOKUP($AA85+1,$Y$74:$Z$85,2)),"",1+Q66)</f>
        <v>31</v>
      </c>
      <c r="S66" s="47"/>
      <c r="T66" s="47"/>
      <c r="U66" s="47"/>
      <c r="V66" s="47"/>
      <c r="W66" s="48"/>
    </row>
    <row r="71" spans="1:33" ht="13.5" thickBot="1"/>
    <row r="72" spans="1:33" ht="18.75" thickTop="1">
      <c r="Y72" s="53" t="s">
        <v>52</v>
      </c>
      <c r="Z72" s="54"/>
      <c r="AA72" s="54"/>
      <c r="AB72" s="54"/>
      <c r="AC72" s="54"/>
      <c r="AD72" s="54"/>
      <c r="AE72" s="54"/>
      <c r="AF72" s="54"/>
      <c r="AG72" s="55"/>
    </row>
    <row r="73" spans="1:33" ht="18">
      <c r="Y73" s="56" t="s">
        <v>53</v>
      </c>
      <c r="Z73" s="57"/>
      <c r="AA73" s="57"/>
      <c r="AB73" s="57"/>
      <c r="AC73" s="57"/>
      <c r="AD73" s="57"/>
      <c r="AE73" s="57"/>
      <c r="AF73" s="57"/>
      <c r="AG73" s="58"/>
    </row>
    <row r="74" spans="1:33">
      <c r="Y74" s="59">
        <v>1</v>
      </c>
      <c r="Z74" s="60">
        <v>31</v>
      </c>
      <c r="AA74" s="60">
        <v>0</v>
      </c>
      <c r="AB74" s="61" t="s">
        <v>54</v>
      </c>
      <c r="AC74" s="62"/>
      <c r="AD74" s="62"/>
      <c r="AE74" s="63">
        <f>DATE($Z$88,Y74,1)</f>
        <v>43101</v>
      </c>
      <c r="AF74" s="60">
        <f t="shared" ref="AF74:AF85" si="24">MOD(AE74,7)</f>
        <v>2</v>
      </c>
      <c r="AG74" s="64"/>
    </row>
    <row r="75" spans="1:33">
      <c r="Y75" s="59">
        <v>2</v>
      </c>
      <c r="Z75" s="60">
        <f>IF(MOD(O21,4)=0,29,28)</f>
        <v>28</v>
      </c>
      <c r="AA75" s="60">
        <v>1</v>
      </c>
      <c r="AB75" s="61" t="s">
        <v>55</v>
      </c>
      <c r="AC75" s="62"/>
      <c r="AD75" s="62"/>
      <c r="AE75" s="63">
        <f t="shared" ref="AE75:AE85" si="25">AE74+Z74</f>
        <v>43132</v>
      </c>
      <c r="AF75" s="60">
        <f t="shared" si="24"/>
        <v>5</v>
      </c>
      <c r="AG75" s="64"/>
    </row>
    <row r="76" spans="1:33">
      <c r="Y76" s="59">
        <v>3</v>
      </c>
      <c r="Z76" s="60">
        <v>31</v>
      </c>
      <c r="AA76" s="60">
        <v>2</v>
      </c>
      <c r="AB76" s="61" t="s">
        <v>56</v>
      </c>
      <c r="AC76" s="62"/>
      <c r="AD76" s="62"/>
      <c r="AE76" s="63">
        <f t="shared" si="25"/>
        <v>43160</v>
      </c>
      <c r="AF76" s="60">
        <f t="shared" si="24"/>
        <v>5</v>
      </c>
      <c r="AG76" s="64"/>
    </row>
    <row r="77" spans="1:33">
      <c r="Y77" s="59">
        <v>4</v>
      </c>
      <c r="Z77" s="60">
        <v>30</v>
      </c>
      <c r="AA77" s="60">
        <v>3</v>
      </c>
      <c r="AB77" s="61" t="s">
        <v>57</v>
      </c>
      <c r="AC77" s="62"/>
      <c r="AD77" s="62"/>
      <c r="AE77" s="63">
        <f t="shared" si="25"/>
        <v>43191</v>
      </c>
      <c r="AF77" s="60">
        <f t="shared" si="24"/>
        <v>1</v>
      </c>
      <c r="AG77" s="64"/>
    </row>
    <row r="78" spans="1:33">
      <c r="Y78" s="59">
        <v>5</v>
      </c>
      <c r="Z78" s="60">
        <v>31</v>
      </c>
      <c r="AA78" s="60">
        <v>4</v>
      </c>
      <c r="AB78" s="61" t="s">
        <v>58</v>
      </c>
      <c r="AC78" s="62"/>
      <c r="AD78" s="62"/>
      <c r="AE78" s="63">
        <f t="shared" si="25"/>
        <v>43221</v>
      </c>
      <c r="AF78" s="60">
        <f t="shared" si="24"/>
        <v>3</v>
      </c>
      <c r="AG78" s="64"/>
    </row>
    <row r="79" spans="1:33">
      <c r="Y79" s="59">
        <v>6</v>
      </c>
      <c r="Z79" s="60">
        <v>30</v>
      </c>
      <c r="AA79" s="60">
        <v>5</v>
      </c>
      <c r="AB79" s="61" t="s">
        <v>59</v>
      </c>
      <c r="AC79" s="62"/>
      <c r="AD79" s="62"/>
      <c r="AE79" s="63">
        <f t="shared" si="25"/>
        <v>43252</v>
      </c>
      <c r="AF79" s="60">
        <f t="shared" si="24"/>
        <v>6</v>
      </c>
      <c r="AG79" s="64"/>
    </row>
    <row r="80" spans="1:33">
      <c r="Y80" s="59">
        <v>7</v>
      </c>
      <c r="Z80" s="60">
        <v>31</v>
      </c>
      <c r="AA80" s="60">
        <v>6</v>
      </c>
      <c r="AB80" s="61" t="s">
        <v>60</v>
      </c>
      <c r="AC80" s="62"/>
      <c r="AD80" s="62"/>
      <c r="AE80" s="63">
        <f t="shared" si="25"/>
        <v>43282</v>
      </c>
      <c r="AF80" s="60">
        <f t="shared" si="24"/>
        <v>1</v>
      </c>
      <c r="AG80" s="64"/>
    </row>
    <row r="81" spans="25:33">
      <c r="Y81" s="59">
        <v>8</v>
      </c>
      <c r="Z81" s="60">
        <v>31</v>
      </c>
      <c r="AA81" s="60">
        <v>7</v>
      </c>
      <c r="AB81" s="61" t="s">
        <v>61</v>
      </c>
      <c r="AC81" s="62"/>
      <c r="AD81" s="62"/>
      <c r="AE81" s="63">
        <f t="shared" si="25"/>
        <v>43313</v>
      </c>
      <c r="AF81" s="60">
        <f t="shared" si="24"/>
        <v>4</v>
      </c>
      <c r="AG81" s="64"/>
    </row>
    <row r="82" spans="25:33">
      <c r="Y82" s="59">
        <v>9</v>
      </c>
      <c r="Z82" s="60">
        <v>30</v>
      </c>
      <c r="AA82" s="60">
        <v>8</v>
      </c>
      <c r="AB82" s="61" t="s">
        <v>62</v>
      </c>
      <c r="AC82" s="62"/>
      <c r="AD82" s="62"/>
      <c r="AE82" s="63">
        <f t="shared" si="25"/>
        <v>43344</v>
      </c>
      <c r="AF82" s="60">
        <f t="shared" si="24"/>
        <v>0</v>
      </c>
      <c r="AG82" s="64"/>
    </row>
    <row r="83" spans="25:33">
      <c r="Y83" s="59">
        <v>10</v>
      </c>
      <c r="Z83" s="60">
        <v>31</v>
      </c>
      <c r="AA83" s="60">
        <v>9</v>
      </c>
      <c r="AB83" s="61" t="s">
        <v>63</v>
      </c>
      <c r="AC83" s="62"/>
      <c r="AD83" s="62"/>
      <c r="AE83" s="63">
        <f t="shared" si="25"/>
        <v>43374</v>
      </c>
      <c r="AF83" s="60">
        <f t="shared" si="24"/>
        <v>2</v>
      </c>
      <c r="AG83" s="64"/>
    </row>
    <row r="84" spans="25:33">
      <c r="Y84" s="59">
        <v>11</v>
      </c>
      <c r="Z84" s="60">
        <v>30</v>
      </c>
      <c r="AA84" s="60">
        <v>10</v>
      </c>
      <c r="AB84" s="61" t="s">
        <v>64</v>
      </c>
      <c r="AC84" s="62"/>
      <c r="AD84" s="62"/>
      <c r="AE84" s="63">
        <f t="shared" si="25"/>
        <v>43405</v>
      </c>
      <c r="AF84" s="60">
        <f t="shared" si="24"/>
        <v>5</v>
      </c>
      <c r="AG84" s="64"/>
    </row>
    <row r="85" spans="25:33">
      <c r="Y85" s="59">
        <v>12</v>
      </c>
      <c r="Z85" s="60">
        <v>31</v>
      </c>
      <c r="AA85" s="60">
        <v>11</v>
      </c>
      <c r="AB85" s="61" t="s">
        <v>65</v>
      </c>
      <c r="AC85" s="62"/>
      <c r="AD85" s="62"/>
      <c r="AE85" s="63">
        <f t="shared" si="25"/>
        <v>43435</v>
      </c>
      <c r="AF85" s="60">
        <f t="shared" si="24"/>
        <v>0</v>
      </c>
      <c r="AG85" s="64"/>
    </row>
    <row r="86" spans="25:33">
      <c r="Y86" s="65"/>
      <c r="Z86" s="62"/>
      <c r="AA86" s="62"/>
      <c r="AB86" s="62"/>
      <c r="AC86" s="62"/>
      <c r="AD86" s="62"/>
      <c r="AE86" s="62"/>
      <c r="AF86" s="62"/>
      <c r="AG86" s="64"/>
    </row>
    <row r="87" spans="25:33">
      <c r="Y87" s="66" t="s">
        <v>66</v>
      </c>
      <c r="Z87" s="67">
        <v>1</v>
      </c>
      <c r="AA87" s="67">
        <v>2</v>
      </c>
      <c r="AB87" s="67">
        <v>3</v>
      </c>
      <c r="AC87" s="67">
        <v>4</v>
      </c>
      <c r="AD87" s="67">
        <v>5</v>
      </c>
      <c r="AE87" s="67">
        <v>6</v>
      </c>
      <c r="AF87" s="67">
        <v>0</v>
      </c>
      <c r="AG87" s="64"/>
    </row>
    <row r="88" spans="25:33" ht="13.5" thickBot="1">
      <c r="Y88" s="68" t="s">
        <v>67</v>
      </c>
      <c r="Z88" s="69">
        <f>IF(O21&gt;199,O21-1900,O21)</f>
        <v>118</v>
      </c>
      <c r="AA88" s="70"/>
      <c r="AB88" s="70"/>
      <c r="AC88" s="70"/>
      <c r="AD88" s="70"/>
      <c r="AE88" s="70"/>
      <c r="AF88" s="70"/>
      <c r="AG88" s="71"/>
    </row>
    <row r="89" spans="25:33" ht="13.5" thickTop="1"/>
  </sheetData>
  <phoneticPr fontId="8" type="noConversion"/>
  <printOptions horizontalCentered="1" gridLinesSet="0"/>
  <pageMargins left="0.5" right="0.5" top="0.5" bottom="0.55000000000000004" header="0.49212598499999999" footer="0.49212598499999999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Orçamento</vt:lpstr>
      <vt:lpstr>Anual</vt:lpstr>
      <vt:lpstr>Gráficos</vt:lpstr>
      <vt:lpstr>Sugestões</vt:lpstr>
      <vt:lpstr>Ano</vt:lpstr>
      <vt:lpstr>Para Onde</vt:lpstr>
      <vt:lpstr>Dependentes</vt:lpstr>
      <vt:lpstr>Ano!Area_de_impressao</vt:lpstr>
      <vt:lpstr>Orçamento!Area_de_impressao</vt:lpstr>
      <vt:lpstr>DAYINDX</vt:lpstr>
      <vt:lpstr>Orçamento!Titulos_de_impressao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Tharanipathi Jothibalan (HCL Technologies Ltd)</dc:creator>
  <cp:lastModifiedBy>stanley</cp:lastModifiedBy>
  <cp:lastPrinted>2000-11-18T14:23:06Z</cp:lastPrinted>
  <dcterms:created xsi:type="dcterms:W3CDTF">1997-01-04T17:06:19Z</dcterms:created>
  <dcterms:modified xsi:type="dcterms:W3CDTF">2018-10-15T00:22:43Z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TC103829951046</vt:lpwstr>
  </property>
</Properties>
</file>