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33B8E5FD-A958-4E95-95BA-2F2BEEAEEDDC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B2" i="2" l="1"/>
  <c r="D2" i="2" s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GE8" i="1" l="1"/>
  <c r="GE9" i="1" s="1"/>
  <c r="BO8" i="1"/>
  <c r="BO9" i="1" s="1"/>
  <c r="AU8" i="1"/>
  <c r="AU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<sst xmlns="http://schemas.openxmlformats.org/spreadsheetml/2006/main" count="351" uniqueCount="98">
  <si>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</si>
  <si>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</si>
  <si>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</si>
  <si>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</si>
  <si>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</si>
  <si>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</si>
  <si>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</si>
  <si>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</si>
  <si>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</si>
  <si>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</si>
  <si>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</si>
  <si>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</si>
  <si>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</si>
  <si>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</si>
  <si>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</si>
  <si>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</si>
  <si>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</si>
  <si>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</si>
  <si>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</si>
  <si>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</si>
  <si>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</si>
  <si>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</si>
  <si>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</si>
  <si>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</si>
  <si>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</si>
  <si>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</si>
  <si>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</si>
  <si>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</si>
  <si>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</si>
  <si>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</si>
  <si>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</si>
  <si>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</si>
  <si>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</si>
  <si>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</si>
  <si>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</si>
  <si>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</si>
  <si>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</si>
  <si>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</si>
  <si>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</si>
  <si>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</si>
  <si>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</si>
  <si>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</si>
  <si>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</si>
  <si>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</si>
  <si>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</si>
  <si>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</si>
  <si>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</si>
  <si>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</si>
  <si>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</si>
  <si>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Zoom dans le Treeview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</si>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</sst>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  <xf numFmtId="0" fontId="10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1" fillId="0" borderId="0" xfId="0" applyFont="1" applyAlignment="1">
      <alignment horizontal="center" vertical="center"/>
    </xf>
    <xf numFmtId="14" fontId="1" fillId="9" borderId="4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8" fillId="6" borderId="12" xfId="0" applyFont="1" applyFill="1" applyBorder="1" applyAlignment="1">
      <alignment horizontal="center" vertical="center" wrapText="1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textRotation="90"/>
    </xf>
    <xf numFmtId="0" fontId="1" fillId="0" borderId="16" xfId="0" applyFont="1" applyBorder="1" applyAlignment="1">
      <alignment vertical="center"/>
    </xf>
    <xf numFmtId="0" fontId="8" fillId="6" borderId="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2" fillId="0" borderId="0" xfId="0" applyFont="1" applyBorder="1" applyAlignment="1">
      <alignment horizontal="center" textRotation="90"/>
    </xf>
  </cellXfs>
  <cellStyles count="1">
    <cellStyle name="Normal" xfId="0" builtinId="0"/>
  </cellStyles>
  <dxfs count="15446"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FFFF00"/>
      </font>
      <fill>
        <patternFill>
          <bgColor rgb="FF00B050"/>
        </patternFill>
      </fill>
    </dxf>
    <dxf>
      <font>
        <color theme="9" tint="0.59996337778862885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FFFF0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15445" dataDxfId="15444">
  <autoFilter ref="A1:E47" xr:uid="{00000000-0009-0000-0100-000002000000}"/>
  <tableColumns count="5">
    <tableColumn id="1" xr3:uid="{00000000-0010-0000-0000-000001000000}" name="Colonne1" dataDxfId="15443"/>
    <tableColumn id="2" xr3:uid="{00000000-0010-0000-0000-000002000000}" name="Jours" dataDxfId="15442"/>
    <tableColumn id="3" xr3:uid="{00000000-0010-0000-0000-000003000000}" name="Jours TPI" dataDxfId="15441"/>
    <tableColumn id="4" xr3:uid="{00000000-0010-0000-0000-000004000000}" name="Date TPI" dataDxfId="15440">
      <calculatedColumnFormula>IF(TabDates[[#This Row],[Jours TPI]]&lt;&gt;"",TabDates[[#This Row],[Jours]],"")</calculatedColumnFormula>
    </tableColumn>
    <tableColumn id="5" xr3:uid="{00000000-0010-0000-0000-000005000000}" name="Livrables / infos" dataDxfId="1543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B1" zoomScaleNormal="100" zoomScaleSheetLayoutView="50" workbookViewId="0">
      <selection activeCell="CD39" sqref="CD39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5.57031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98">
        <f>MAX(K13:K163)</f>
        <v>64</v>
      </c>
      <c r="R3" s="99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00">
        <f>MAX(L13:L163)-L12</f>
        <v>10</v>
      </c>
      <c r="R4" s="101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04" t="s">
        <v>0</v>
      </c>
      <c r="AK4" s="104"/>
      <c r="AL4" s="104"/>
      <c r="AM4" s="104"/>
      <c r="AN4" s="104"/>
      <c r="AO4" s="104"/>
      <c r="AP4" s="104"/>
      <c r="AQ4" s="104"/>
      <c r="AR4" s="104"/>
      <c r="AT4" s="7"/>
      <c r="AU4" s="104" t="s">
        <v>1</v>
      </c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02">
        <f>MAX(M13:M163)</f>
        <v>0</v>
      </c>
      <c r="R5" s="103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04" t="s">
        <v>3</v>
      </c>
      <c r="AK5" s="104"/>
      <c r="AL5" s="104"/>
      <c r="AM5" s="104"/>
      <c r="AN5" s="104"/>
      <c r="AO5" s="104"/>
      <c r="AP5" s="104"/>
      <c r="AQ5" s="104"/>
      <c r="AR5" s="104"/>
      <c r="AT5" s="65"/>
      <c r="AU5" s="104" t="s">
        <v>4</v>
      </c>
      <c r="AV5" s="104"/>
      <c r="AW5" s="104"/>
      <c r="AX5" s="104"/>
      <c r="AY5" s="104"/>
      <c r="AZ5" s="104"/>
      <c r="BA5" s="104"/>
      <c r="BB5" s="104"/>
      <c r="BC5" s="104"/>
      <c r="BD5" s="104"/>
      <c r="BE5" s="104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12" t="s">
        <v>5</v>
      </c>
      <c r="E7" s="81" t="s">
        <v>6</v>
      </c>
      <c r="F7" s="79" t="s">
        <v>7</v>
      </c>
      <c r="G7" s="79" t="s">
        <v>8</v>
      </c>
      <c r="H7" s="79" t="s">
        <v>9</v>
      </c>
      <c r="I7" s="79"/>
      <c r="J7" s="116" t="s">
        <v>26</v>
      </c>
      <c r="K7" s="74" t="s">
        <v>10</v>
      </c>
      <c r="L7" s="71" t="s">
        <v>1</v>
      </c>
      <c r="M7" s="71" t="s">
        <v>11</v>
      </c>
      <c r="N7" s="71" t="s">
        <v>12</v>
      </c>
      <c r="O7" s="71" t="s">
        <v>13</v>
      </c>
      <c r="P7" s="87" t="s">
        <v>14</v>
      </c>
      <c r="Q7" s="84">
        <v>1</v>
      </c>
      <c r="R7" s="85"/>
      <c r="S7" s="85"/>
      <c r="T7" s="85"/>
      <c r="U7" s="85"/>
      <c r="V7" s="85"/>
      <c r="W7" s="85"/>
      <c r="X7" s="85"/>
      <c r="Y7" s="85"/>
      <c r="Z7" s="86"/>
      <c r="AA7" s="97">
        <v>2</v>
      </c>
      <c r="AB7" s="85"/>
      <c r="AC7" s="85"/>
      <c r="AD7" s="85"/>
      <c r="AE7" s="85"/>
      <c r="AF7" s="85"/>
      <c r="AG7" s="85"/>
      <c r="AH7" s="85"/>
      <c r="AI7" s="85"/>
      <c r="AJ7" s="86"/>
      <c r="AK7" s="97">
        <v>3</v>
      </c>
      <c r="AL7" s="85"/>
      <c r="AM7" s="85"/>
      <c r="AN7" s="85"/>
      <c r="AO7" s="85"/>
      <c r="AP7" s="85"/>
      <c r="AQ7" s="85"/>
      <c r="AR7" s="85"/>
      <c r="AS7" s="85"/>
      <c r="AT7" s="86"/>
      <c r="AU7" s="97">
        <v>4</v>
      </c>
      <c r="AV7" s="85"/>
      <c r="AW7" s="85"/>
      <c r="AX7" s="85"/>
      <c r="AY7" s="85"/>
      <c r="AZ7" s="85"/>
      <c r="BA7" s="85"/>
      <c r="BB7" s="85"/>
      <c r="BC7" s="85"/>
      <c r="BD7" s="86"/>
      <c r="BE7" s="97">
        <v>5</v>
      </c>
      <c r="BF7" s="85"/>
      <c r="BG7" s="85"/>
      <c r="BH7" s="85"/>
      <c r="BI7" s="85"/>
      <c r="BJ7" s="85"/>
      <c r="BK7" s="85"/>
      <c r="BL7" s="85"/>
      <c r="BM7" s="85"/>
      <c r="BN7" s="86"/>
      <c r="BO7" s="97">
        <v>6</v>
      </c>
      <c r="BP7" s="85"/>
      <c r="BQ7" s="85"/>
      <c r="BR7" s="85"/>
      <c r="BS7" s="85"/>
      <c r="BT7" s="85"/>
      <c r="BU7" s="85"/>
      <c r="BV7" s="85"/>
      <c r="BW7" s="85"/>
      <c r="BX7" s="86"/>
      <c r="BY7" s="97">
        <v>7</v>
      </c>
      <c r="BZ7" s="85"/>
      <c r="CA7" s="85"/>
      <c r="CB7" s="85"/>
      <c r="CC7" s="85"/>
      <c r="CD7" s="85"/>
      <c r="CE7" s="85"/>
      <c r="CF7" s="85"/>
      <c r="CG7" s="85"/>
      <c r="CH7" s="86"/>
      <c r="CI7" s="97">
        <v>8</v>
      </c>
      <c r="CJ7" s="85"/>
      <c r="CK7" s="85"/>
      <c r="CL7" s="85"/>
      <c r="CM7" s="85"/>
      <c r="CN7" s="85"/>
      <c r="CO7" s="85"/>
      <c r="CP7" s="85"/>
      <c r="CQ7" s="85"/>
      <c r="CR7" s="86"/>
      <c r="CS7" s="97">
        <v>9</v>
      </c>
      <c r="CT7" s="85"/>
      <c r="CU7" s="85"/>
      <c r="CV7" s="85"/>
      <c r="CW7" s="85"/>
      <c r="CX7" s="85"/>
      <c r="CY7" s="85"/>
      <c r="CZ7" s="85"/>
      <c r="DA7" s="85"/>
      <c r="DB7" s="85"/>
      <c r="DC7" s="97">
        <v>10</v>
      </c>
      <c r="DD7" s="85"/>
      <c r="DE7" s="85"/>
      <c r="DF7" s="85"/>
      <c r="DG7" s="85"/>
      <c r="DH7" s="85"/>
      <c r="DI7" s="85"/>
      <c r="DJ7" s="85"/>
      <c r="DK7" s="85"/>
      <c r="DL7" s="86"/>
      <c r="DM7" s="97">
        <v>11</v>
      </c>
      <c r="DN7" s="85"/>
      <c r="DO7" s="85"/>
      <c r="DP7" s="85"/>
      <c r="DQ7" s="85"/>
      <c r="DR7" s="85"/>
      <c r="DS7" s="85"/>
      <c r="DT7" s="85"/>
      <c r="DU7" s="85"/>
      <c r="DV7" s="86"/>
      <c r="DW7" s="97">
        <v>12</v>
      </c>
      <c r="DX7" s="85"/>
      <c r="DY7" s="85"/>
      <c r="DZ7" s="85"/>
      <c r="EA7" s="85"/>
      <c r="EB7" s="85"/>
      <c r="EC7" s="85"/>
      <c r="ED7" s="85"/>
      <c r="EE7" s="85"/>
      <c r="EF7" s="86"/>
      <c r="EG7" s="97">
        <v>13</v>
      </c>
      <c r="EH7" s="85"/>
      <c r="EI7" s="85"/>
      <c r="EJ7" s="85"/>
      <c r="EK7" s="85"/>
      <c r="EL7" s="85"/>
      <c r="EM7" s="85"/>
      <c r="EN7" s="85"/>
      <c r="EO7" s="85"/>
      <c r="EP7" s="115"/>
      <c r="EQ7" s="85">
        <v>14</v>
      </c>
      <c r="ER7" s="85"/>
      <c r="ES7" s="85"/>
      <c r="ET7" s="85"/>
      <c r="EU7" s="85"/>
      <c r="EV7" s="85"/>
      <c r="EW7" s="85"/>
      <c r="EX7" s="85"/>
      <c r="EY7" s="85"/>
      <c r="EZ7" s="86"/>
      <c r="FA7" s="97">
        <v>15</v>
      </c>
      <c r="FB7" s="85"/>
      <c r="FC7" s="85"/>
      <c r="FD7" s="85"/>
      <c r="FE7" s="85"/>
      <c r="FF7" s="85"/>
      <c r="FG7" s="85"/>
      <c r="FH7" s="85"/>
      <c r="FI7" s="85"/>
      <c r="FJ7" s="86"/>
      <c r="FK7" s="97">
        <v>16</v>
      </c>
      <c r="FL7" s="85"/>
      <c r="FM7" s="85"/>
      <c r="FN7" s="85"/>
      <c r="FO7" s="85"/>
      <c r="FP7" s="85"/>
      <c r="FQ7" s="85"/>
      <c r="FR7" s="85"/>
      <c r="FS7" s="85"/>
      <c r="FT7" s="86"/>
      <c r="FU7" s="97">
        <v>17</v>
      </c>
      <c r="FV7" s="85"/>
      <c r="FW7" s="85"/>
      <c r="FX7" s="85"/>
      <c r="FY7" s="85"/>
      <c r="FZ7" s="85"/>
      <c r="GA7" s="85"/>
      <c r="GB7" s="85"/>
      <c r="GC7" s="85"/>
      <c r="GD7" s="86"/>
      <c r="GE7" s="97">
        <v>18</v>
      </c>
      <c r="GF7" s="85"/>
      <c r="GG7" s="85"/>
      <c r="GH7" s="85"/>
      <c r="GI7" s="85"/>
      <c r="GJ7" s="85"/>
      <c r="GK7" s="85"/>
      <c r="GL7" s="85"/>
      <c r="GM7" s="85"/>
      <c r="GN7" s="86"/>
      <c r="GO7" s="97">
        <v>19</v>
      </c>
      <c r="GP7" s="85"/>
      <c r="GQ7" s="85"/>
      <c r="GR7" s="85"/>
      <c r="GS7" s="85"/>
      <c r="GT7" s="85"/>
      <c r="GU7" s="85"/>
      <c r="GV7" s="85"/>
      <c r="GW7" s="85"/>
      <c r="GX7" s="86"/>
      <c r="GY7" s="97">
        <v>20</v>
      </c>
      <c r="GZ7" s="85"/>
      <c r="HA7" s="85"/>
      <c r="HB7" s="85"/>
      <c r="HC7" s="85"/>
      <c r="HD7" s="85"/>
      <c r="HE7" s="85"/>
      <c r="HF7" s="85"/>
      <c r="HG7" s="85"/>
      <c r="HH7" s="86"/>
      <c r="HI7" s="97">
        <v>21</v>
      </c>
      <c r="HJ7" s="85"/>
      <c r="HK7" s="85"/>
      <c r="HL7" s="85"/>
      <c r="HM7" s="85"/>
      <c r="HN7" s="85"/>
      <c r="HO7" s="85"/>
      <c r="HP7" s="85"/>
      <c r="HQ7" s="85"/>
      <c r="HR7" s="115"/>
    </row>
    <row r="8" spans="1:226" x14ac:dyDescent="0.25">
      <c r="B8" s="5"/>
      <c r="D8" s="113"/>
      <c r="E8" s="82"/>
      <c r="F8" s="131"/>
      <c r="G8" s="80"/>
      <c r="H8" s="80"/>
      <c r="I8" s="80"/>
      <c r="J8" s="117"/>
      <c r="K8" s="75"/>
      <c r="L8" s="72"/>
      <c r="M8" s="72"/>
      <c r="N8" s="72"/>
      <c r="O8" s="72"/>
      <c r="P8" s="88"/>
      <c r="Q8" s="91">
        <f ca="1">IFERROR(SMALL(TabDates[[Date TPI]:[Date TPI]],Q7),"")</f>
        <v>45040</v>
      </c>
      <c r="R8" s="92"/>
      <c r="S8" s="92"/>
      <c r="T8" s="92"/>
      <c r="U8" s="92"/>
      <c r="V8" s="92"/>
      <c r="W8" s="92"/>
      <c r="X8" s="92"/>
      <c r="Y8" s="92"/>
      <c r="Z8" s="93"/>
      <c r="AA8" s="106">
        <f ca="1">IFERROR(SMALL(TabDates[[Date TPI]:[Date TPI]],AA7),"")</f>
        <v>45041</v>
      </c>
      <c r="AB8" s="92"/>
      <c r="AC8" s="92"/>
      <c r="AD8" s="92"/>
      <c r="AE8" s="92"/>
      <c r="AF8" s="92"/>
      <c r="AG8" s="92"/>
      <c r="AH8" s="92"/>
      <c r="AI8" s="92"/>
      <c r="AJ8" s="93"/>
      <c r="AK8" s="106">
        <f ca="1">IFERROR(SMALL(TabDates[[Date TPI]:[Date TPI]],AK7),"")</f>
        <v>45042</v>
      </c>
      <c r="AL8" s="92"/>
      <c r="AM8" s="92"/>
      <c r="AN8" s="92"/>
      <c r="AO8" s="92"/>
      <c r="AP8" s="92"/>
      <c r="AQ8" s="92"/>
      <c r="AR8" s="92"/>
      <c r="AS8" s="92"/>
      <c r="AT8" s="93"/>
      <c r="AU8" s="106">
        <f ca="1">IFERROR(SMALL(TabDates[[Date TPI]:[Date TPI]],AU7),"")</f>
        <v>45048</v>
      </c>
      <c r="AV8" s="92"/>
      <c r="AW8" s="92"/>
      <c r="AX8" s="92"/>
      <c r="AY8" s="92"/>
      <c r="AZ8" s="92"/>
      <c r="BA8" s="92"/>
      <c r="BB8" s="92"/>
      <c r="BC8" s="92"/>
      <c r="BD8" s="93"/>
      <c r="BE8" s="106">
        <f ca="1">IFERROR(SMALL(TabDates[[Date TPI]:[Date TPI]],BE7),"")</f>
        <v>45049</v>
      </c>
      <c r="BF8" s="92"/>
      <c r="BG8" s="92"/>
      <c r="BH8" s="92"/>
      <c r="BI8" s="92"/>
      <c r="BJ8" s="92"/>
      <c r="BK8" s="92"/>
      <c r="BL8" s="92"/>
      <c r="BM8" s="92"/>
      <c r="BN8" s="93"/>
      <c r="BO8" s="106">
        <f ca="1">IFERROR(SMALL(TabDates[[Date TPI]:[Date TPI]],BO7),"")</f>
        <v>45054</v>
      </c>
      <c r="BP8" s="92"/>
      <c r="BQ8" s="92"/>
      <c r="BR8" s="92"/>
      <c r="BS8" s="92"/>
      <c r="BT8" s="92"/>
      <c r="BU8" s="92"/>
      <c r="BV8" s="92"/>
      <c r="BW8" s="92"/>
      <c r="BX8" s="93"/>
      <c r="BY8" s="106">
        <f ca="1">IFERROR(SMALL(TabDates[[Date TPI]:[Date TPI]],BY7),"")</f>
        <v>45055</v>
      </c>
      <c r="BZ8" s="92"/>
      <c r="CA8" s="92"/>
      <c r="CB8" s="92"/>
      <c r="CC8" s="92"/>
      <c r="CD8" s="92"/>
      <c r="CE8" s="92"/>
      <c r="CF8" s="92"/>
      <c r="CG8" s="92"/>
      <c r="CH8" s="93"/>
      <c r="CI8" s="106">
        <f ca="1">IFERROR(SMALL(TabDates[[Date TPI]:[Date TPI]],CI7),"")</f>
        <v>45056</v>
      </c>
      <c r="CJ8" s="92"/>
      <c r="CK8" s="92"/>
      <c r="CL8" s="92"/>
      <c r="CM8" s="92"/>
      <c r="CN8" s="92"/>
      <c r="CO8" s="92"/>
      <c r="CP8" s="92"/>
      <c r="CQ8" s="92"/>
      <c r="CR8" s="93"/>
      <c r="CS8" s="106">
        <f ca="1">IFERROR(SMALL(TabDates[[Date TPI]:[Date TPI]],CS7),"")</f>
        <v>45061</v>
      </c>
      <c r="CT8" s="92"/>
      <c r="CU8" s="92"/>
      <c r="CV8" s="92"/>
      <c r="CW8" s="92"/>
      <c r="CX8" s="92"/>
      <c r="CY8" s="92"/>
      <c r="CZ8" s="92"/>
      <c r="DA8" s="92"/>
      <c r="DB8" s="92"/>
      <c r="DC8" s="106">
        <f ca="1">IFERROR(SMALL(TabDates[[Date TPI]:[Date TPI]],DC7),"")</f>
        <v>45062</v>
      </c>
      <c r="DD8" s="92"/>
      <c r="DE8" s="92"/>
      <c r="DF8" s="92"/>
      <c r="DG8" s="92"/>
      <c r="DH8" s="92"/>
      <c r="DI8" s="92"/>
      <c r="DJ8" s="92"/>
      <c r="DK8" s="92"/>
      <c r="DL8" s="93"/>
      <c r="DM8" s="106">
        <f ca="1">IFERROR(SMALL(TabDates[[Date TPI]:[Date TPI]],DM7),"")</f>
        <v>45063</v>
      </c>
      <c r="DN8" s="92"/>
      <c r="DO8" s="92"/>
      <c r="DP8" s="92"/>
      <c r="DQ8" s="92"/>
      <c r="DR8" s="92"/>
      <c r="DS8" s="92"/>
      <c r="DT8" s="92"/>
      <c r="DU8" s="92"/>
      <c r="DV8" s="93"/>
      <c r="DW8" s="106" t="str">
        <f ca="1">IFERROR(SMALL(TabDates[[Date TPI]:[Date TPI]],DW7),"")</f>
        <v/>
      </c>
      <c r="DX8" s="92"/>
      <c r="DY8" s="92"/>
      <c r="DZ8" s="92"/>
      <c r="EA8" s="92"/>
      <c r="EB8" s="92"/>
      <c r="EC8" s="92"/>
      <c r="ED8" s="92"/>
      <c r="EE8" s="92"/>
      <c r="EF8" s="93"/>
      <c r="EG8" s="106" t="str">
        <f ca="1">IFERROR(SMALL(TabDates[[Date TPI]:[Date TPI]],EG7),"")</f>
        <v/>
      </c>
      <c r="EH8" s="92"/>
      <c r="EI8" s="92"/>
      <c r="EJ8" s="92"/>
      <c r="EK8" s="92"/>
      <c r="EL8" s="92"/>
      <c r="EM8" s="92"/>
      <c r="EN8" s="92"/>
      <c r="EO8" s="92"/>
      <c r="EP8" s="107"/>
      <c r="EQ8" s="92" t="str">
        <f ca="1">IFERROR(SMALL(TabDates[[Date TPI]:[Date TPI]],EQ7),"")</f>
        <v/>
      </c>
      <c r="ER8" s="92"/>
      <c r="ES8" s="92"/>
      <c r="ET8" s="92"/>
      <c r="EU8" s="92"/>
      <c r="EV8" s="92"/>
      <c r="EW8" s="92"/>
      <c r="EX8" s="92"/>
      <c r="EY8" s="92"/>
      <c r="EZ8" s="93"/>
      <c r="FA8" s="106" t="str">
        <f ca="1">IFERROR(SMALL(TabDates[[Date TPI]:[Date TPI]],FA7),"")</f>
        <v/>
      </c>
      <c r="FB8" s="92"/>
      <c r="FC8" s="92"/>
      <c r="FD8" s="92"/>
      <c r="FE8" s="92"/>
      <c r="FF8" s="92"/>
      <c r="FG8" s="92"/>
      <c r="FH8" s="92"/>
      <c r="FI8" s="92"/>
      <c r="FJ8" s="93"/>
      <c r="FK8" s="106" t="str">
        <f ca="1">IFERROR(SMALL(TabDates[[Date TPI]:[Date TPI]],FK7),"")</f>
        <v/>
      </c>
      <c r="FL8" s="92"/>
      <c r="FM8" s="92"/>
      <c r="FN8" s="92"/>
      <c r="FO8" s="92"/>
      <c r="FP8" s="92"/>
      <c r="FQ8" s="92"/>
      <c r="FR8" s="92"/>
      <c r="FS8" s="92"/>
      <c r="FT8" s="93"/>
      <c r="FU8" s="106" t="str">
        <f ca="1">IFERROR(SMALL(TabDates[[Date TPI]:[Date TPI]],FU7),"")</f>
        <v/>
      </c>
      <c r="FV8" s="92"/>
      <c r="FW8" s="92"/>
      <c r="FX8" s="92"/>
      <c r="FY8" s="92"/>
      <c r="FZ8" s="92"/>
      <c r="GA8" s="92"/>
      <c r="GB8" s="92"/>
      <c r="GC8" s="92"/>
      <c r="GD8" s="93"/>
      <c r="GE8" s="106" t="str">
        <f ca="1">IFERROR(SMALL(TabDates[[Date TPI]:[Date TPI]],GE7),"")</f>
        <v/>
      </c>
      <c r="GF8" s="92"/>
      <c r="GG8" s="92"/>
      <c r="GH8" s="92"/>
      <c r="GI8" s="92"/>
      <c r="GJ8" s="92"/>
      <c r="GK8" s="92"/>
      <c r="GL8" s="92"/>
      <c r="GM8" s="92"/>
      <c r="GN8" s="93"/>
      <c r="GO8" s="106" t="str">
        <f ca="1">IFERROR(SMALL(TabDates[[Date TPI]:[Date TPI]],GO7),"")</f>
        <v/>
      </c>
      <c r="GP8" s="92"/>
      <c r="GQ8" s="92"/>
      <c r="GR8" s="92"/>
      <c r="GS8" s="92"/>
      <c r="GT8" s="92"/>
      <c r="GU8" s="92"/>
      <c r="GV8" s="92"/>
      <c r="GW8" s="92"/>
      <c r="GX8" s="93"/>
      <c r="GY8" s="106" t="str">
        <f ca="1">IFERROR(SMALL(TabDates[[Date TPI]:[Date TPI]],GY7),"")</f>
        <v/>
      </c>
      <c r="GZ8" s="92"/>
      <c r="HA8" s="92"/>
      <c r="HB8" s="92"/>
      <c r="HC8" s="92"/>
      <c r="HD8" s="92"/>
      <c r="HE8" s="92"/>
      <c r="HF8" s="92"/>
      <c r="HG8" s="92"/>
      <c r="HH8" s="93"/>
      <c r="HI8" s="106" t="str">
        <f ca="1">IFERROR(SMALL(TabDates[[Date TPI]:[Date TPI]],HI7),"")</f>
        <v/>
      </c>
      <c r="HJ8" s="92"/>
      <c r="HK8" s="92"/>
      <c r="HL8" s="92"/>
      <c r="HM8" s="92"/>
      <c r="HN8" s="92"/>
      <c r="HO8" s="92"/>
      <c r="HP8" s="92"/>
      <c r="HQ8" s="92"/>
      <c r="HR8" s="107"/>
    </row>
    <row r="9" spans="1:226" ht="39.75" customHeight="1" x14ac:dyDescent="0.25">
      <c r="B9" s="5"/>
      <c r="D9" s="113"/>
      <c r="E9" s="82"/>
      <c r="F9" s="131"/>
      <c r="G9" s="80"/>
      <c r="H9" s="80"/>
      <c r="I9" s="80"/>
      <c r="J9" s="117"/>
      <c r="K9" s="75"/>
      <c r="L9" s="72"/>
      <c r="M9" s="72"/>
      <c r="N9" s="72"/>
      <c r="O9" s="72"/>
      <c r="P9" s="88"/>
      <c r="Q9" s="94">
        <f ca="1">INDEX(TabDates[[Livrables / infos]:[Livrables / infos]],MATCH(Q8,TabDates[[Date TPI]:[Date TPI]]))</f>
        <v>0</v>
      </c>
      <c r="R9" s="95"/>
      <c r="S9" s="95"/>
      <c r="T9" s="95"/>
      <c r="U9" s="95"/>
      <c r="V9" s="95"/>
      <c r="W9" s="95"/>
      <c r="X9" s="95"/>
      <c r="Y9" s="95"/>
      <c r="Z9" s="96"/>
      <c r="AA9" s="105" t="str">
        <f ca="1">INDEX(TabDates[[Livrables / infos]:[Livrables / infos]],MATCH(AA8,TabDates[[Date TPI]:[Date TPI]]))</f>
        <v>[L1] Connexion</v>
      </c>
      <c r="AB9" s="95"/>
      <c r="AC9" s="95"/>
      <c r="AD9" s="95"/>
      <c r="AE9" s="95"/>
      <c r="AF9" s="95"/>
      <c r="AG9" s="95"/>
      <c r="AH9" s="95"/>
      <c r="AI9" s="95"/>
      <c r="AJ9" s="96"/>
      <c r="AK9" s="105">
        <f ca="1">INDEX(TabDates[[Livrables / infos]:[Livrables / infos]],MATCH(AK8,TabDates[[Date TPI]:[Date TPI]]))</f>
        <v>0</v>
      </c>
      <c r="AL9" s="95"/>
      <c r="AM9" s="95"/>
      <c r="AN9" s="95"/>
      <c r="AO9" s="95"/>
      <c r="AP9" s="95"/>
      <c r="AQ9" s="95"/>
      <c r="AR9" s="95"/>
      <c r="AS9" s="95"/>
      <c r="AT9" s="96"/>
      <c r="AU9" s="105" t="str">
        <f ca="1">INDEX(TabDates[[Livrables / infos]:[Livrables / infos]],MATCH(AU8,TabDates[[Date TPI]:[Date TPI]]))</f>
        <v>[L2] Affichage Professeur</v>
      </c>
      <c r="AV9" s="95"/>
      <c r="AW9" s="95"/>
      <c r="AX9" s="95"/>
      <c r="AY9" s="95"/>
      <c r="AZ9" s="95"/>
      <c r="BA9" s="95"/>
      <c r="BB9" s="95"/>
      <c r="BC9" s="95"/>
      <c r="BD9" s="96"/>
      <c r="BE9" s="105">
        <f ca="1">INDEX(TabDates[[Livrables / infos]:[Livrables / infos]],MATCH(BE8,TabDates[[Date TPI]:[Date TPI]]))</f>
        <v>0</v>
      </c>
      <c r="BF9" s="95"/>
      <c r="BG9" s="95"/>
      <c r="BH9" s="95"/>
      <c r="BI9" s="95"/>
      <c r="BJ9" s="95"/>
      <c r="BK9" s="95"/>
      <c r="BL9" s="95"/>
      <c r="BM9" s="95"/>
      <c r="BN9" s="96"/>
      <c r="BO9" s="105" t="str">
        <f ca="1">INDEX(TabDates[[Livrables / infos]:[Livrables / infos]],MATCH(BO8,TabDates[[Date TPI]:[Date TPI]]))</f>
        <v>[L3] Historique</v>
      </c>
      <c r="BP9" s="95"/>
      <c r="BQ9" s="95"/>
      <c r="BR9" s="95"/>
      <c r="BS9" s="95"/>
      <c r="BT9" s="95"/>
      <c r="BU9" s="95"/>
      <c r="BV9" s="95"/>
      <c r="BW9" s="95"/>
      <c r="BX9" s="96"/>
      <c r="BY9" s="105">
        <f ca="1">INDEX(TabDates[[Livrables / infos]:[Livrables / infos]],MATCH(BY8,TabDates[[Date TPI]:[Date TPI]]))</f>
        <v>0</v>
      </c>
      <c r="BZ9" s="95"/>
      <c r="CA9" s="95"/>
      <c r="CB9" s="95"/>
      <c r="CC9" s="95"/>
      <c r="CD9" s="95"/>
      <c r="CE9" s="95"/>
      <c r="CF9" s="95"/>
      <c r="CG9" s="95"/>
      <c r="CH9" s="96"/>
      <c r="CI9" s="105" t="str">
        <f ca="1">INDEX(TabDates[[Livrables / infos]:[Livrables / infos]],MATCH(CI8,TabDates[[Date TPI]:[Date TPI]]))</f>
        <v>[L4] Filtrage</v>
      </c>
      <c r="CJ9" s="95"/>
      <c r="CK9" s="95"/>
      <c r="CL9" s="95"/>
      <c r="CM9" s="95"/>
      <c r="CN9" s="95"/>
      <c r="CO9" s="95"/>
      <c r="CP9" s="95"/>
      <c r="CQ9" s="95"/>
      <c r="CR9" s="96"/>
      <c r="CS9" s="105" t="str">
        <f ca="1">INDEX(TabDates[[Livrables / infos]:[Livrables / infos]],MATCH(CS8,TabDates[[Date TPI]:[Date TPI]]))</f>
        <v>[L5] Streaming multicast</v>
      </c>
      <c r="CT9" s="95"/>
      <c r="CU9" s="95"/>
      <c r="CV9" s="95"/>
      <c r="CW9" s="95"/>
      <c r="CX9" s="95"/>
      <c r="CY9" s="95"/>
      <c r="CZ9" s="95"/>
      <c r="DA9" s="95"/>
      <c r="DB9" s="95"/>
      <c r="DC9" s="105">
        <f ca="1">INDEX(TabDates[[Livrables / infos]:[Livrables / infos]],MATCH(DC8,TabDates[[Date TPI]:[Date TPI]]))</f>
        <v>0</v>
      </c>
      <c r="DD9" s="95"/>
      <c r="DE9" s="95"/>
      <c r="DF9" s="95"/>
      <c r="DG9" s="95"/>
      <c r="DH9" s="95"/>
      <c r="DI9" s="95"/>
      <c r="DJ9" s="95"/>
      <c r="DK9" s="95"/>
      <c r="DL9" s="96"/>
      <c r="DM9" s="105" t="str">
        <f ca="1">INDEX(TabDates[[Livrables / infos]:[Livrables / infos]],MATCH(DM8,TabDates[[Date TPI]:[Date TPI]]))</f>
        <v>[L6] Contrôle à distance</v>
      </c>
      <c r="DN9" s="95"/>
      <c r="DO9" s="95"/>
      <c r="DP9" s="95"/>
      <c r="DQ9" s="95"/>
      <c r="DR9" s="95"/>
      <c r="DS9" s="95"/>
      <c r="DT9" s="95"/>
      <c r="DU9" s="95"/>
      <c r="DV9" s="96"/>
      <c r="DW9" s="105">
        <f ca="1">INDEX(TabDates[[Livrables / infos]:[Livrables / infos]],MATCH(DW8,TabDates[[Date TPI]:[Date TPI]]))</f>
        <v>0</v>
      </c>
      <c r="DX9" s="95"/>
      <c r="DY9" s="95"/>
      <c r="DZ9" s="95"/>
      <c r="EA9" s="95"/>
      <c r="EB9" s="95"/>
      <c r="EC9" s="95"/>
      <c r="ED9" s="95"/>
      <c r="EE9" s="95"/>
      <c r="EF9" s="96"/>
      <c r="EG9" s="105">
        <f ca="1">INDEX(TabDates[[Livrables / infos]:[Livrables / infos]],MATCH(EG8,TabDates[[Date TPI]:[Date TPI]]))</f>
        <v>0</v>
      </c>
      <c r="EH9" s="95"/>
      <c r="EI9" s="95"/>
      <c r="EJ9" s="95"/>
      <c r="EK9" s="95"/>
      <c r="EL9" s="95"/>
      <c r="EM9" s="95"/>
      <c r="EN9" s="95"/>
      <c r="EO9" s="95"/>
      <c r="EP9" s="111"/>
      <c r="EQ9" s="95">
        <f ca="1">INDEX(TabDates[[Livrables / infos]:[Livrables / infos]],MATCH(EQ8,TabDates[[Date TPI]:[Date TPI]]))</f>
        <v>0</v>
      </c>
      <c r="ER9" s="95"/>
      <c r="ES9" s="95"/>
      <c r="ET9" s="95"/>
      <c r="EU9" s="95"/>
      <c r="EV9" s="95"/>
      <c r="EW9" s="95"/>
      <c r="EX9" s="95"/>
      <c r="EY9" s="95"/>
      <c r="EZ9" s="96"/>
      <c r="FA9" s="105">
        <f ca="1">INDEX(TabDates[[Livrables / infos]:[Livrables / infos]],MATCH(FA8,TabDates[[Date TPI]:[Date TPI]]))</f>
        <v>0</v>
      </c>
      <c r="FB9" s="95"/>
      <c r="FC9" s="95"/>
      <c r="FD9" s="95"/>
      <c r="FE9" s="95"/>
      <c r="FF9" s="95"/>
      <c r="FG9" s="95"/>
      <c r="FH9" s="95"/>
      <c r="FI9" s="95"/>
      <c r="FJ9" s="96"/>
      <c r="FK9" s="105">
        <f ca="1">INDEX(TabDates[[Livrables / infos]:[Livrables / infos]],MATCH(FK8,TabDates[[Date TPI]:[Date TPI]]))</f>
        <v>0</v>
      </c>
      <c r="FL9" s="95"/>
      <c r="FM9" s="95"/>
      <c r="FN9" s="95"/>
      <c r="FO9" s="95"/>
      <c r="FP9" s="95"/>
      <c r="FQ9" s="95"/>
      <c r="FR9" s="95"/>
      <c r="FS9" s="95"/>
      <c r="FT9" s="96"/>
      <c r="FU9" s="105">
        <f ca="1">INDEX(TabDates[[Livrables / infos]:[Livrables / infos]],MATCH(FU8,TabDates[[Date TPI]:[Date TPI]]))</f>
        <v>0</v>
      </c>
      <c r="FV9" s="95"/>
      <c r="FW9" s="95"/>
      <c r="FX9" s="95"/>
      <c r="FY9" s="95"/>
      <c r="FZ9" s="95"/>
      <c r="GA9" s="95"/>
      <c r="GB9" s="95"/>
      <c r="GC9" s="95"/>
      <c r="GD9" s="96"/>
      <c r="GE9" s="105">
        <f ca="1">INDEX(TabDates[[Livrables / infos]:[Livrables / infos]],MATCH(GE8,TabDates[[Date TPI]:[Date TPI]]))</f>
        <v>0</v>
      </c>
      <c r="GF9" s="95"/>
      <c r="GG9" s="95"/>
      <c r="GH9" s="95"/>
      <c r="GI9" s="95"/>
      <c r="GJ9" s="95"/>
      <c r="GK9" s="95"/>
      <c r="GL9" s="95"/>
      <c r="GM9" s="95"/>
      <c r="GN9" s="96"/>
      <c r="GO9" s="105">
        <f ca="1">INDEX(TabDates[[Livrables / infos]:[Livrables / infos]],MATCH(GO8,TabDates[[Date TPI]:[Date TPI]]))</f>
        <v>0</v>
      </c>
      <c r="GP9" s="95"/>
      <c r="GQ9" s="95"/>
      <c r="GR9" s="95"/>
      <c r="GS9" s="95"/>
      <c r="GT9" s="95"/>
      <c r="GU9" s="95"/>
      <c r="GV9" s="95"/>
      <c r="GW9" s="95"/>
      <c r="GX9" s="96"/>
      <c r="GY9" s="105">
        <f ca="1">INDEX(TabDates[[Livrables / infos]:[Livrables / infos]],MATCH(GY8,TabDates[[Date TPI]:[Date TPI]]))</f>
        <v>0</v>
      </c>
      <c r="GZ9" s="95"/>
      <c r="HA9" s="95"/>
      <c r="HB9" s="95"/>
      <c r="HC9" s="95"/>
      <c r="HD9" s="95"/>
      <c r="HE9" s="95"/>
      <c r="HF9" s="95"/>
      <c r="HG9" s="95"/>
      <c r="HH9" s="96"/>
      <c r="HI9" s="105">
        <f ca="1">INDEX(TabDates[[Livrables / infos]:[Livrables / infos]],MATCH(HI8,TabDates[[Date TPI]:[Date TPI]]))</f>
        <v>0</v>
      </c>
      <c r="HJ9" s="95"/>
      <c r="HK9" s="95"/>
      <c r="HL9" s="95"/>
      <c r="HM9" s="95"/>
      <c r="HN9" s="95"/>
      <c r="HO9" s="95"/>
      <c r="HP9" s="95"/>
      <c r="HQ9" s="95"/>
      <c r="HR9" s="111"/>
    </row>
    <row r="10" spans="1:226" ht="4.5" customHeight="1" x14ac:dyDescent="0.25">
      <c r="B10" s="5"/>
      <c r="D10" s="113"/>
      <c r="E10" s="82"/>
      <c r="F10" s="131"/>
      <c r="G10" s="80"/>
      <c r="H10" s="80"/>
      <c r="I10" s="80"/>
      <c r="J10" s="117"/>
      <c r="K10" s="75"/>
      <c r="L10" s="72"/>
      <c r="M10" s="72"/>
      <c r="N10" s="72"/>
      <c r="O10" s="72"/>
      <c r="P10" s="88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14"/>
      <c r="E11" s="83"/>
      <c r="F11" s="109"/>
      <c r="G11" s="109"/>
      <c r="H11" s="109"/>
      <c r="I11" s="109"/>
      <c r="J11" s="118"/>
      <c r="K11" s="76"/>
      <c r="L11" s="73"/>
      <c r="M11" s="73"/>
      <c r="N11" s="73"/>
      <c r="O11" s="73"/>
      <c r="P11" s="89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>IF(COUNTIF(Q13:Q163,"r")&gt;0,COUNTIF(Q13:Q163,"r")-1,0)</f>
        <v>0</v>
      </c>
      <c r="R12" s="33">
        <f>IF(COUNTIF(R13:R163,"r")&gt;0,COUNTIF(R13:R163,"r")-1,0)</f>
        <v>0</v>
      </c>
      <c r="S12" s="33">
        <f>IF(COUNTIF(S13:S163,"r")&gt;0,COUNTIF(S13:S163,"r")-1,0)</f>
        <v>0</v>
      </c>
      <c r="T12" s="33">
        <f>IF(COUNTIF(T13:T163,"r")&gt;0,COUNTIF(T13:T163,"r")-1,0)</f>
        <v>0</v>
      </c>
      <c r="U12" s="33">
        <f>IF(COUNTIF(U13:U163,"r")&gt;0,COUNTIF(U13:U163,"r")-1,0)</f>
        <v>0</v>
      </c>
      <c r="V12" s="33">
        <f>IF(COUNTIF(V13:V163,"r")&gt;0,COUNTIF(V13:V163,"r")-1,0)</f>
        <v>0</v>
      </c>
      <c r="W12" s="33">
        <f>IF(COUNTIF(W13:W163,"r")&gt;0,COUNTIF(W13:W163,"r")-1,0)</f>
        <v>0</v>
      </c>
      <c r="X12" s="33">
        <f>IF(COUNTIF(X13:X163,"r")&gt;0,COUNTIF(X13:X163,"r")-1,0)</f>
        <v>0</v>
      </c>
      <c r="Y12" s="33">
        <f>IF(COUNTIF(Y13:Y163,"r")&gt;0,COUNTIF(Y13:Y163,"r")-1,0)</f>
        <v>0</v>
      </c>
      <c r="Z12" s="19">
        <f>IF(COUNTIF(Z13:Z163,"r")&gt;0,COUNTIF(Z13:Z163,"r")-1,0)</f>
        <v>0</v>
      </c>
      <c r="AA12" s="21">
        <f>IF(COUNTIF(AA13:AA163,"r")&gt;0,COUNTIF(AA13:AA163,"r")-1,0)</f>
        <v>0</v>
      </c>
      <c r="AB12" s="33">
        <f>IF(COUNTIF(AB13:AB163,"r")&gt;0,COUNTIF(AB13:AB163,"r")-1,0)</f>
        <v>0</v>
      </c>
      <c r="AC12" s="33">
        <f>IF(COUNTIF(AC13:AC163,"r")&gt;0,COUNTIF(AC13:AC163,"r")-1,0)</f>
        <v>0</v>
      </c>
      <c r="AD12" s="33">
        <f>IF(COUNTIF(AD13:AD163,"r")&gt;0,COUNTIF(AD13:AD163,"r")-1,0)</f>
        <v>0</v>
      </c>
      <c r="AE12" s="33">
        <f>IF(COUNTIF(AE13:AE163,"r")&gt;0,COUNTIF(AE13:AE163,"r")-1,0)</f>
        <v>0</v>
      </c>
      <c r="AF12" s="33">
        <f>IF(COUNTIF(AF13:AF163,"r")&gt;0,COUNTIF(AF13:AF163,"r")-1,0)</f>
        <v>0</v>
      </c>
      <c r="AG12" s="33">
        <f>IF(COUNTIF(AG13:AG163,"r")&gt;0,COUNTIF(AG13:AG163,"r")-1,0)</f>
        <v>0</v>
      </c>
      <c r="AH12" s="33">
        <f>IF(COUNTIF(AH13:AH163,"r")&gt;0,COUNTIF(AH13:AH163,"r")-1,0)</f>
        <v>0</v>
      </c>
      <c r="AI12" s="33">
        <f>IF(COUNTIF(AI13:AI163,"r")&gt;0,COUNTIF(AI13:AI163,"r")-1,0)</f>
        <v>0</v>
      </c>
      <c r="AJ12" s="19">
        <f>IF(COUNTIF(AJ13:AJ163,"r")&gt;0,COUNTIF(AJ13:AJ163,"r")-1,0)</f>
        <v>0</v>
      </c>
      <c r="AK12" s="21">
        <f>IF(COUNTIF(AK13:AK163,"r")&gt;0,COUNTIF(AK13:AK163,"r")-1,0)</f>
        <v>0</v>
      </c>
      <c r="AL12" s="33">
        <f>IF(COUNTIF(AL13:AL163,"r")&gt;0,COUNTIF(AL13:AL163,"r")-1,0)</f>
        <v>0</v>
      </c>
      <c r="AM12" s="33">
        <f>IF(COUNTIF(AM13:AM163,"r")&gt;0,COUNTIF(AM13:AM163,"r")-1,0)</f>
        <v>0</v>
      </c>
      <c r="AN12" s="33">
        <f>IF(COUNTIF(AN13:AN163,"r")&gt;0,COUNTIF(AN13:AN163,"r")-1,0)</f>
        <v>0</v>
      </c>
      <c r="AO12" s="33">
        <f>IF(COUNTIF(AO13:AO163,"r")&gt;0,COUNTIF(AO13:AO163,"r")-1,0)</f>
        <v>0</v>
      </c>
      <c r="AP12" s="33">
        <f>IF(COUNTIF(AP13:AP163,"r")&gt;0,COUNTIF(AP13:AP163,"r")-1,0)</f>
        <v>0</v>
      </c>
      <c r="AQ12" s="33">
        <f>IF(COUNTIF(AQ13:AQ163,"r")&gt;0,COUNTIF(AQ13:AQ163,"r")-1,0)</f>
        <v>0</v>
      </c>
      <c r="AR12" s="33">
        <f>IF(COUNTIF(AR13:AR163,"r")&gt;0,COUNTIF(AR13:AR163,"r")-1,0)</f>
        <v>0</v>
      </c>
      <c r="AS12" s="33">
        <f>IF(COUNTIF(AS13:AS163,"r")&gt;0,COUNTIF(AS13:AS163,"r")-1,0)</f>
        <v>0</v>
      </c>
      <c r="AT12" s="19">
        <f>IF(COUNTIF(AT13:AT163,"r")&gt;0,COUNTIF(AT13:AT163,"r")-1,0)</f>
        <v>0</v>
      </c>
      <c r="AU12" s="21">
        <f>IF(COUNTIF(AU13:AU163,"r")&gt;0,COUNTIF(AU13:AU163,"r")-1,0)</f>
        <v>0</v>
      </c>
      <c r="AV12" s="33">
        <f>IF(COUNTIF(AV13:AV163,"r")&gt;0,COUNTIF(AV13:AV163,"r")-1,0)</f>
        <v>0</v>
      </c>
      <c r="AW12" s="33">
        <f>IF(COUNTIF(AW13:AW163,"r")&gt;0,COUNTIF(AW13:AW163,"r")-1,0)</f>
        <v>0</v>
      </c>
      <c r="AX12" s="33">
        <f>IF(COUNTIF(AX13:AX163,"r")&gt;0,COUNTIF(AX13:AX163,"r")-1,0)</f>
        <v>0</v>
      </c>
      <c r="AY12" s="33">
        <f>IF(COUNTIF(AY13:AY163,"r")&gt;0,COUNTIF(AY13:AY163,"r")-1,0)</f>
        <v>0</v>
      </c>
      <c r="AZ12" s="33">
        <f>IF(COUNTIF(AZ13:AZ163,"r")&gt;0,COUNTIF(AZ13:AZ163,"r")-1,0)</f>
        <v>0</v>
      </c>
      <c r="BA12" s="33">
        <f>IF(COUNTIF(BA13:BA163,"r")&gt;0,COUNTIF(BA13:BA163,"r")-1,0)</f>
        <v>0</v>
      </c>
      <c r="BB12" s="33">
        <f>IF(COUNTIF(BB13:BB163,"r")&gt;0,COUNTIF(BB13:BB163,"r")-1,0)</f>
        <v>0</v>
      </c>
      <c r="BC12" s="33">
        <f>IF(COUNTIF(BC13:BC163,"r")&gt;0,COUNTIF(BC13:BC163,"r")-1,0)</f>
        <v>0</v>
      </c>
      <c r="BD12" s="19">
        <f>IF(COUNTIF(BD13:BD163,"r")&gt;0,COUNTIF(BD13:BD163,"r")-1,0)</f>
        <v>0</v>
      </c>
      <c r="BE12" s="21">
        <f>IF(COUNTIF(BE13:BE163,"r")&gt;0,COUNTIF(BE13:BE163,"r")-1,0)</f>
        <v>0</v>
      </c>
      <c r="BF12" s="33">
        <f>IF(COUNTIF(BF13:BF163,"r")&gt;0,COUNTIF(BF13:BF163,"r")-1,0)</f>
        <v>0</v>
      </c>
      <c r="BG12" s="33">
        <f>IF(COUNTIF(BG13:BG163,"r")&gt;0,COUNTIF(BG13:BG163,"r")-1,0)</f>
        <v>0</v>
      </c>
      <c r="BH12" s="33">
        <f>IF(COUNTIF(BH13:BH163,"r")&gt;0,COUNTIF(BH13:BH163,"r")-1,0)</f>
        <v>0</v>
      </c>
      <c r="BI12" s="33">
        <f>IF(COUNTIF(BI13:BI163,"r")&gt;0,COUNTIF(BI13:BI163,"r")-1,0)</f>
        <v>0</v>
      </c>
      <c r="BJ12" s="33">
        <f>IF(COUNTIF(BJ13:BJ163,"r")&gt;0,COUNTIF(BJ13:BJ163,"r")-1,0)</f>
        <v>0</v>
      </c>
      <c r="BK12" s="33">
        <f>IF(COUNTIF(BK13:BK163,"r")&gt;0,COUNTIF(BK13:BK163,"r")-1,0)</f>
        <v>0</v>
      </c>
      <c r="BL12" s="33">
        <f>IF(COUNTIF(BL13:BL163,"r")&gt;0,COUNTIF(BL13:BL163,"r")-1,0)</f>
        <v>0</v>
      </c>
      <c r="BM12" s="33">
        <f>IF(COUNTIF(BM13:BM163,"r")&gt;0,COUNTIF(BM13:BM163,"r")-1,0)</f>
        <v>0</v>
      </c>
      <c r="BN12" s="19">
        <f>IF(COUNTIF(BN13:BN163,"r")&gt;0,COUNTIF(BN13:BN163,"r")-1,0)</f>
        <v>0</v>
      </c>
      <c r="BO12" s="21">
        <f>IF(COUNTIF(BO13:BO163,"r")&gt;0,COUNTIF(BO13:BO163,"r")-1,0)</f>
        <v>0</v>
      </c>
      <c r="BP12" s="33">
        <f>IF(COUNTIF(BP13:BP163,"r")&gt;0,COUNTIF(BP13:BP163,"r")-1,0)</f>
        <v>0</v>
      </c>
      <c r="BQ12" s="33">
        <f>IF(COUNTIF(BQ13:BQ163,"r")&gt;0,COUNTIF(BQ13:BQ163,"r")-1,0)</f>
        <v>0</v>
      </c>
      <c r="BR12" s="33">
        <f>IF(COUNTIF(BR13:BR163,"r")&gt;0,COUNTIF(BR13:BR163,"r")-1,0)</f>
        <v>0</v>
      </c>
      <c r="BS12" s="33">
        <f>IF(COUNTIF(BS13:BS163,"r")&gt;0,COUNTIF(BS13:BS163,"r")-1,0)</f>
        <v>0</v>
      </c>
      <c r="BT12" s="33">
        <f>IF(COUNTIF(BT13:BT163,"r")&gt;0,COUNTIF(BT13:BT163,"r")-1,0)</f>
        <v>0</v>
      </c>
      <c r="BU12" s="33">
        <f>IF(COUNTIF(BU13:BU163,"r")&gt;0,COUNTIF(BU13:BU163,"r")-1,0)</f>
        <v>0</v>
      </c>
      <c r="BV12" s="33">
        <f>IF(COUNTIF(BV13:BV163,"r")&gt;0,COUNTIF(BV13:BV163,"r")-1,0)</f>
        <v>0</v>
      </c>
      <c r="BW12" s="33">
        <f>IF(COUNTIF(BW13:BW163,"r")&gt;0,COUNTIF(BW13:BW163,"r")-1,0)</f>
        <v>0</v>
      </c>
      <c r="BX12" s="19">
        <f>IF(COUNTIF(BX13:BX163,"r")&gt;0,COUNTIF(BX13:BX163,"r")-1,0)</f>
        <v>0</v>
      </c>
      <c r="BY12" s="21">
        <f>IF(COUNTIF(BY13:BY163,"r")&gt;0,COUNTIF(BY13:BY163,"r")-1,0)</f>
        <v>0</v>
      </c>
      <c r="BZ12" s="33">
        <f>IF(COUNTIF(BZ13:BZ163,"r")&gt;0,COUNTIF(BZ13:BZ163,"r")-1,0)</f>
        <v>0</v>
      </c>
      <c r="CA12" s="33">
        <f>IF(COUNTIF(CA13:CA163,"r")&gt;0,COUNTIF(CA13:CA163,"r")-1,0)</f>
        <v>0</v>
      </c>
      <c r="CB12" s="33">
        <f>IF(COUNTIF(CB13:CB163,"r")&gt;0,COUNTIF(CB13:CB163,"r")-1,0)</f>
        <v>0</v>
      </c>
      <c r="CC12" s="33">
        <f>IF(COUNTIF(CC13:CC163,"r")&gt;0,COUNTIF(CC13:CC163,"r")-1,0)</f>
        <v>0</v>
      </c>
      <c r="CD12" s="33">
        <f>IF(COUNTIF(CD13:CD163,"r")&gt;0,COUNTIF(CD13:CD163,"r")-1,0)</f>
        <v>0</v>
      </c>
      <c r="CE12" s="33">
        <f>IF(COUNTIF(CE13:CE163,"r")&gt;0,COUNTIF(CE13:CE163,"r")-1,0)</f>
        <v>0</v>
      </c>
      <c r="CF12" s="33">
        <f>IF(COUNTIF(CF13:CF163,"r")&gt;0,COUNTIF(CF13:CF163,"r")-1,0)</f>
        <v>0</v>
      </c>
      <c r="CG12" s="33">
        <f>IF(COUNTIF(CG13:CG163,"r")&gt;0,COUNTIF(CG13:CG163,"r")-1,0)</f>
        <v>0</v>
      </c>
      <c r="CH12" s="19">
        <f>IF(COUNTIF(CH13:CH163,"r")&gt;0,COUNTIF(CH13:CH163,"r")-1,0)</f>
        <v>0</v>
      </c>
      <c r="CI12" s="21">
        <f>IF(COUNTIF(CI13:CI163,"r")&gt;0,COUNTIF(CI13:CI163,"r")-1,0)</f>
        <v>0</v>
      </c>
      <c r="CJ12" s="33">
        <f>IF(COUNTIF(CJ13:CJ163,"r")&gt;0,COUNTIF(CJ13:CJ163,"r")-1,0)</f>
        <v>0</v>
      </c>
      <c r="CK12" s="33">
        <f>IF(COUNTIF(CK13:CK163,"r")&gt;0,COUNTIF(CK13:CK163,"r")-1,0)</f>
        <v>0</v>
      </c>
      <c r="CL12" s="33">
        <f>IF(COUNTIF(CL13:CL163,"r")&gt;0,COUNTIF(CL13:CL163,"r")-1,0)</f>
        <v>0</v>
      </c>
      <c r="CM12" s="33">
        <f>IF(COUNTIF(CM13:CM163,"r")&gt;0,COUNTIF(CM13:CM163,"r")-1,0)</f>
        <v>0</v>
      </c>
      <c r="CN12" s="33">
        <f>IF(COUNTIF(CN13:CN163,"r")&gt;0,COUNTIF(CN13:CN163,"r")-1,0)</f>
        <v>0</v>
      </c>
      <c r="CO12" s="33">
        <f>IF(COUNTIF(CO13:CO163,"r")&gt;0,COUNTIF(CO13:CO163,"r")-1,0)</f>
        <v>0</v>
      </c>
      <c r="CP12" s="33">
        <f>IF(COUNTIF(CP13:CP163,"r")&gt;0,COUNTIF(CP13:CP163,"r")-1,0)</f>
        <v>0</v>
      </c>
      <c r="CQ12" s="33">
        <f>IF(COUNTIF(CQ13:CQ163,"r")&gt;0,COUNTIF(CQ13:CQ163,"r")-1,0)</f>
        <v>0</v>
      </c>
      <c r="CR12" s="19">
        <f>IF(COUNTIF(CR13:CR163,"r")&gt;0,COUNTIF(CR13:CR163,"r")-1,0)</f>
        <v>0</v>
      </c>
      <c r="CS12" s="21">
        <f>IF(COUNTIF(CS13:CS163,"r")&gt;0,COUNTIF(CS13:CS163,"r")-1,0)</f>
        <v>0</v>
      </c>
      <c r="CT12" s="33">
        <f>IF(COUNTIF(CT13:CT163,"r")&gt;0,COUNTIF(CT13:CT163,"r")-1,0)</f>
        <v>0</v>
      </c>
      <c r="CU12" s="33">
        <f>IF(COUNTIF(CU13:CU163,"r")&gt;0,COUNTIF(CU13:CU163,"r")-1,0)</f>
        <v>0</v>
      </c>
      <c r="CV12" s="33">
        <f>IF(COUNTIF(CV13:CV163,"r")&gt;0,COUNTIF(CV13:CV163,"r")-1,0)</f>
        <v>0</v>
      </c>
      <c r="CW12" s="33">
        <f>IF(COUNTIF(CW13:CW163,"r")&gt;0,COUNTIF(CW13:CW163,"r")-1,0)</f>
        <v>0</v>
      </c>
      <c r="CX12" s="33">
        <f>IF(COUNTIF(CX13:CX163,"r")&gt;0,COUNTIF(CX13:CX163,"r")-1,0)</f>
        <v>0</v>
      </c>
      <c r="CY12" s="33">
        <f>IF(COUNTIF(CY13:CY163,"r")&gt;0,COUNTIF(CY13:CY163,"r")-1,0)</f>
        <v>0</v>
      </c>
      <c r="CZ12" s="33">
        <f>IF(COUNTIF(CZ13:CZ163,"r")&gt;0,COUNTIF(CZ13:CZ163,"r")-1,0)</f>
        <v>0</v>
      </c>
      <c r="DA12" s="33">
        <f>IF(COUNTIF(DA13:DA163,"r")&gt;0,COUNTIF(DA13:DA163,"r")-1,0)</f>
        <v>0</v>
      </c>
      <c r="DB12" s="33">
        <f>IF(COUNTIF(DB13:DB163,"r")&gt;0,COUNTIF(DB13:DB163,"r")-1,0)</f>
        <v>0</v>
      </c>
      <c r="DC12" s="21">
        <f>IF(COUNTIF(DC13:DC163,"r")&gt;0,COUNTIF(DC13:DC163,"r")-1,0)</f>
        <v>0</v>
      </c>
      <c r="DD12" s="33">
        <f>IF(COUNTIF(DD13:DD163,"r")&gt;0,COUNTIF(DD13:DD163,"r")-1,0)</f>
        <v>0</v>
      </c>
      <c r="DE12" s="33">
        <f>IF(COUNTIF(DE13:DE163,"r")&gt;0,COUNTIF(DE13:DE163,"r")-1,0)</f>
        <v>0</v>
      </c>
      <c r="DF12" s="33">
        <f>IF(COUNTIF(DF13:DF163,"r")&gt;0,COUNTIF(DF13:DF163,"r")-1,0)</f>
        <v>0</v>
      </c>
      <c r="DG12" s="33">
        <f>IF(COUNTIF(DG13:DG163,"r")&gt;0,COUNTIF(DG13:DG163,"r")-1,0)</f>
        <v>0</v>
      </c>
      <c r="DH12" s="33">
        <f>IF(COUNTIF(DH13:DH163,"r")&gt;0,COUNTIF(DH13:DH163,"r")-1,0)</f>
        <v>0</v>
      </c>
      <c r="DI12" s="33">
        <f>IF(COUNTIF(DI13:DI163,"r")&gt;0,COUNTIF(DI13:DI163,"r")-1,0)</f>
        <v>0</v>
      </c>
      <c r="DJ12" s="33">
        <f>IF(COUNTIF(DJ13:DJ163,"r")&gt;0,COUNTIF(DJ13:DJ163,"r")-1,0)</f>
        <v>0</v>
      </c>
      <c r="DK12" s="33">
        <f>IF(COUNTIF(DK13:DK163,"r")&gt;0,COUNTIF(DK13:DK163,"r")-1,0)</f>
        <v>0</v>
      </c>
      <c r="DL12" s="19">
        <f>IF(COUNTIF(DL13:DL163,"r")&gt;0,COUNTIF(DL13:DL163,"r")-1,0)</f>
        <v>0</v>
      </c>
      <c r="DM12" s="21">
        <f>IF(COUNTIF(DM13:DM163,"r")&gt;0,COUNTIF(DM13:DM163,"r")-1,0)</f>
        <v>0</v>
      </c>
      <c r="DN12" s="33">
        <f>IF(COUNTIF(DN13:DN163,"r")&gt;0,COUNTIF(DN13:DN163,"r")-1,0)</f>
        <v>0</v>
      </c>
      <c r="DO12" s="33">
        <f>IF(COUNTIF(DO13:DO163,"r")&gt;0,COUNTIF(DO13:DO163,"r")-1,0)</f>
        <v>0</v>
      </c>
      <c r="DP12" s="33">
        <f>IF(COUNTIF(DP13:DP163,"r")&gt;0,COUNTIF(DP13:DP163,"r")-1,0)</f>
        <v>0</v>
      </c>
      <c r="DQ12" s="33">
        <f>IF(COUNTIF(DQ13:DQ163,"r")&gt;0,COUNTIF(DQ13:DQ163,"r")-1,0)</f>
        <v>0</v>
      </c>
      <c r="DR12" s="33">
        <f>IF(COUNTIF(DR13:DR163,"r")&gt;0,COUNTIF(DR13:DR163,"r")-1,0)</f>
        <v>0</v>
      </c>
      <c r="DS12" s="33">
        <f>IF(COUNTIF(DS13:DS163,"r")&gt;0,COUNTIF(DS13:DS163,"r")-1,0)</f>
        <v>0</v>
      </c>
      <c r="DT12" s="33">
        <f>IF(COUNTIF(DT13:DT163,"r")&gt;0,COUNTIF(DT13:DT163,"r")-1,0)</f>
        <v>0</v>
      </c>
      <c r="DU12" s="33">
        <f>IF(COUNTIF(DU13:DU163,"r")&gt;0,COUNTIF(DU13:DU163,"r")-1,0)</f>
        <v>0</v>
      </c>
      <c r="DV12" s="19">
        <f>IF(COUNTIF(DV13:DV163,"r")&gt;0,COUNTIF(DV13:DV163,"r")-1,0)</f>
        <v>0</v>
      </c>
      <c r="DW12" s="21">
        <f>IF(COUNTIF(DW13:DW163,"r")&gt;0,COUNTIF(DW13:DW163,"r")-1,0)</f>
        <v>0</v>
      </c>
      <c r="DX12" s="33">
        <f>IF(COUNTIF(DX13:DX163,"r")&gt;0,COUNTIF(DX13:DX163,"r")-1,0)</f>
        <v>0</v>
      </c>
      <c r="DY12" s="33">
        <f>IF(COUNTIF(DY13:DY163,"r")&gt;0,COUNTIF(DY13:DY163,"r")-1,0)</f>
        <v>0</v>
      </c>
      <c r="DZ12" s="33">
        <f>IF(COUNTIF(DZ13:DZ163,"r")&gt;0,COUNTIF(DZ13:DZ163,"r")-1,0)</f>
        <v>0</v>
      </c>
      <c r="EA12" s="33">
        <f>IF(COUNTIF(EA13:EA163,"r")&gt;0,COUNTIF(EA13:EA163,"r")-1,0)</f>
        <v>0</v>
      </c>
      <c r="EB12" s="33">
        <f>IF(COUNTIF(EB13:EB163,"r")&gt;0,COUNTIF(EB13:EB163,"r")-1,0)</f>
        <v>0</v>
      </c>
      <c r="EC12" s="33">
        <f>IF(COUNTIF(EC13:EC163,"r")&gt;0,COUNTIF(EC13:EC163,"r")-1,0)</f>
        <v>0</v>
      </c>
      <c r="ED12" s="33">
        <f>IF(COUNTIF(ED13:ED163,"r")&gt;0,COUNTIF(ED13:ED163,"r")-1,0)</f>
        <v>0</v>
      </c>
      <c r="EE12" s="33">
        <f>IF(COUNTIF(EE13:EE163,"r")&gt;0,COUNTIF(EE13:EE163,"r")-1,0)</f>
        <v>0</v>
      </c>
      <c r="EF12" s="19">
        <f>IF(COUNTIF(EF13:EF163,"r")&gt;0,COUNTIF(EF13:EF163,"r")-1,0)</f>
        <v>0</v>
      </c>
      <c r="EG12" s="21">
        <f>IF(COUNTIF(EG13:EG163,"r")&gt;0,COUNTIF(EG13:EG163,"r")-1,0)</f>
        <v>0</v>
      </c>
      <c r="EH12" s="33">
        <f>IF(COUNTIF(EH13:EH163,"r")&gt;0,COUNTIF(EH13:EH163,"r")-1,0)</f>
        <v>0</v>
      </c>
      <c r="EI12" s="33">
        <f>IF(COUNTIF(EI13:EI163,"r")&gt;0,COUNTIF(EI13:EI163,"r")-1,0)</f>
        <v>0</v>
      </c>
      <c r="EJ12" s="33">
        <f>IF(COUNTIF(EJ13:EJ163,"r")&gt;0,COUNTIF(EJ13:EJ163,"r")-1,0)</f>
        <v>0</v>
      </c>
      <c r="EK12" s="33">
        <f>IF(COUNTIF(EK13:EK163,"r")&gt;0,COUNTIF(EK13:EK163,"r")-1,0)</f>
        <v>0</v>
      </c>
      <c r="EL12" s="33">
        <f>IF(COUNTIF(EL13:EL163,"r")&gt;0,COUNTIF(EL13:EL163,"r")-1,0)</f>
        <v>0</v>
      </c>
      <c r="EM12" s="33">
        <f>IF(COUNTIF(EM13:EM163,"r")&gt;0,COUNTIF(EM13:EM163,"r")-1,0)</f>
        <v>0</v>
      </c>
      <c r="EN12" s="33">
        <f>IF(COUNTIF(EN13:EN163,"r")&gt;0,COUNTIF(EN13:EN163,"r")-1,0)</f>
        <v>0</v>
      </c>
      <c r="EO12" s="33">
        <f>IF(COUNTIF(EO13:EO163,"r")&gt;0,COUNTIF(EO13:EO163,"r")-1,0)</f>
        <v>0</v>
      </c>
      <c r="EP12" s="13">
        <f>IF(COUNTIF(EP13:EP163,"r")&gt;0,COUNTIF(EP13:EP163,"r")-1,0)</f>
        <v>0</v>
      </c>
      <c r="EQ12" s="33">
        <f>IF(COUNTIF(EQ13:EQ163,"r")&gt;0,COUNTIF(EQ13:EQ163,"r")-1,0)</f>
        <v>0</v>
      </c>
      <c r="ER12" s="33">
        <f>IF(COUNTIF(ER13:ER163,"r")&gt;0,COUNTIF(ER13:ER163,"r")-1,0)</f>
        <v>0</v>
      </c>
      <c r="ES12" s="33">
        <f>IF(COUNTIF(ES13:ES163,"r")&gt;0,COUNTIF(ES13:ES163,"r")-1,0)</f>
        <v>0</v>
      </c>
      <c r="ET12" s="33">
        <f>IF(COUNTIF(ET13:ET163,"r")&gt;0,COUNTIF(ET13:ET163,"r")-1,0)</f>
        <v>0</v>
      </c>
      <c r="EU12" s="33">
        <f>IF(COUNTIF(EU13:EU163,"r")&gt;0,COUNTIF(EU13:EU163,"r")-1,0)</f>
        <v>0</v>
      </c>
      <c r="EV12" s="33">
        <f>IF(COUNTIF(EV13:EV163,"r")&gt;0,COUNTIF(EV13:EV163,"r")-1,0)</f>
        <v>0</v>
      </c>
      <c r="EW12" s="33">
        <f>IF(COUNTIF(EW13:EW163,"r")&gt;0,COUNTIF(EW13:EW163,"r")-1,0)</f>
        <v>0</v>
      </c>
      <c r="EX12" s="33">
        <f>IF(COUNTIF(EX13:EX163,"r")&gt;0,COUNTIF(EX13:EX163,"r")-1,0)</f>
        <v>0</v>
      </c>
      <c r="EY12" s="33">
        <f>IF(COUNTIF(EY13:EY163,"r")&gt;0,COUNTIF(EY13:EY163,"r")-1,0)</f>
        <v>0</v>
      </c>
      <c r="EZ12" s="19">
        <f>IF(COUNTIF(EZ13:EZ163,"r")&gt;0,COUNTIF(EZ13:EZ163,"r")-1,0)</f>
        <v>0</v>
      </c>
      <c r="FA12" s="21">
        <f>IF(COUNTIF(FA13:FA163,"r")&gt;0,COUNTIF(FA13:FA163,"r")-1,0)</f>
        <v>0</v>
      </c>
      <c r="FB12" s="33">
        <f>IF(COUNTIF(FB13:FB163,"r")&gt;0,COUNTIF(FB13:FB163,"r")-1,0)</f>
        <v>0</v>
      </c>
      <c r="FC12" s="33">
        <f>IF(COUNTIF(FC13:FC163,"r")&gt;0,COUNTIF(FC13:FC163,"r")-1,0)</f>
        <v>0</v>
      </c>
      <c r="FD12" s="33">
        <f>IF(COUNTIF(FD13:FD163,"r")&gt;0,COUNTIF(FD13:FD163,"r")-1,0)</f>
        <v>0</v>
      </c>
      <c r="FE12" s="33">
        <f>IF(COUNTIF(FE13:FE163,"r")&gt;0,COUNTIF(FE13:FE163,"r")-1,0)</f>
        <v>0</v>
      </c>
      <c r="FF12" s="33">
        <f>IF(COUNTIF(FF13:FF163,"r")&gt;0,COUNTIF(FF13:FF163,"r")-1,0)</f>
        <v>0</v>
      </c>
      <c r="FG12" s="33">
        <f>IF(COUNTIF(FG13:FG163,"r")&gt;0,COUNTIF(FG13:FG163,"r")-1,0)</f>
        <v>0</v>
      </c>
      <c r="FH12" s="33">
        <f>IF(COUNTIF(FH13:FH163,"r")&gt;0,COUNTIF(FH13:FH163,"r")-1,0)</f>
        <v>0</v>
      </c>
      <c r="FI12" s="33">
        <f>IF(COUNTIF(FI13:FI163,"r")&gt;0,COUNTIF(FI13:FI163,"r")-1,0)</f>
        <v>0</v>
      </c>
      <c r="FJ12" s="19">
        <f>IF(COUNTIF(FJ13:FJ163,"r")&gt;0,COUNTIF(FJ13:FJ163,"r")-1,0)</f>
        <v>0</v>
      </c>
      <c r="FK12" s="21">
        <f>IF(COUNTIF(FK13:FK163,"r")&gt;0,COUNTIF(FK13:FK163,"r")-1,0)</f>
        <v>0</v>
      </c>
      <c r="FL12" s="33">
        <f>IF(COUNTIF(FL13:FL163,"r")&gt;0,COUNTIF(FL13:FL163,"r")-1,0)</f>
        <v>0</v>
      </c>
      <c r="FM12" s="33">
        <f>IF(COUNTIF(FM13:FM163,"r")&gt;0,COUNTIF(FM13:FM163,"r")-1,0)</f>
        <v>0</v>
      </c>
      <c r="FN12" s="33">
        <f>IF(COUNTIF(FN13:FN163,"r")&gt;0,COUNTIF(FN13:FN163,"r")-1,0)</f>
        <v>0</v>
      </c>
      <c r="FO12" s="33">
        <f>IF(COUNTIF(FO13:FO163,"r")&gt;0,COUNTIF(FO13:FO163,"r")-1,0)</f>
        <v>0</v>
      </c>
      <c r="FP12" s="33">
        <f>IF(COUNTIF(FP13:FP163,"r")&gt;0,COUNTIF(FP13:FP163,"r")-1,0)</f>
        <v>0</v>
      </c>
      <c r="FQ12" s="33">
        <f>IF(COUNTIF(FQ13:FQ163,"r")&gt;0,COUNTIF(FQ13:FQ163,"r")-1,0)</f>
        <v>0</v>
      </c>
      <c r="FR12" s="33">
        <f>IF(COUNTIF(FR13:FR163,"r")&gt;0,COUNTIF(FR13:FR163,"r")-1,0)</f>
        <v>0</v>
      </c>
      <c r="FS12" s="33">
        <f>IF(COUNTIF(FS13:FS163,"r")&gt;0,COUNTIF(FS13:FS163,"r")-1,0)</f>
        <v>0</v>
      </c>
      <c r="FT12" s="19">
        <f>IF(COUNTIF(FT13:FT163,"r")&gt;0,COUNTIF(FT13:FT163,"r")-1,0)</f>
        <v>0</v>
      </c>
      <c r="FU12" s="21">
        <f>IF(COUNTIF(FU13:FU163,"r")&gt;0,COUNTIF(FU13:FU163,"r")-1,0)</f>
        <v>0</v>
      </c>
      <c r="FV12" s="33">
        <f>IF(COUNTIF(FV13:FV163,"r")&gt;0,COUNTIF(FV13:FV163,"r")-1,0)</f>
        <v>0</v>
      </c>
      <c r="FW12" s="33">
        <f>IF(COUNTIF(FW13:FW163,"r")&gt;0,COUNTIF(FW13:FW163,"r")-1,0)</f>
        <v>0</v>
      </c>
      <c r="FX12" s="33">
        <f>IF(COUNTIF(FX13:FX163,"r")&gt;0,COUNTIF(FX13:FX163,"r")-1,0)</f>
        <v>0</v>
      </c>
      <c r="FY12" s="33">
        <f>IF(COUNTIF(FY13:FY163,"r")&gt;0,COUNTIF(FY13:FY163,"r")-1,0)</f>
        <v>0</v>
      </c>
      <c r="FZ12" s="33">
        <f>IF(COUNTIF(FZ13:FZ163,"r")&gt;0,COUNTIF(FZ13:FZ163,"r")-1,0)</f>
        <v>0</v>
      </c>
      <c r="GA12" s="33">
        <f>IF(COUNTIF(GA13:GA163,"r")&gt;0,COUNTIF(GA13:GA163,"r")-1,0)</f>
        <v>0</v>
      </c>
      <c r="GB12" s="33">
        <f>IF(COUNTIF(GB13:GB163,"r")&gt;0,COUNTIF(GB13:GB163,"r")-1,0)</f>
        <v>0</v>
      </c>
      <c r="GC12" s="33">
        <f>IF(COUNTIF(GC13:GC163,"r")&gt;0,COUNTIF(GC13:GC163,"r")-1,0)</f>
        <v>0</v>
      </c>
      <c r="GD12" s="19">
        <f>IF(COUNTIF(GD13:GD163,"r")&gt;0,COUNTIF(GD13:GD163,"r")-1,0)</f>
        <v>0</v>
      </c>
      <c r="GE12" s="21">
        <f>IF(COUNTIF(GE13:GE163,"r")&gt;0,COUNTIF(GE13:GE163,"r")-1,0)</f>
        <v>0</v>
      </c>
      <c r="GF12" s="33">
        <f>IF(COUNTIF(GF13:GF163,"r")&gt;0,COUNTIF(GF13:GF163,"r")-1,0)</f>
        <v>0</v>
      </c>
      <c r="GG12" s="33">
        <f>IF(COUNTIF(GG13:GG163,"r")&gt;0,COUNTIF(GG13:GG163,"r")-1,0)</f>
        <v>0</v>
      </c>
      <c r="GH12" s="33">
        <f>IF(COUNTIF(GH13:GH163,"r")&gt;0,COUNTIF(GH13:GH163,"r")-1,0)</f>
        <v>0</v>
      </c>
      <c r="GI12" s="33">
        <f>IF(COUNTIF(GI13:GI163,"r")&gt;0,COUNTIF(GI13:GI163,"r")-1,0)</f>
        <v>0</v>
      </c>
      <c r="GJ12" s="33">
        <f>IF(COUNTIF(GJ13:GJ163,"r")&gt;0,COUNTIF(GJ13:GJ163,"r")-1,0)</f>
        <v>0</v>
      </c>
      <c r="GK12" s="33">
        <f>IF(COUNTIF(GK13:GK163,"r")&gt;0,COUNTIF(GK13:GK163,"r")-1,0)</f>
        <v>0</v>
      </c>
      <c r="GL12" s="33">
        <f>IF(COUNTIF(GL13:GL163,"r")&gt;0,COUNTIF(GL13:GL163,"r")-1,0)</f>
        <v>0</v>
      </c>
      <c r="GM12" s="33">
        <f>IF(COUNTIF(GM13:GM163,"r")&gt;0,COUNTIF(GM13:GM163,"r")-1,0)</f>
        <v>0</v>
      </c>
      <c r="GN12" s="19">
        <f>IF(COUNTIF(GN13:GN163,"r")&gt;0,COUNTIF(GN13:GN163,"r")-1,0)</f>
        <v>0</v>
      </c>
      <c r="GO12" s="21">
        <f>IF(COUNTIF(GO13:GO163,"r")&gt;0,COUNTIF(GO13:GO163,"r")-1,0)</f>
        <v>0</v>
      </c>
      <c r="GP12" s="33">
        <f>IF(COUNTIF(GP13:GP163,"r")&gt;0,COUNTIF(GP13:GP163,"r")-1,0)</f>
        <v>0</v>
      </c>
      <c r="GQ12" s="33">
        <f>IF(COUNTIF(GQ13:GQ163,"r")&gt;0,COUNTIF(GQ13:GQ163,"r")-1,0)</f>
        <v>0</v>
      </c>
      <c r="GR12" s="33">
        <f>IF(COUNTIF(GR13:GR163,"r")&gt;0,COUNTIF(GR13:GR163,"r")-1,0)</f>
        <v>0</v>
      </c>
      <c r="GS12" s="33">
        <f>IF(COUNTIF(GS13:GS163,"r")&gt;0,COUNTIF(GS13:GS163,"r")-1,0)</f>
        <v>0</v>
      </c>
      <c r="GT12" s="33">
        <f>IF(COUNTIF(GT13:GT163,"r")&gt;0,COUNTIF(GT13:GT163,"r")-1,0)</f>
        <v>0</v>
      </c>
      <c r="GU12" s="33">
        <f>IF(COUNTIF(GU13:GU163,"r")&gt;0,COUNTIF(GU13:GU163,"r")-1,0)</f>
        <v>0</v>
      </c>
      <c r="GV12" s="33">
        <f>IF(COUNTIF(GV13:GV163,"r")&gt;0,COUNTIF(GV13:GV163,"r")-1,0)</f>
        <v>0</v>
      </c>
      <c r="GW12" s="33">
        <f>IF(COUNTIF(GW13:GW163,"r")&gt;0,COUNTIF(GW13:GW163,"r")-1,0)</f>
        <v>0</v>
      </c>
      <c r="GX12" s="19">
        <f>IF(COUNTIF(GX13:GX163,"r")&gt;0,COUNTIF(GX13:GX163,"r")-1,0)</f>
        <v>0</v>
      </c>
      <c r="GY12" s="21">
        <f>IF(COUNTIF(GY13:GY163,"r")&gt;0,COUNTIF(GY13:GY163,"r")-1,0)</f>
        <v>0</v>
      </c>
      <c r="GZ12" s="33">
        <f>IF(COUNTIF(GZ13:GZ163,"r")&gt;0,COUNTIF(GZ13:GZ163,"r")-1,0)</f>
        <v>0</v>
      </c>
      <c r="HA12" s="33">
        <f>IF(COUNTIF(HA13:HA163,"r")&gt;0,COUNTIF(HA13:HA163,"r")-1,0)</f>
        <v>0</v>
      </c>
      <c r="HB12" s="33">
        <f>IF(COUNTIF(HB13:HB163,"r")&gt;0,COUNTIF(HB13:HB163,"r")-1,0)</f>
        <v>0</v>
      </c>
      <c r="HC12" s="33">
        <f>IF(COUNTIF(HC13:HC163,"r")&gt;0,COUNTIF(HC13:HC163,"r")-1,0)</f>
        <v>0</v>
      </c>
      <c r="HD12" s="33">
        <f>IF(COUNTIF(HD13:HD163,"r")&gt;0,COUNTIF(HD13:HD163,"r")-1,0)</f>
        <v>0</v>
      </c>
      <c r="HE12" s="33">
        <f>IF(COUNTIF(HE13:HE163,"r")&gt;0,COUNTIF(HE13:HE163,"r")-1,0)</f>
        <v>0</v>
      </c>
      <c r="HF12" s="33">
        <f>IF(COUNTIF(HF13:HF163,"r")&gt;0,COUNTIF(HF13:HF163,"r")-1,0)</f>
        <v>0</v>
      </c>
      <c r="HG12" s="33">
        <f>IF(COUNTIF(HG13:HG163,"r")&gt;0,COUNTIF(HG13:HG163,"r")-1,0)</f>
        <v>0</v>
      </c>
      <c r="HH12" s="19">
        <f>IF(COUNTIF(HH13:HH163,"r")&gt;0,COUNTIF(HH13:HH163,"r")-1,0)</f>
        <v>0</v>
      </c>
      <c r="HI12" s="21">
        <f>IF(COUNTIF(HI13:HI163,"r")&gt;0,COUNTIF(HI13:HI163,"r")-1,0)</f>
        <v>0</v>
      </c>
      <c r="HJ12" s="33">
        <f>IF(COUNTIF(HJ13:HJ163,"r")&gt;0,COUNTIF(HJ13:HJ163,"r")-1,0)</f>
        <v>0</v>
      </c>
      <c r="HK12" s="33">
        <f>IF(COUNTIF(HK13:HK163,"r")&gt;0,COUNTIF(HK13:HK163,"r")-1,0)</f>
        <v>0</v>
      </c>
      <c r="HL12" s="33">
        <f>IF(COUNTIF(HL13:HL163,"r")&gt;0,COUNTIF(HL13:HL163,"r")-1,0)</f>
        <v>0</v>
      </c>
      <c r="HM12" s="33">
        <f>IF(COUNTIF(HM13:HM163,"r")&gt;0,COUNTIF(HM13:HM163,"r")-1,0)</f>
        <v>0</v>
      </c>
      <c r="HN12" s="33">
        <f>IF(COUNTIF(HN13:HN163,"r")&gt;0,COUNTIF(HN13:HN163,"r")-1,0)</f>
        <v>0</v>
      </c>
      <c r="HO12" s="33">
        <f>IF(COUNTIF(HO13:HO163,"r")&gt;0,COUNTIF(HO13:HO163,"r")-1,0)</f>
        <v>0</v>
      </c>
      <c r="HP12" s="33">
        <f>IF(COUNTIF(HP13:HP163,"r")&gt;0,COUNTIF(HP13:HP163,"r")-1,0)</f>
        <v>0</v>
      </c>
      <c r="HQ12" s="33">
        <f>IF(COUNTIF(HQ13:HQ163,"r")&gt;0,COUNTIF(HQ13:HQ163,"r")-1,0)</f>
        <v>0</v>
      </c>
      <c r="HR12" s="13">
        <f>IF(COUNTIF(HR13:HR163,"r")&gt;0,COUNTIF(HR13:HR163,"r")-1,0)</f>
        <v>0</v>
      </c>
    </row>
    <row r="13" spans="1:226" ht="8.85" customHeight="1" x14ac:dyDescent="0.25">
      <c r="B13" s="123" t="s">
        <v>34</v>
      </c>
      <c r="D13" s="78" t="s">
        <v>31</v>
      </c>
      <c r="E13" s="90"/>
      <c r="G13" s="77"/>
      <c r="H13" s="108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124" t="s">
        <v>28</v>
      </c>
      <c r="W13" s="124" t="s">
        <v>28</v>
      </c>
      <c r="X13" s="124"/>
      <c r="Y13" s="124"/>
      <c r="Z13" s="125"/>
      <c r="AA13" s="126"/>
      <c r="AB13" s="124"/>
      <c r="AC13" s="124"/>
      <c r="AD13" s="124"/>
      <c r="AE13" s="124"/>
      <c r="AF13" s="124"/>
      <c r="AG13" s="124"/>
      <c r="AH13" s="124"/>
      <c r="AI13" s="124"/>
      <c r="AJ13" s="125"/>
      <c r="AK13" s="126"/>
      <c r="AL13" s="124"/>
      <c r="AM13" s="124"/>
      <c r="AN13" s="124"/>
      <c r="AO13" s="124"/>
      <c r="AP13" s="124"/>
      <c r="AQ13" s="124"/>
      <c r="AR13" s="124"/>
      <c r="AS13" s="124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123"/>
      <c r="D14" s="78"/>
      <c r="E14" s="90"/>
      <c r="G14" s="77"/>
      <c r="H14" s="108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123" t="s">
        <v>32</v>
      </c>
      <c r="D15" s="78" t="s">
        <v>41</v>
      </c>
      <c r="E15" s="90" t="s">
        <v>34</v>
      </c>
      <c r="F15" s="90">
        <v>1</v>
      </c>
      <c r="G15" s="77"/>
      <c r="H15" s="108" t="str">
        <f t="shared" ref="H15" si="0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1">IFERROR(MATCH("ra",$Q15:$EP15,1),0)</f>
        <v>8</v>
      </c>
      <c r="Q15" s="5"/>
      <c r="X15" s="124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123"/>
      <c r="D16" s="78"/>
      <c r="E16" s="90"/>
      <c r="F16" s="90"/>
      <c r="G16" s="77"/>
      <c r="H16" s="108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2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123" t="s">
        <v>33</v>
      </c>
      <c r="D17" s="78" t="s">
        <v>42</v>
      </c>
      <c r="E17" s="90"/>
      <c r="F17" s="90">
        <v>1</v>
      </c>
      <c r="G17" s="77"/>
      <c r="H17" s="108" t="str">
        <f t="shared" ref="H17" si="3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4">IFERROR(MATCH("ra",$Q17:$EP17,1),0)</f>
        <v>10</v>
      </c>
      <c r="Q17" s="5"/>
      <c r="Y17" s="124" t="s">
        <v>28</v>
      </c>
      <c r="Z17" s="124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123"/>
      <c r="D18" s="78"/>
      <c r="E18" s="90"/>
      <c r="F18" s="90"/>
      <c r="G18" s="77"/>
      <c r="H18" s="108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2"/>
        <v>0</v>
      </c>
      <c r="N18" s="14" t="str">
        <f>IF(F17="","",(IF(F17&lt;&gt;F19,"f","")))</f>
        <v/>
      </c>
      <c r="O18" s="14">
        <f t="shared" ref="O18" si="5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127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123" t="s">
        <v>35</v>
      </c>
      <c r="D19" s="78" t="s">
        <v>43</v>
      </c>
      <c r="E19" s="90" t="s">
        <v>33</v>
      </c>
      <c r="F19" s="90">
        <v>1</v>
      </c>
      <c r="G19" s="77"/>
      <c r="H19" s="108" t="str">
        <f t="shared" ref="H19" si="6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124" t="s">
        <v>28</v>
      </c>
      <c r="AD19" s="124" t="s">
        <v>28</v>
      </c>
      <c r="AE19" s="124" t="s">
        <v>28</v>
      </c>
      <c r="AF19" s="124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123"/>
      <c r="D20" s="78"/>
      <c r="E20" s="90"/>
      <c r="F20" s="90"/>
      <c r="G20" s="77"/>
      <c r="H20" s="108"/>
      <c r="I20" s="45" t="s">
        <v>1</v>
      </c>
      <c r="J20" s="46">
        <f>IF(D19="","",COUNTIF(Echéancier!$Q20:$EP20,"r"))</f>
        <v>0</v>
      </c>
      <c r="K20" s="14"/>
      <c r="L20" s="14">
        <f>IFERROR(L18+J20,0)</f>
        <v>10</v>
      </c>
      <c r="M20" s="14">
        <f t="shared" si="2"/>
        <v>0</v>
      </c>
      <c r="N20" s="14" t="str">
        <f>IF(F19="","",(IF(F19&lt;&gt;F21,"f","")))</f>
        <v/>
      </c>
      <c r="O20" s="14">
        <f t="shared" ref="O20" si="7">IFERROR(MATCH("ra",$Q20:$EP20,1),0)</f>
        <v>0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/>
      <c r="AB20" s="34"/>
      <c r="AC20" s="34"/>
      <c r="AD20" s="128"/>
      <c r="AE20" s="128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123" t="s">
        <v>36</v>
      </c>
      <c r="D21" s="78" t="s">
        <v>44</v>
      </c>
      <c r="E21" s="90"/>
      <c r="F21" s="90">
        <v>1</v>
      </c>
      <c r="G21" s="77"/>
      <c r="H21" s="108" t="str">
        <f t="shared" ref="H21" si="8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9">IFERROR(MATCH("ra",$Q21:$EP21,1),0)</f>
        <v>18</v>
      </c>
      <c r="Q21" s="5"/>
      <c r="Z21" s="18"/>
      <c r="AA21" s="20"/>
      <c r="AG21" s="124" t="s">
        <v>28</v>
      </c>
      <c r="AH21" s="124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123"/>
      <c r="D22" s="78"/>
      <c r="E22" s="90"/>
      <c r="F22" s="90"/>
      <c r="G22" s="77"/>
      <c r="H22" s="108"/>
      <c r="I22" s="45" t="s">
        <v>1</v>
      </c>
      <c r="J22" s="46">
        <f>IF(D21="","",COUNTIF(Echéancier!$Q22:$EP22,"r"))</f>
        <v>0</v>
      </c>
      <c r="K22" s="14"/>
      <c r="L22" s="14">
        <f>IFERROR(L20+J22,0)</f>
        <v>10</v>
      </c>
      <c r="M22" s="14">
        <f t="shared" si="2"/>
        <v>0</v>
      </c>
      <c r="N22" s="14" t="str">
        <f>IF(F21="","",(IF(F21&lt;&gt;F23,"f","")))</f>
        <v/>
      </c>
      <c r="O22" s="14">
        <f t="shared" ref="O22" si="10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128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123" t="s">
        <v>37</v>
      </c>
      <c r="D23" s="78" t="s">
        <v>45</v>
      </c>
      <c r="E23" s="90"/>
      <c r="F23" s="90">
        <v>1</v>
      </c>
      <c r="G23" s="77"/>
      <c r="H23" s="108" t="str">
        <f t="shared" ref="H23" si="11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2">IFERROR(MATCH("ra",$Q23:$EP23,1),0)</f>
        <v>19</v>
      </c>
      <c r="Q23" s="5"/>
      <c r="Z23" s="18"/>
      <c r="AA23" s="20"/>
      <c r="AI23" s="124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123"/>
      <c r="D24" s="78"/>
      <c r="E24" s="90"/>
      <c r="F24" s="90"/>
      <c r="G24" s="77"/>
      <c r="H24" s="108"/>
      <c r="I24" s="45" t="s">
        <v>1</v>
      </c>
      <c r="J24" s="46">
        <f>IF(D23="","",COUNTIF(Echéancier!$Q24:$EP24,"r"))</f>
        <v>0</v>
      </c>
      <c r="K24" s="14"/>
      <c r="L24" s="14">
        <f>IFERROR(L22+J24,0)</f>
        <v>10</v>
      </c>
      <c r="M24" s="14">
        <f t="shared" si="2"/>
        <v>0</v>
      </c>
      <c r="N24" s="14" t="str">
        <f>IF(F23="","",(IF(F23&lt;&gt;F25,"f","")))</f>
        <v/>
      </c>
      <c r="O24" s="14">
        <f t="shared" ref="O24" si="13">IFERROR(MATCH("ra",$Q24:$EP24,1),0)</f>
        <v>0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/>
      <c r="AE24" s="34"/>
      <c r="AF24" s="34"/>
      <c r="AG24" s="128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123" t="s">
        <v>38</v>
      </c>
      <c r="D25" s="78" t="s">
        <v>46</v>
      </c>
      <c r="E25" s="90"/>
      <c r="F25" s="90">
        <v>1</v>
      </c>
      <c r="G25" s="77"/>
      <c r="H25" s="108" t="str">
        <f t="shared" ref="H25" si="14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5">IFERROR(MATCH("ra",$Q25:$EP25,1),0)</f>
        <v>20</v>
      </c>
      <c r="Q25" s="5"/>
      <c r="Z25" s="18"/>
      <c r="AA25" s="20"/>
      <c r="AJ25" s="124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123"/>
      <c r="D26" s="78"/>
      <c r="E26" s="90"/>
      <c r="F26" s="90"/>
      <c r="G26" s="77"/>
      <c r="H26" s="108"/>
      <c r="I26" s="45" t="s">
        <v>1</v>
      </c>
      <c r="J26" s="46">
        <f>IF(D25="","",COUNTIF(Echéancier!$Q26:$EP26,"r"))</f>
        <v>0</v>
      </c>
      <c r="K26" s="14"/>
      <c r="L26" s="14">
        <f>IFERROR(L24+J26,0)</f>
        <v>10</v>
      </c>
      <c r="M26" s="14">
        <f t="shared" ref="M26" si="16">COUNTIF(Q26:EP26,"a")</f>
        <v>0</v>
      </c>
      <c r="N26" s="14" t="str">
        <f>IF(F25="","",(IF(F25&lt;&gt;F27,"f","")))</f>
        <v>f</v>
      </c>
      <c r="O26" s="14">
        <f t="shared" ref="O26" si="17">IFERROR(MATCH("ra",$Q26:$EP26,1),0)</f>
        <v>0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/>
      <c r="AG26" s="34"/>
      <c r="AH26" s="128"/>
      <c r="AI26" s="128"/>
      <c r="AJ26" s="127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123" t="s">
        <v>39</v>
      </c>
      <c r="D27" s="78" t="s">
        <v>51</v>
      </c>
      <c r="E27" s="90"/>
      <c r="F27" s="90">
        <v>2</v>
      </c>
      <c r="G27" s="77"/>
      <c r="H27" s="108" t="str">
        <f t="shared" ref="H27" si="18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19">IFERROR(MATCH("ra",$Q27:$EP27,1),0)</f>
        <v>25</v>
      </c>
      <c r="Q27" s="5"/>
      <c r="Z27" s="18"/>
      <c r="AA27" s="20"/>
      <c r="AK27" s="124" t="s">
        <v>28</v>
      </c>
      <c r="AL27" s="124" t="s">
        <v>28</v>
      </c>
      <c r="AM27" s="124" t="s">
        <v>28</v>
      </c>
      <c r="AN27" s="124" t="s">
        <v>28</v>
      </c>
      <c r="AO27" s="124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123"/>
      <c r="D28" s="78"/>
      <c r="E28" s="90"/>
      <c r="F28" s="90"/>
      <c r="G28" s="77"/>
      <c r="H28" s="108"/>
      <c r="I28" s="45" t="s">
        <v>1</v>
      </c>
      <c r="J28" s="46">
        <f>IF(D27="","",COUNTIF(Echéancier!$Q28:$EP28,"r"))</f>
        <v>0</v>
      </c>
      <c r="K28" s="14"/>
      <c r="L28" s="14">
        <f>IFERROR(L26+J28,0)</f>
        <v>10</v>
      </c>
      <c r="M28" s="14">
        <f t="shared" ref="M28" si="20">COUNTIF(Q28:EP28,"a")</f>
        <v>0</v>
      </c>
      <c r="N28" s="14" t="str">
        <f>IF(F27="","",(IF(F27&lt;&gt;F29,"f","")))</f>
        <v/>
      </c>
      <c r="O28" s="14">
        <f t="shared" ref="O28" si="21">IFERROR(MATCH("ra",$Q28:$EP28,1),0)</f>
        <v>0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/>
      <c r="AH28" s="34"/>
      <c r="AI28" s="34"/>
      <c r="AJ28" s="24"/>
      <c r="AK28" s="25"/>
      <c r="AL28" s="34"/>
      <c r="AM28" s="128"/>
      <c r="AN28" s="128"/>
      <c r="AO28" s="128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123" t="s">
        <v>40</v>
      </c>
      <c r="D29" s="78" t="s">
        <v>47</v>
      </c>
      <c r="E29" s="90" t="s">
        <v>39</v>
      </c>
      <c r="F29" s="90">
        <v>2</v>
      </c>
      <c r="G29" s="77"/>
      <c r="H29" s="108" t="str">
        <f t="shared" ref="H29" si="22">IF(O30&gt;P29,"!","")</f>
        <v/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3">IFERROR(MATCH("ra",$Q29:$EP29,1),0)</f>
        <v>29</v>
      </c>
      <c r="Q29" s="5"/>
      <c r="Z29" s="18"/>
      <c r="AA29" s="20"/>
      <c r="AJ29" s="18"/>
      <c r="AK29" s="20"/>
      <c r="AP29" s="124" t="s">
        <v>28</v>
      </c>
      <c r="AQ29" s="124" t="s">
        <v>28</v>
      </c>
      <c r="AR29" s="124" t="s">
        <v>28</v>
      </c>
      <c r="AS29" s="124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123"/>
      <c r="D30" s="78"/>
      <c r="E30" s="90"/>
      <c r="F30" s="90"/>
      <c r="G30" s="77"/>
      <c r="H30" s="108"/>
      <c r="I30" s="45" t="s">
        <v>1</v>
      </c>
      <c r="J30" s="46">
        <f>IF(D29="","",COUNTIF(Echéancier!$Q30:$EP30,"r"))</f>
        <v>0</v>
      </c>
      <c r="K30" s="14"/>
      <c r="L30" s="14">
        <f>IFERROR(L28+J30,0)</f>
        <v>10</v>
      </c>
      <c r="M30" s="14">
        <f t="shared" ref="M30" si="24">COUNTIF(Q30:EP30,"a")</f>
        <v>0</v>
      </c>
      <c r="N30" s="14" t="str">
        <f>IF(F29="","",(IF(F29&lt;&gt;F31,"f","")))</f>
        <v/>
      </c>
      <c r="O30" s="14">
        <f t="shared" ref="O30" si="25">IFERROR(MATCH("ra",$Q30:$EP30,1),0)</f>
        <v>0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/>
      <c r="AK30" s="25"/>
      <c r="AL30" s="34"/>
      <c r="AM30" s="34"/>
      <c r="AN30" s="34"/>
      <c r="AO30" s="34"/>
      <c r="AP30" s="34"/>
      <c r="AQ30" s="128"/>
      <c r="AR30" s="128"/>
      <c r="AS30" s="34"/>
      <c r="AT30" s="24"/>
      <c r="AU30" s="25"/>
      <c r="AV30" s="34"/>
      <c r="AW30" s="34"/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123" t="s">
        <v>53</v>
      </c>
      <c r="D31" s="110" t="s">
        <v>48</v>
      </c>
      <c r="E31" s="90" t="s">
        <v>39</v>
      </c>
      <c r="F31" s="90">
        <v>2</v>
      </c>
      <c r="G31" s="77"/>
      <c r="H31" s="108" t="str">
        <f t="shared" ref="H31" si="26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27">IFERROR(MATCH("ra",$Q31:$EP31,1),0)</f>
        <v>31</v>
      </c>
      <c r="Q31" s="5"/>
      <c r="Z31" s="18"/>
      <c r="AA31" s="20"/>
      <c r="AJ31" s="18"/>
      <c r="AK31" s="20"/>
      <c r="AT31" s="124" t="s">
        <v>28</v>
      </c>
      <c r="AU31" s="124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123"/>
      <c r="D32" s="110"/>
      <c r="E32" s="90"/>
      <c r="F32" s="90"/>
      <c r="G32" s="77"/>
      <c r="H32" s="108"/>
      <c r="I32" s="45" t="s">
        <v>1</v>
      </c>
      <c r="J32" s="46">
        <f>IF(D31="","",COUNTIF(Echéancier!$Q32:$EP32,"r"))</f>
        <v>0</v>
      </c>
      <c r="K32" s="14"/>
      <c r="L32" s="14">
        <f>IFERROR(L30+J32,0)</f>
        <v>10</v>
      </c>
      <c r="M32" s="14">
        <f t="shared" ref="M32" si="28">COUNTIF(Q32:EP32,"a")</f>
        <v>0</v>
      </c>
      <c r="N32" s="14" t="str">
        <f>IF(F31="","",(IF(F31&lt;&gt;F33,"f","")))</f>
        <v/>
      </c>
      <c r="O32" s="14">
        <f t="shared" ref="O32" si="29">IFERROR(MATCH("ra",$Q32:$EP32,1),0)</f>
        <v>0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/>
      <c r="AR32" s="128"/>
      <c r="AS32" s="128"/>
      <c r="AT32" s="127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123" t="s">
        <v>54</v>
      </c>
      <c r="D33" s="110" t="s">
        <v>49</v>
      </c>
      <c r="E33" s="90" t="s">
        <v>39</v>
      </c>
      <c r="F33" s="90">
        <v>2</v>
      </c>
      <c r="G33" s="77"/>
      <c r="H33" s="108" t="str">
        <f t="shared" ref="H33" si="30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1">IFERROR(MATCH("ra",$Q33:$EP33,1),0)</f>
        <v>34</v>
      </c>
      <c r="Q33" s="5"/>
      <c r="Z33" s="18"/>
      <c r="AA33" s="20"/>
      <c r="AJ33" s="18"/>
      <c r="AK33" s="20"/>
      <c r="AU33" s="20"/>
      <c r="AV33" s="124" t="s">
        <v>28</v>
      </c>
      <c r="AW33" s="124" t="s">
        <v>28</v>
      </c>
      <c r="AX33" s="124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123"/>
      <c r="D34" s="110"/>
      <c r="E34" s="90"/>
      <c r="F34" s="90"/>
      <c r="G34" s="77"/>
      <c r="H34" s="108"/>
      <c r="I34" s="45" t="s">
        <v>1</v>
      </c>
      <c r="J34" s="46">
        <f>IF(D33="","",COUNTIF(Echéancier!$Q34:$EP34,"r"))</f>
        <v>0</v>
      </c>
      <c r="K34" s="14"/>
      <c r="L34" s="14">
        <f>IFERROR(L32+J34,0)</f>
        <v>10</v>
      </c>
      <c r="M34" s="14">
        <f t="shared" ref="M34" si="32">COUNTIF(Q34:EP34,"a")</f>
        <v>0</v>
      </c>
      <c r="N34" s="14" t="str">
        <f>IF(F33="","",(IF(F33&lt;&gt;F35,"f","")))</f>
        <v/>
      </c>
      <c r="O34" s="14">
        <f t="shared" ref="O34" si="33">IFERROR(MATCH("ra",$Q34:$EP34,1),0)</f>
        <v>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/>
      <c r="AT34" s="127"/>
      <c r="AU34" s="129"/>
      <c r="AV34" s="128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123" t="s">
        <v>55</v>
      </c>
      <c r="D35" s="110" t="s">
        <v>50</v>
      </c>
      <c r="E35" s="90" t="s">
        <v>39</v>
      </c>
      <c r="F35" s="90">
        <v>2</v>
      </c>
      <c r="G35" s="77"/>
      <c r="H35" s="108" t="str">
        <f t="shared" ref="H35" si="34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5">IFERROR(MATCH("ra",$Q35:$EP35,1),0)</f>
        <v>37</v>
      </c>
      <c r="Q35" s="5"/>
      <c r="Z35" s="18"/>
      <c r="AA35" s="20"/>
      <c r="AJ35" s="18"/>
      <c r="AK35" s="20"/>
      <c r="AU35" s="20"/>
      <c r="AY35" s="124" t="s">
        <v>28</v>
      </c>
      <c r="AZ35" s="124" t="s">
        <v>28</v>
      </c>
      <c r="BA35" s="124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123"/>
      <c r="D36" s="110"/>
      <c r="E36" s="90"/>
      <c r="F36" s="90"/>
      <c r="G36" s="77"/>
      <c r="H36" s="108"/>
      <c r="I36" s="45" t="s">
        <v>1</v>
      </c>
      <c r="J36" s="46">
        <f>IF(D35="","",COUNTIF(Echéancier!$Q36:$EP36,"r"))</f>
        <v>0</v>
      </c>
      <c r="K36" s="14"/>
      <c r="L36" s="14">
        <f>IFERROR(L34+J36,0)</f>
        <v>10</v>
      </c>
      <c r="M36" s="14">
        <f t="shared" ref="M36" si="36">COUNTIF(Q36:EP36,"a")</f>
        <v>0</v>
      </c>
      <c r="N36" s="14" t="str">
        <f>IF(F35="","",(IF(F35&lt;&gt;F37,"f","")))</f>
        <v/>
      </c>
      <c r="O36" s="14">
        <f t="shared" ref="O36" si="37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128"/>
      <c r="AW36" s="128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123" t="s">
        <v>56</v>
      </c>
      <c r="D37" s="110" t="s">
        <v>52</v>
      </c>
      <c r="E37" s="90" t="s">
        <v>39</v>
      </c>
      <c r="F37" s="90">
        <v>2</v>
      </c>
      <c r="G37" s="77"/>
      <c r="H37" s="108" t="str">
        <f t="shared" ref="H37" si="38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39">IFERROR(MATCH("ra",$Q37:$EP37,1),0)</f>
        <v>39</v>
      </c>
      <c r="Q37" s="5"/>
      <c r="Z37" s="18"/>
      <c r="AA37" s="20"/>
      <c r="AJ37" s="18"/>
      <c r="AK37" s="20"/>
      <c r="AT37" s="18"/>
      <c r="AU37" s="20"/>
      <c r="BB37" s="124" t="s">
        <v>28</v>
      </c>
      <c r="BC37" s="124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123"/>
      <c r="D38" s="110"/>
      <c r="E38" s="90"/>
      <c r="F38" s="90"/>
      <c r="G38" s="77"/>
      <c r="H38" s="108"/>
      <c r="I38" s="45" t="s">
        <v>1</v>
      </c>
      <c r="J38" s="46">
        <f>IF(D37="","",COUNTIF(Echéancier!$Q38:$EP38,"r"))</f>
        <v>0</v>
      </c>
      <c r="K38" s="14"/>
      <c r="L38" s="14">
        <f>IFERROR(L36+J38,0)</f>
        <v>10</v>
      </c>
      <c r="M38" s="14">
        <f t="shared" ref="M38" si="40">COUNTIF(Q38:EP38,"a")</f>
        <v>0</v>
      </c>
      <c r="N38" s="14" t="str">
        <f>IF(F37="","",(IF(F37&lt;&gt;F39,"f","")))</f>
        <v>f</v>
      </c>
      <c r="O38" s="14">
        <f t="shared" ref="O38" si="41">IFERROR(MATCH("ra",$Q38:$EP38,1),0)</f>
        <v>0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/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128"/>
      <c r="AY38" s="128"/>
      <c r="AZ38" s="128"/>
      <c r="BA38" s="128"/>
      <c r="BB38" s="128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123" t="s">
        <v>70</v>
      </c>
      <c r="D39" s="110" t="s">
        <v>57</v>
      </c>
      <c r="E39" s="90"/>
      <c r="F39" s="90">
        <v>3</v>
      </c>
      <c r="G39" s="77"/>
      <c r="H39" s="108" t="str">
        <f t="shared" ref="H39" si="42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124" t="s">
        <v>28</v>
      </c>
      <c r="BE39" s="124" t="s">
        <v>28</v>
      </c>
      <c r="BF39" s="124" t="s">
        <v>28</v>
      </c>
      <c r="BG39" s="124" t="s">
        <v>28</v>
      </c>
      <c r="BH39" s="124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123"/>
      <c r="D40" s="110"/>
      <c r="E40" s="90"/>
      <c r="F40" s="90"/>
      <c r="G40" s="77"/>
      <c r="H40" s="108"/>
      <c r="I40" s="45" t="s">
        <v>1</v>
      </c>
      <c r="J40" s="46">
        <f>IF(D39="","",COUNTIF(Echéancier!$Q40:$EP40,"r"))</f>
        <v>0</v>
      </c>
      <c r="K40" s="14"/>
      <c r="L40" s="14">
        <f>IFERROR(L38+J40,0)</f>
        <v>10</v>
      </c>
      <c r="M40" s="14">
        <f t="shared" ref="M40" si="43">COUNTIF(Q40:EP40,"a")</f>
        <v>0</v>
      </c>
      <c r="N40" s="14" t="e">
        <f>IF(F39="","",(IF(F39&lt;&gt;#REF!,"f","")))</f>
        <v>#REF!</v>
      </c>
      <c r="O40" s="14">
        <f>IFERROR(MATCH("ra",$Q40:$EP40,1),0)</f>
        <v>0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/>
      <c r="BB40" s="128"/>
      <c r="BC40" s="128"/>
      <c r="BD40" s="24"/>
      <c r="BE40" s="25"/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123" t="s">
        <v>71</v>
      </c>
      <c r="D41" s="110" t="s">
        <v>58</v>
      </c>
      <c r="E41" s="90"/>
      <c r="F41" s="90">
        <v>3</v>
      </c>
      <c r="G41" s="77"/>
      <c r="H41" s="108" t="str">
        <f t="shared" ref="H41" si="44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124" t="s">
        <v>28</v>
      </c>
      <c r="BJ41" s="124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123"/>
      <c r="D42" s="110"/>
      <c r="E42" s="90"/>
      <c r="F42" s="90"/>
      <c r="G42" s="77"/>
      <c r="H42" s="108"/>
      <c r="I42" s="45" t="s">
        <v>1</v>
      </c>
      <c r="J42" s="46">
        <f>IF(D41="","",COUNTIF(Echéancier!$Q42:$EP42,"r"))</f>
        <v>0</v>
      </c>
      <c r="K42" s="14"/>
      <c r="L42" s="14">
        <f>IFERROR(#REF!+J42,0)</f>
        <v>0</v>
      </c>
      <c r="M42" s="14">
        <f t="shared" ref="M42" si="45">COUNTIF(Q42:EP42,"a")</f>
        <v>0</v>
      </c>
      <c r="N42" s="14" t="str">
        <f t="shared" ref="N42" si="46">IF(F41="","",(IF(F41&lt;&gt;F43,"f","")))</f>
        <v/>
      </c>
      <c r="O42" s="14">
        <f>IFERROR(MATCH("ra",$Q42:$EP42,1),0)</f>
        <v>0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/>
      <c r="BA42" s="34"/>
      <c r="BB42" s="34"/>
      <c r="BC42" s="34"/>
      <c r="BD42" s="127"/>
      <c r="BE42" s="129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123" t="s">
        <v>72</v>
      </c>
      <c r="D43" s="110" t="s">
        <v>59</v>
      </c>
      <c r="E43" s="90"/>
      <c r="F43" s="90">
        <v>3</v>
      </c>
      <c r="G43" s="77"/>
      <c r="H43" s="108" t="str">
        <f t="shared" ref="H43" si="47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48">IFERROR(K41+J43,0)</f>
        <v>2</v>
      </c>
      <c r="L43" s="14"/>
      <c r="M43" s="14"/>
      <c r="N43" s="14" t="str">
        <f t="shared" ref="N43" si="49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124" t="s">
        <v>28</v>
      </c>
      <c r="BL43" s="124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123"/>
      <c r="D44" s="110"/>
      <c r="E44" s="90"/>
      <c r="F44" s="90"/>
      <c r="G44" s="77"/>
      <c r="H44" s="108"/>
      <c r="I44" s="45" t="s">
        <v>1</v>
      </c>
      <c r="J44" s="46">
        <f>IF(D43="","",COUNTIF(Echéancier!$Q44:$EP44,"r"))</f>
        <v>0</v>
      </c>
      <c r="K44" s="14"/>
      <c r="L44" s="14">
        <f t="shared" ref="L44" si="50">IFERROR(L42+J44,0)</f>
        <v>0</v>
      </c>
      <c r="M44" s="14">
        <f t="shared" ref="M44" si="51">COUNTIF(Q44:EP44,"a")</f>
        <v>0</v>
      </c>
      <c r="N44" s="14" t="str">
        <f t="shared" ref="N44" si="52">IF(F43="","",(IF(F43&lt;&gt;F45,"f","")))</f>
        <v/>
      </c>
      <c r="O44" s="14">
        <f>IFERROR(MATCH("ra",$Q44:$EP44,1),0)</f>
        <v>0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128"/>
      <c r="BG44" s="128"/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123" t="s">
        <v>73</v>
      </c>
      <c r="D45" s="110" t="s">
        <v>60</v>
      </c>
      <c r="E45" s="90"/>
      <c r="F45" s="90">
        <v>3</v>
      </c>
      <c r="G45" s="77"/>
      <c r="H45" s="108" t="str">
        <f t="shared" ref="H45" si="53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4">IFERROR(K43+J45,0)</f>
        <v>4</v>
      </c>
      <c r="L45" s="14"/>
      <c r="M45" s="14"/>
      <c r="N45" s="14" t="str">
        <f t="shared" ref="N45" si="55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124" t="s">
        <v>28</v>
      </c>
      <c r="BN45" s="124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123"/>
      <c r="D46" s="110"/>
      <c r="E46" s="90"/>
      <c r="F46" s="90"/>
      <c r="G46" s="77"/>
      <c r="H46" s="108"/>
      <c r="I46" s="45" t="s">
        <v>1</v>
      </c>
      <c r="J46" s="46">
        <f>IF(D45="","",COUNTIF(Echéancier!$Q46:$EP46,"r"))</f>
        <v>0</v>
      </c>
      <c r="K46" s="14"/>
      <c r="L46" s="14">
        <f t="shared" ref="L46" si="56">IFERROR(L44+J46,0)</f>
        <v>0</v>
      </c>
      <c r="M46" s="14">
        <f t="shared" ref="M46" si="57">COUNTIF(Q46:EP46,"a")</f>
        <v>0</v>
      </c>
      <c r="N46" s="14" t="str">
        <f>IF(F45="","",(IF(F45&lt;&gt;F47,"f","")))</f>
        <v/>
      </c>
      <c r="O46" s="14">
        <f>IFERROR(MATCH("ra",$Q46:$EP46,1),0)</f>
        <v>0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128"/>
      <c r="BI46" s="34"/>
      <c r="BJ46" s="34"/>
      <c r="BK46" s="34"/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123" t="s">
        <v>74</v>
      </c>
      <c r="D47" s="110" t="s">
        <v>66</v>
      </c>
      <c r="E47" s="90"/>
      <c r="F47" s="90">
        <v>3</v>
      </c>
      <c r="G47" s="77"/>
      <c r="H47" s="108" t="str">
        <f t="shared" ref="H47" si="58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124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123"/>
      <c r="D48" s="110"/>
      <c r="E48" s="90"/>
      <c r="F48" s="90"/>
      <c r="G48" s="77"/>
      <c r="H48" s="108"/>
      <c r="I48" s="45" t="s">
        <v>1</v>
      </c>
      <c r="J48" s="46">
        <f>IF(D47="","",COUNTIF(Echéancier!$Q48:$EP48,"r"))</f>
        <v>0</v>
      </c>
      <c r="K48" s="14"/>
      <c r="L48" s="14">
        <f>IFERROR(L46+J48,0)</f>
        <v>0</v>
      </c>
      <c r="M48" s="14">
        <f t="shared" ref="M48" si="59">COUNTIF(Q48:EP48,"a")</f>
        <v>0</v>
      </c>
      <c r="N48" s="14" t="str">
        <f t="shared" ref="N48" si="60">IF(F47="","",(IF(F47&lt;&gt;F49,"f","")))</f>
        <v>f</v>
      </c>
      <c r="O48" s="14">
        <f>IFERROR(MATCH("ra",$Q48:$EP48,1),0)</f>
        <v>0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/>
      <c r="BI48" s="128"/>
      <c r="BJ48" s="128"/>
      <c r="BK48" s="128"/>
      <c r="BL48" s="128"/>
      <c r="BM48" s="128"/>
      <c r="BN48" s="127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123" t="s">
        <v>75</v>
      </c>
      <c r="D49" s="110" t="s">
        <v>61</v>
      </c>
      <c r="E49" s="90"/>
      <c r="F49" s="90">
        <v>4</v>
      </c>
      <c r="G49" s="77"/>
      <c r="H49" s="108" t="str">
        <f t="shared" ref="H49" si="61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2">IFERROR(K47+J49,0)</f>
        <v>12</v>
      </c>
      <c r="L49" s="14"/>
      <c r="M49" s="14"/>
      <c r="N49" s="14" t="str">
        <f t="shared" ref="N49" si="63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124" t="s">
        <v>28</v>
      </c>
      <c r="BQ49" s="124" t="s">
        <v>28</v>
      </c>
      <c r="BR49" s="124" t="s">
        <v>28</v>
      </c>
      <c r="BS49" s="124" t="s">
        <v>28</v>
      </c>
      <c r="BT49" s="124" t="s">
        <v>28</v>
      </c>
      <c r="BU49" s="124" t="s">
        <v>28</v>
      </c>
      <c r="BV49" s="124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123"/>
      <c r="D50" s="110"/>
      <c r="E50" s="90"/>
      <c r="F50" s="90"/>
      <c r="G50" s="77"/>
      <c r="H50" s="108"/>
      <c r="I50" s="45" t="s">
        <v>1</v>
      </c>
      <c r="J50" s="46">
        <f>IF(D49="","",COUNTIF(Echéancier!$Q50:$EP50,"r"))</f>
        <v>0</v>
      </c>
      <c r="K50" s="14"/>
      <c r="L50" s="14">
        <f t="shared" ref="L50" si="64">IFERROR(L48+J50,0)</f>
        <v>0</v>
      </c>
      <c r="M50" s="14">
        <f t="shared" ref="M50" si="65">COUNTIF(Q50:EP50,"a")</f>
        <v>0</v>
      </c>
      <c r="N50" s="14" t="str">
        <f t="shared" ref="N50" si="66">IF(F49="","",(IF(F49&lt;&gt;F51,"f","")))</f>
        <v/>
      </c>
      <c r="O50" s="14">
        <f>IFERROR(MATCH("ra",$Q50:$EP50,1),0)</f>
        <v>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/>
      <c r="BM50" s="34"/>
      <c r="BN50" s="24"/>
      <c r="BO50" s="129"/>
      <c r="BP50" s="128"/>
      <c r="BQ50" s="128"/>
      <c r="BR50" s="128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123" t="s">
        <v>76</v>
      </c>
      <c r="D51" s="110" t="s">
        <v>62</v>
      </c>
      <c r="E51" s="90"/>
      <c r="F51" s="90">
        <v>4</v>
      </c>
      <c r="G51" s="77"/>
      <c r="H51" s="108" t="str">
        <f t="shared" ref="H51" si="67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68">IFERROR(K49+J51,0)</f>
        <v>16</v>
      </c>
      <c r="L51" s="14"/>
      <c r="M51" s="14"/>
      <c r="N51" s="14" t="str">
        <f t="shared" ref="N51" si="69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124" t="s">
        <v>28</v>
      </c>
      <c r="BX51" s="124" t="s">
        <v>28</v>
      </c>
      <c r="BY51" s="124" t="s">
        <v>28</v>
      </c>
      <c r="BZ51" s="124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123"/>
      <c r="D52" s="110"/>
      <c r="E52" s="90"/>
      <c r="F52" s="90"/>
      <c r="G52" s="77"/>
      <c r="H52" s="108"/>
      <c r="I52" s="45" t="s">
        <v>1</v>
      </c>
      <c r="J52" s="46">
        <f>IF(D51="","",COUNTIF(Echéancier!$Q52:$EP52,"r"))</f>
        <v>0</v>
      </c>
      <c r="K52" s="14"/>
      <c r="L52" s="14">
        <f t="shared" ref="L52" si="70">IFERROR(L50+J52,0)</f>
        <v>0</v>
      </c>
      <c r="M52" s="14">
        <f t="shared" ref="M52" si="71">COUNTIF(Q52:EP52,"a")</f>
        <v>0</v>
      </c>
      <c r="N52" s="14" t="str">
        <f t="shared" ref="N52" si="72">IF(F51="","",(IF(F51&lt;&gt;F53,"f","")))</f>
        <v/>
      </c>
      <c r="O52" s="14">
        <f>IFERROR(MATCH("ra",$Q52:$EP52,1),0)</f>
        <v>0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/>
      <c r="BP52" s="34"/>
      <c r="BQ52" s="34"/>
      <c r="BR52" s="128"/>
      <c r="BS52" s="128"/>
      <c r="BT52" s="128"/>
      <c r="BU52" s="128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123" t="s">
        <v>77</v>
      </c>
      <c r="D53" s="110" t="s">
        <v>63</v>
      </c>
      <c r="E53" s="90"/>
      <c r="F53" s="90">
        <v>4</v>
      </c>
      <c r="G53" s="77"/>
      <c r="H53" s="108" t="str">
        <f t="shared" ref="H53" si="73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4">IFERROR(K51+J53,0)</f>
        <v>20</v>
      </c>
      <c r="L53" s="14"/>
      <c r="M53" s="14"/>
      <c r="N53" s="14" t="str">
        <f t="shared" ref="N53" si="75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124" t="s">
        <v>28</v>
      </c>
      <c r="CB53" s="124" t="s">
        <v>28</v>
      </c>
      <c r="CC53" s="124" t="s">
        <v>28</v>
      </c>
      <c r="CD53" s="124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123"/>
      <c r="D54" s="110"/>
      <c r="E54" s="90"/>
      <c r="F54" s="90"/>
      <c r="G54" s="77"/>
      <c r="H54" s="108"/>
      <c r="I54" s="45" t="s">
        <v>1</v>
      </c>
      <c r="J54" s="46">
        <f>IF(D53="","",COUNTIF(Echéancier!$Q54:$EP54,"r"))</f>
        <v>0</v>
      </c>
      <c r="K54" s="14"/>
      <c r="L54" s="14">
        <f t="shared" ref="L54" si="76">IFERROR(L52+J54,0)</f>
        <v>0</v>
      </c>
      <c r="M54" s="14">
        <f t="shared" ref="M54" si="77">COUNTIF(Q54:EP54,"a")</f>
        <v>0</v>
      </c>
      <c r="N54" s="14" t="str">
        <f t="shared" ref="N54" si="78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128"/>
      <c r="BV54" s="128"/>
      <c r="BW54" s="128"/>
      <c r="BX54" s="127"/>
      <c r="BY54" s="129"/>
      <c r="BZ54" s="128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123" t="s">
        <v>78</v>
      </c>
      <c r="D55" s="110" t="s">
        <v>64</v>
      </c>
      <c r="E55" s="90" t="s">
        <v>77</v>
      </c>
      <c r="F55" s="90">
        <v>4</v>
      </c>
      <c r="G55" s="77"/>
      <c r="H55" s="108" t="str">
        <f t="shared" ref="H55" si="79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0">IFERROR(K53+J55,0)</f>
        <v>26</v>
      </c>
      <c r="L55" s="14"/>
      <c r="M55" s="14"/>
      <c r="N55" s="14" t="str">
        <f t="shared" ref="N55" si="81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124" t="s">
        <v>28</v>
      </c>
      <c r="CF55" s="124" t="s">
        <v>28</v>
      </c>
      <c r="CG55" s="124" t="s">
        <v>28</v>
      </c>
      <c r="CH55" s="124" t="s">
        <v>28</v>
      </c>
      <c r="CI55" s="124" t="s">
        <v>28</v>
      </c>
      <c r="CJ55" s="124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123"/>
      <c r="D56" s="110"/>
      <c r="E56" s="90"/>
      <c r="F56" s="90"/>
      <c r="G56" s="77"/>
      <c r="H56" s="108"/>
      <c r="I56" s="45" t="s">
        <v>1</v>
      </c>
      <c r="J56" s="46">
        <f>IF(D55="","",COUNTIF(Echéancier!$Q56:$EP56,"r"))</f>
        <v>0</v>
      </c>
      <c r="K56" s="14"/>
      <c r="L56" s="14">
        <f t="shared" ref="L56" si="82">IFERROR(L54+J56,0)</f>
        <v>0</v>
      </c>
      <c r="M56" s="14">
        <f t="shared" ref="M56" si="83">COUNTIF(Q56:EP56,"a")</f>
        <v>0</v>
      </c>
      <c r="N56" s="14" t="str">
        <f t="shared" ref="N56" si="84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128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123" t="s">
        <v>79</v>
      </c>
      <c r="D57" s="110" t="s">
        <v>65</v>
      </c>
      <c r="E57" s="90" t="s">
        <v>91</v>
      </c>
      <c r="F57" s="90">
        <v>4</v>
      </c>
      <c r="G57" s="77"/>
      <c r="H57" s="108" t="str">
        <f t="shared" ref="H57" si="85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86">IFERROR(K55+J57,0)</f>
        <v>27</v>
      </c>
      <c r="L57" s="14"/>
      <c r="M57" s="14"/>
      <c r="N57" s="14" t="str">
        <f t="shared" ref="N57" si="87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124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123"/>
      <c r="D58" s="110"/>
      <c r="E58" s="90"/>
      <c r="F58" s="90"/>
      <c r="G58" s="77"/>
      <c r="H58" s="108"/>
      <c r="I58" s="45" t="s">
        <v>1</v>
      </c>
      <c r="J58" s="46">
        <f>IF(D57="","",COUNTIF(Echéancier!$Q58:$EP58,"r"))</f>
        <v>0</v>
      </c>
      <c r="K58" s="14"/>
      <c r="L58" s="14">
        <f t="shared" ref="L58" si="88">IFERROR(L56+J58,0)</f>
        <v>0</v>
      </c>
      <c r="M58" s="14">
        <f t="shared" ref="M58" si="89">COUNTIF(Q58:EP58,"a")</f>
        <v>0</v>
      </c>
      <c r="N58" s="14" t="str">
        <f t="shared" ref="N58" si="90">IF(F57="","",(IF(F57&lt;&gt;F59,"f","")))</f>
        <v>f</v>
      </c>
      <c r="O58" s="14">
        <f>IFERROR(MATCH("ra",$Q58:$EP58,1),0)</f>
        <v>0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/>
      <c r="BT58" s="34"/>
      <c r="BU58" s="34"/>
      <c r="BV58" s="34"/>
      <c r="BW58" s="34"/>
      <c r="BX58" s="24"/>
      <c r="BY58" s="25"/>
      <c r="BZ58" s="34"/>
      <c r="CA58" s="128"/>
      <c r="CB58" s="128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123" t="s">
        <v>80</v>
      </c>
      <c r="D59" s="110" t="s">
        <v>67</v>
      </c>
      <c r="E59" s="90"/>
      <c r="F59" s="90">
        <v>5</v>
      </c>
      <c r="G59" s="77"/>
      <c r="H59" s="108" t="str">
        <f t="shared" ref="H59" si="91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2">IFERROR(K57+J59,0)</f>
        <v>29</v>
      </c>
      <c r="L59" s="14"/>
      <c r="M59" s="14"/>
      <c r="N59" s="14" t="str">
        <f t="shared" ref="N59" si="93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124" t="s">
        <v>28</v>
      </c>
      <c r="CM59" s="124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123"/>
      <c r="D60" s="110"/>
      <c r="E60" s="90"/>
      <c r="F60" s="90"/>
      <c r="G60" s="77"/>
      <c r="H60" s="108"/>
      <c r="I60" s="45" t="s">
        <v>1</v>
      </c>
      <c r="J60" s="46">
        <f>IF(D59="","",COUNTIF(Echéancier!$Q60:$EP60,"r"))</f>
        <v>0</v>
      </c>
      <c r="K60" s="14"/>
      <c r="L60" s="14">
        <f t="shared" ref="L60" si="94">IFERROR(L58+J60,0)</f>
        <v>0</v>
      </c>
      <c r="M60" s="14">
        <f t="shared" ref="M60" si="95">COUNTIF(Q60:EP60,"a")</f>
        <v>0</v>
      </c>
      <c r="N60" s="14" t="str">
        <f t="shared" ref="N60" si="96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128"/>
      <c r="CC60" s="128"/>
      <c r="CD60" s="128"/>
      <c r="CE60" s="128"/>
      <c r="CF60" s="128"/>
      <c r="CG60" s="128"/>
      <c r="CH60" s="127"/>
      <c r="CI60" s="129"/>
      <c r="CJ60" s="128"/>
      <c r="CK60" s="128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123" t="s">
        <v>81</v>
      </c>
      <c r="D61" s="110" t="s">
        <v>68</v>
      </c>
      <c r="E61" s="90"/>
      <c r="F61" s="90">
        <v>5</v>
      </c>
      <c r="G61" s="77"/>
      <c r="H61" s="108" t="str">
        <f t="shared" ref="H61" si="97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98">IFERROR(K59+J61,0)</f>
        <v>39</v>
      </c>
      <c r="L61" s="14"/>
      <c r="M61" s="14"/>
      <c r="N61" s="14" t="str">
        <f t="shared" ref="N61" si="99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124" t="s">
        <v>28</v>
      </c>
      <c r="CO61" s="124" t="s">
        <v>28</v>
      </c>
      <c r="CP61" s="124" t="s">
        <v>28</v>
      </c>
      <c r="CQ61" s="124" t="s">
        <v>28</v>
      </c>
      <c r="CR61" s="124" t="s">
        <v>28</v>
      </c>
      <c r="CS61" s="124" t="s">
        <v>28</v>
      </c>
      <c r="CT61" s="124" t="s">
        <v>28</v>
      </c>
      <c r="CU61" s="124" t="s">
        <v>28</v>
      </c>
      <c r="CV61" s="124" t="s">
        <v>28</v>
      </c>
      <c r="CW61" s="124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123"/>
      <c r="D62" s="110"/>
      <c r="E62" s="90"/>
      <c r="F62" s="90"/>
      <c r="G62" s="77"/>
      <c r="H62" s="108"/>
      <c r="I62" s="45" t="s">
        <v>1</v>
      </c>
      <c r="J62" s="46">
        <f>IF(D61="","",COUNTIF(Echéancier!$Q62:$EP62,"r"))</f>
        <v>0</v>
      </c>
      <c r="K62" s="14"/>
      <c r="L62" s="14">
        <f t="shared" ref="L62" si="100">IFERROR(L60+J62,0)</f>
        <v>0</v>
      </c>
      <c r="M62" s="14">
        <f t="shared" ref="M62" si="101">COUNTIF(Q62:EP62,"a")</f>
        <v>0</v>
      </c>
      <c r="N62" s="14" t="str">
        <f t="shared" ref="N62" si="102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128"/>
      <c r="CM62" s="128"/>
      <c r="CN62" s="128"/>
      <c r="CO62" s="128"/>
      <c r="CP62" s="128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123" t="s">
        <v>82</v>
      </c>
      <c r="D63" s="110" t="s">
        <v>69</v>
      </c>
      <c r="E63" s="90"/>
      <c r="F63" s="90">
        <v>5</v>
      </c>
      <c r="G63" s="77"/>
      <c r="H63" s="108" t="str">
        <f t="shared" ref="H63" si="103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4">IFERROR(K61+J63,0)</f>
        <v>44</v>
      </c>
      <c r="L63" s="14"/>
      <c r="M63" s="14"/>
      <c r="N63" s="14" t="str">
        <f t="shared" ref="N63" si="105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124"/>
      <c r="CJ63" s="124"/>
      <c r="CK63" s="124"/>
      <c r="CR63" s="18"/>
      <c r="CS63" s="20"/>
      <c r="CX63" s="124" t="s">
        <v>28</v>
      </c>
      <c r="CY63" s="124" t="s">
        <v>28</v>
      </c>
      <c r="CZ63" s="124" t="s">
        <v>28</v>
      </c>
      <c r="DA63" s="124" t="s">
        <v>28</v>
      </c>
      <c r="DB63" s="124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123"/>
      <c r="D64" s="110"/>
      <c r="E64" s="90"/>
      <c r="F64" s="90"/>
      <c r="G64" s="77"/>
      <c r="H64" s="108"/>
      <c r="I64" s="45" t="s">
        <v>1</v>
      </c>
      <c r="J64" s="46">
        <f>IF(D63="","",COUNTIF(Echéancier!$Q64:$EP64,"r"))</f>
        <v>0</v>
      </c>
      <c r="K64" s="14"/>
      <c r="L64" s="14">
        <f t="shared" ref="L64" si="106">IFERROR(L62+J64,0)</f>
        <v>0</v>
      </c>
      <c r="M64" s="14">
        <f t="shared" ref="M64" si="107">COUNTIF(Q64:EP64,"a")</f>
        <v>0</v>
      </c>
      <c r="N64" s="14" t="str">
        <f t="shared" ref="N64" si="108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128"/>
      <c r="CQ64" s="128"/>
      <c r="CR64" s="127"/>
      <c r="CS64" s="129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123" t="s">
        <v>87</v>
      </c>
      <c r="D65" s="110" t="s">
        <v>85</v>
      </c>
      <c r="E65" s="90"/>
      <c r="F65" s="90">
        <v>6</v>
      </c>
      <c r="G65" s="77"/>
      <c r="H65" s="108" t="str">
        <f t="shared" ref="H65" si="109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0">IFERROR(K63+J65,0)</f>
        <v>48</v>
      </c>
      <c r="L65" s="14"/>
      <c r="M65" s="14"/>
      <c r="N65" s="14" t="str">
        <f t="shared" ref="N65" si="111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124" t="s">
        <v>28</v>
      </c>
      <c r="DD65" s="124" t="s">
        <v>28</v>
      </c>
      <c r="DE65" s="124" t="s">
        <v>28</v>
      </c>
      <c r="DF65" s="124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123"/>
      <c r="D66" s="110"/>
      <c r="E66" s="90"/>
      <c r="F66" s="90"/>
      <c r="G66" s="77"/>
      <c r="H66" s="108"/>
      <c r="I66" s="45" t="s">
        <v>1</v>
      </c>
      <c r="J66" s="46">
        <f>IF(D65="","",COUNTIF(Echéancier!$Q66:$EP66,"r"))</f>
        <v>0</v>
      </c>
      <c r="K66" s="14"/>
      <c r="L66" s="14">
        <f t="shared" ref="L66" si="112">IFERROR(L64+J66,0)</f>
        <v>0</v>
      </c>
      <c r="M66" s="14">
        <f t="shared" ref="M66" si="113">COUNTIF(Q66:EP66,"a")</f>
        <v>0</v>
      </c>
      <c r="N66" s="14" t="str">
        <f t="shared" ref="N66" si="114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129"/>
      <c r="CT66" s="128"/>
      <c r="CU66" s="128"/>
      <c r="CV66" s="128"/>
      <c r="CW66" s="128"/>
      <c r="CX66" s="128"/>
      <c r="CY66" s="128"/>
      <c r="CZ66" s="128"/>
      <c r="DA66" s="128"/>
      <c r="DB66" s="128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123" t="s">
        <v>88</v>
      </c>
      <c r="D67" s="110" t="s">
        <v>84</v>
      </c>
      <c r="E67" s="90" t="s">
        <v>87</v>
      </c>
      <c r="F67" s="90">
        <v>6</v>
      </c>
      <c r="G67" s="77"/>
      <c r="H67" s="108" t="str">
        <f t="shared" ref="H67" si="115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16">IFERROR(K65+J67,0)</f>
        <v>58</v>
      </c>
      <c r="L67" s="14"/>
      <c r="M67" s="14"/>
      <c r="N67" s="14" t="str">
        <f t="shared" ref="N67" si="117">IF(F67&gt;F65,"d","")</f>
        <v/>
      </c>
      <c r="O67" s="14"/>
      <c r="P67" s="14">
        <f t="shared" ref="P67:P81" si="118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124" t="s">
        <v>28</v>
      </c>
      <c r="DH67" s="124" t="s">
        <v>28</v>
      </c>
      <c r="DI67" s="124" t="s">
        <v>28</v>
      </c>
      <c r="DJ67" s="124" t="s">
        <v>28</v>
      </c>
      <c r="DK67" s="124" t="s">
        <v>28</v>
      </c>
      <c r="DL67" s="124" t="s">
        <v>28</v>
      </c>
      <c r="DM67" s="124" t="s">
        <v>28</v>
      </c>
      <c r="DN67" s="124" t="s">
        <v>28</v>
      </c>
      <c r="DO67" s="124" t="s">
        <v>28</v>
      </c>
      <c r="DP67" s="124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123"/>
      <c r="D68" s="110"/>
      <c r="E68" s="90"/>
      <c r="F68" s="90"/>
      <c r="G68" s="77"/>
      <c r="H68" s="108"/>
      <c r="I68" s="45" t="s">
        <v>1</v>
      </c>
      <c r="J68" s="46">
        <f>IF(D67="","",COUNTIF(Echéancier!$Q68:$EP68,"r"))</f>
        <v>0</v>
      </c>
      <c r="K68" s="14"/>
      <c r="L68" s="14">
        <f t="shared" ref="L68" si="119">IFERROR(L66+J68,0)</f>
        <v>0</v>
      </c>
      <c r="M68" s="14">
        <f t="shared" ref="M68" si="120">COUNTIF(Q68:EP68,"a")</f>
        <v>0</v>
      </c>
      <c r="N68" s="14" t="str">
        <f t="shared" ref="N68" si="121">IF(F67="","",(IF(F67&lt;&gt;F69,"f","")))</f>
        <v/>
      </c>
      <c r="O68" s="14">
        <f t="shared" ref="O68:O82" si="122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129"/>
      <c r="DD68" s="128"/>
      <c r="DE68" s="128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123" t="s">
        <v>89</v>
      </c>
      <c r="D69" s="110" t="s">
        <v>83</v>
      </c>
      <c r="E69" s="90" t="s">
        <v>88</v>
      </c>
      <c r="F69" s="90">
        <v>6</v>
      </c>
      <c r="G69" s="77"/>
      <c r="H69" s="108" t="str">
        <f t="shared" ref="H69" si="123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4">IFERROR(K67+J69,0)</f>
        <v>61</v>
      </c>
      <c r="L69" s="14"/>
      <c r="M69" s="14"/>
      <c r="N69" s="14" t="str">
        <f t="shared" ref="N69" si="125">IF(F69&gt;F67,"d","")</f>
        <v/>
      </c>
      <c r="O69" s="14"/>
      <c r="P69" s="14">
        <f t="shared" si="118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124" t="s">
        <v>28</v>
      </c>
      <c r="DR69" s="124" t="s">
        <v>28</v>
      </c>
      <c r="DS69" s="124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123"/>
      <c r="D70" s="110"/>
      <c r="E70" s="90"/>
      <c r="F70" s="90"/>
      <c r="G70" s="77"/>
      <c r="H70" s="108"/>
      <c r="I70" s="45" t="s">
        <v>1</v>
      </c>
      <c r="J70" s="46">
        <f>IF(D69="","",COUNTIF(Echéancier!$Q70:$EP70,"r"))</f>
        <v>0</v>
      </c>
      <c r="K70" s="14"/>
      <c r="L70" s="14">
        <f t="shared" ref="L70" si="126">IFERROR(L68+J70,0)</f>
        <v>0</v>
      </c>
      <c r="M70" s="14">
        <f t="shared" ref="M70" si="127">COUNTIF(Q70:EP70,"a")</f>
        <v>0</v>
      </c>
      <c r="N70" s="14" t="str">
        <f t="shared" ref="N70" si="128">IF(F69="","",(IF(F69&lt;&gt;F71,"f","")))</f>
        <v/>
      </c>
      <c r="O70" s="14">
        <f t="shared" si="122"/>
        <v>0</v>
      </c>
      <c r="P70" s="14"/>
      <c r="Q70" s="130"/>
      <c r="R70" s="128"/>
      <c r="S70" s="128"/>
      <c r="T70" s="128"/>
      <c r="U70" s="128"/>
      <c r="V70" s="128"/>
      <c r="W70" s="128"/>
      <c r="X70" s="128"/>
      <c r="Y70" s="128"/>
      <c r="Z70" s="127"/>
      <c r="AA70" s="129"/>
      <c r="AB70" s="128"/>
      <c r="AC70" s="128"/>
      <c r="AD70" s="128"/>
      <c r="AE70" s="128"/>
      <c r="AF70" s="128"/>
      <c r="AG70" s="128"/>
      <c r="AH70" s="128"/>
      <c r="AI70" s="128"/>
      <c r="AJ70" s="127"/>
      <c r="AK70" s="129"/>
      <c r="AL70" s="128"/>
      <c r="AM70" s="128"/>
      <c r="AN70" s="128"/>
      <c r="AO70" s="128"/>
      <c r="AP70" s="128"/>
      <c r="AQ70" s="128"/>
      <c r="AR70" s="128"/>
      <c r="AS70" s="128"/>
      <c r="AT70" s="127"/>
      <c r="AU70" s="129"/>
      <c r="AV70" s="128"/>
      <c r="AW70" s="128"/>
      <c r="AX70" s="128"/>
      <c r="AY70" s="128"/>
      <c r="AZ70" s="128"/>
      <c r="BA70" s="128"/>
      <c r="BB70" s="128"/>
      <c r="BC70" s="128"/>
      <c r="BD70" s="127"/>
      <c r="BE70" s="129"/>
      <c r="BF70" s="128"/>
      <c r="BG70" s="128"/>
      <c r="BH70" s="128"/>
      <c r="BI70" s="128"/>
      <c r="BJ70" s="128"/>
      <c r="BK70" s="128"/>
      <c r="BL70" s="128"/>
      <c r="BM70" s="128"/>
      <c r="BN70" s="127"/>
      <c r="BO70" s="129"/>
      <c r="BP70" s="128"/>
      <c r="BQ70" s="128"/>
      <c r="BR70" s="128"/>
      <c r="BS70" s="128"/>
      <c r="BT70" s="128"/>
      <c r="BU70" s="128"/>
      <c r="BV70" s="128"/>
      <c r="BW70" s="128"/>
      <c r="BX70" s="127"/>
      <c r="BY70" s="129"/>
      <c r="BZ70" s="128"/>
      <c r="CA70" s="128"/>
      <c r="CB70" s="128"/>
      <c r="CC70" s="128"/>
      <c r="CD70" s="128"/>
      <c r="CE70" s="128"/>
      <c r="CF70" s="128"/>
      <c r="CG70" s="128"/>
      <c r="CH70" s="127"/>
      <c r="CI70" s="129"/>
      <c r="CJ70" s="128"/>
      <c r="CK70" s="128"/>
      <c r="CL70" s="128"/>
      <c r="CM70" s="128"/>
      <c r="CN70" s="128"/>
      <c r="CO70" s="128"/>
      <c r="CP70" s="128"/>
      <c r="CQ70" s="128"/>
      <c r="CR70" s="127"/>
      <c r="CS70" s="129"/>
      <c r="CT70" s="128"/>
      <c r="CU70" s="128"/>
      <c r="CV70" s="128"/>
      <c r="CW70" s="128"/>
      <c r="CX70" s="128"/>
      <c r="CY70" s="128"/>
      <c r="CZ70" s="128"/>
      <c r="DA70" s="128"/>
      <c r="DB70" s="128"/>
      <c r="DC70" s="129"/>
      <c r="DD70" s="128"/>
      <c r="DE70" s="128"/>
      <c r="DF70" s="128"/>
      <c r="DG70" s="128"/>
      <c r="DH70" s="128"/>
      <c r="DI70" s="128"/>
      <c r="DJ70" s="128"/>
      <c r="DK70" s="128"/>
      <c r="DL70" s="127"/>
      <c r="DM70" s="129"/>
      <c r="DN70" s="128"/>
      <c r="DO70" s="128"/>
      <c r="DP70" s="128"/>
      <c r="DQ70" s="128"/>
      <c r="DR70" s="128"/>
      <c r="DS70" s="128"/>
      <c r="DT70" s="128"/>
      <c r="DU70" s="128"/>
      <c r="DV70" s="127"/>
      <c r="DW70" s="25"/>
      <c r="DX70" s="34"/>
      <c r="DY70" s="34"/>
      <c r="DZ70" s="34"/>
      <c r="EA70" s="34"/>
      <c r="EB70" s="34"/>
      <c r="EC70" s="34"/>
      <c r="ED70" s="34"/>
      <c r="EE70" s="34"/>
      <c r="EF70" s="24"/>
      <c r="EG70" s="25"/>
      <c r="EH70" s="34"/>
      <c r="EI70" s="34"/>
      <c r="EJ70" s="34"/>
      <c r="EK70" s="34"/>
      <c r="EL70" s="34"/>
      <c r="EM70" s="34"/>
      <c r="EN70" s="34"/>
      <c r="EO70" s="34"/>
      <c r="EP70" s="31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123" t="s">
        <v>90</v>
      </c>
      <c r="D71" s="110" t="s">
        <v>86</v>
      </c>
      <c r="E71" s="90" t="s">
        <v>88</v>
      </c>
      <c r="F71" s="90">
        <v>6</v>
      </c>
      <c r="G71" s="77"/>
      <c r="H71" s="108" t="str">
        <f t="shared" ref="H71" si="129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0">IFERROR(K69+J71,0)</f>
        <v>64</v>
      </c>
      <c r="L71" s="14"/>
      <c r="M71" s="14"/>
      <c r="N71" s="14" t="str">
        <f t="shared" ref="N71" si="131">IF(F71&gt;F69,"d","")</f>
        <v/>
      </c>
      <c r="O71" s="14"/>
      <c r="P71" s="14">
        <f t="shared" si="118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124" t="s">
        <v>28</v>
      </c>
      <c r="DU71" s="124" t="s">
        <v>28</v>
      </c>
      <c r="DV71" s="124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123"/>
      <c r="D72" s="110"/>
      <c r="E72" s="90"/>
      <c r="F72" s="90"/>
      <c r="G72" s="77"/>
      <c r="H72" s="108"/>
      <c r="I72" s="45" t="s">
        <v>1</v>
      </c>
      <c r="J72" s="46">
        <f>IF(D71="","",COUNTIF(Echéancier!$Q72:$EP72,"r"))</f>
        <v>0</v>
      </c>
      <c r="K72" s="14"/>
      <c r="L72" s="14">
        <f t="shared" ref="L72" si="132">IFERROR(L70+J72,0)</f>
        <v>0</v>
      </c>
      <c r="M72" s="14">
        <f t="shared" ref="M72" si="133">COUNTIF(Q72:EP72,"a")</f>
        <v>0</v>
      </c>
      <c r="N72" s="14" t="str">
        <f t="shared" ref="N72" si="134">IF(F71="","",(IF(F71&lt;&gt;F73,"f","")))</f>
        <v>f</v>
      </c>
      <c r="O72" s="14">
        <f t="shared" si="122"/>
        <v>0</v>
      </c>
      <c r="P72" s="14"/>
      <c r="Q72" s="130"/>
      <c r="R72" s="128"/>
      <c r="S72" s="128"/>
      <c r="T72" s="128"/>
      <c r="U72" s="128"/>
      <c r="V72" s="128"/>
      <c r="W72" s="128"/>
      <c r="X72" s="128"/>
      <c r="Y72" s="128"/>
      <c r="Z72" s="127"/>
      <c r="AA72" s="129"/>
      <c r="AB72" s="128"/>
      <c r="AC72" s="128"/>
      <c r="AD72" s="128"/>
      <c r="AE72" s="128"/>
      <c r="AF72" s="128"/>
      <c r="AG72" s="128"/>
      <c r="AH72" s="128"/>
      <c r="AI72" s="128"/>
      <c r="AJ72" s="128"/>
      <c r="AK72" s="129"/>
      <c r="AL72" s="128"/>
      <c r="AM72" s="128"/>
      <c r="AN72" s="128"/>
      <c r="AO72" s="128"/>
      <c r="AP72" s="128"/>
      <c r="AQ72" s="128"/>
      <c r="AR72" s="128"/>
      <c r="AS72" s="128"/>
      <c r="AT72" s="127"/>
      <c r="AU72" s="129"/>
      <c r="AV72" s="128"/>
      <c r="AW72" s="128"/>
      <c r="AX72" s="128"/>
      <c r="AY72" s="128"/>
      <c r="AZ72" s="128"/>
      <c r="BA72" s="128"/>
      <c r="BB72" s="128"/>
      <c r="BC72" s="128"/>
      <c r="BD72" s="127"/>
      <c r="BE72" s="129"/>
      <c r="BF72" s="128"/>
      <c r="BG72" s="128"/>
      <c r="BH72" s="128"/>
      <c r="BI72" s="128"/>
      <c r="BJ72" s="128"/>
      <c r="BK72" s="128"/>
      <c r="BL72" s="128"/>
      <c r="BM72" s="128"/>
      <c r="BN72" s="127"/>
      <c r="BO72" s="129"/>
      <c r="BP72" s="128"/>
      <c r="BQ72" s="128"/>
      <c r="BR72" s="128"/>
      <c r="BS72" s="128"/>
      <c r="BT72" s="128"/>
      <c r="BU72" s="128"/>
      <c r="BV72" s="128"/>
      <c r="BW72" s="128"/>
      <c r="BX72" s="127"/>
      <c r="BY72" s="129"/>
      <c r="BZ72" s="128"/>
      <c r="CA72" s="128"/>
      <c r="CB72" s="128"/>
      <c r="CC72" s="128"/>
      <c r="CD72" s="128"/>
      <c r="CE72" s="128"/>
      <c r="CF72" s="128"/>
      <c r="CG72" s="128"/>
      <c r="CH72" s="127"/>
      <c r="CI72" s="129"/>
      <c r="CJ72" s="128"/>
      <c r="CK72" s="128"/>
      <c r="CL72" s="128"/>
      <c r="CM72" s="128"/>
      <c r="CN72" s="128"/>
      <c r="CO72" s="128"/>
      <c r="CP72" s="128"/>
      <c r="CQ72" s="128"/>
      <c r="CR72" s="127"/>
      <c r="CS72" s="129"/>
      <c r="CT72" s="128"/>
      <c r="CU72" s="128"/>
      <c r="CV72" s="128"/>
      <c r="CW72" s="128"/>
      <c r="CX72" s="128"/>
      <c r="CY72" s="128"/>
      <c r="CZ72" s="128"/>
      <c r="DA72" s="128"/>
      <c r="DB72" s="128"/>
      <c r="DC72" s="129"/>
      <c r="DD72" s="128"/>
      <c r="DE72" s="128"/>
      <c r="DF72" s="128"/>
      <c r="DG72" s="128"/>
      <c r="DH72" s="128"/>
      <c r="DI72" s="128"/>
      <c r="DJ72" s="128"/>
      <c r="DK72" s="128"/>
      <c r="DL72" s="127"/>
      <c r="DM72" s="129"/>
      <c r="DN72" s="128"/>
      <c r="DO72" s="128"/>
      <c r="DP72" s="128"/>
      <c r="DQ72" s="128"/>
      <c r="DR72" s="128"/>
      <c r="DS72" s="128"/>
      <c r="DT72" s="128"/>
      <c r="DU72" s="128"/>
      <c r="DV72" s="127"/>
      <c r="DW72" s="25"/>
      <c r="DX72" s="34"/>
      <c r="DY72" s="34"/>
      <c r="DZ72" s="34"/>
      <c r="EA72" s="34"/>
      <c r="EB72" s="34"/>
      <c r="EC72" s="34"/>
      <c r="ED72" s="34"/>
      <c r="EE72" s="34"/>
      <c r="EF72" s="24"/>
      <c r="EG72" s="25"/>
      <c r="EH72" s="34"/>
      <c r="EI72" s="34"/>
      <c r="EJ72" s="34"/>
      <c r="EK72" s="34"/>
      <c r="EL72" s="34"/>
      <c r="EM72" s="34"/>
      <c r="EN72" s="34"/>
      <c r="EO72" s="34"/>
      <c r="EP72" s="31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110"/>
      <c r="E73" s="90"/>
      <c r="F73" s="90"/>
      <c r="G73" s="77"/>
      <c r="H73" s="108" t="str">
        <f t="shared" ref="H73" si="135">IF(O74&gt;P73,"!","")</f>
        <v/>
      </c>
      <c r="I73" s="43" t="s">
        <v>17</v>
      </c>
      <c r="J73" s="44" t="str">
        <f>IF(D73="","",COUNTIF(Echéancier!$Q73:$EP73,"p"))</f>
        <v/>
      </c>
      <c r="K73" s="14">
        <f t="shared" ref="K73" si="136">IFERROR(K71+J73,0)</f>
        <v>0</v>
      </c>
      <c r="L73" s="14"/>
      <c r="M73" s="14"/>
      <c r="N73" s="14" t="str">
        <f t="shared" ref="N73" si="137">IF(F73&gt;F71,"d","")</f>
        <v/>
      </c>
      <c r="O73" s="14"/>
      <c r="P73" s="14">
        <f t="shared" si="118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110"/>
      <c r="E74" s="90"/>
      <c r="F74" s="90"/>
      <c r="G74" s="77"/>
      <c r="H74" s="108"/>
      <c r="I74" s="45" t="s">
        <v>1</v>
      </c>
      <c r="J74" s="46" t="str">
        <f>IF(D73="","",COUNTIF(Echéancier!$Q74:$EP74,"r"))</f>
        <v/>
      </c>
      <c r="K74" s="14"/>
      <c r="L74" s="14">
        <f t="shared" ref="L74" si="138">IFERROR(L72+J74,0)</f>
        <v>0</v>
      </c>
      <c r="M74" s="14">
        <f t="shared" ref="M74" si="139">COUNTIF(Q74:EP74,"a")</f>
        <v>0</v>
      </c>
      <c r="N74" s="14" t="str">
        <f t="shared" ref="N74" si="140">IF(F73="","",(IF(F73&lt;&gt;F75,"f","")))</f>
        <v/>
      </c>
      <c r="O74" s="14">
        <f t="shared" si="122"/>
        <v>0</v>
      </c>
      <c r="P74" s="14"/>
      <c r="Q74" s="23"/>
      <c r="R74" s="34"/>
      <c r="S74" s="34"/>
      <c r="T74" s="34"/>
      <c r="U74" s="34"/>
      <c r="V74" s="34"/>
      <c r="W74" s="34"/>
      <c r="X74" s="34"/>
      <c r="Y74" s="34"/>
      <c r="Z74" s="24"/>
      <c r="AA74" s="25"/>
      <c r="AB74" s="34"/>
      <c r="AC74" s="34"/>
      <c r="AD74" s="34"/>
      <c r="AE74" s="34"/>
      <c r="AF74" s="34"/>
      <c r="AG74" s="34"/>
      <c r="AH74" s="34"/>
      <c r="AI74" s="34"/>
      <c r="AJ74" s="24"/>
      <c r="AK74" s="25"/>
      <c r="AL74" s="34"/>
      <c r="AM74" s="34"/>
      <c r="AN74" s="34"/>
      <c r="AO74" s="34"/>
      <c r="AP74" s="34"/>
      <c r="AQ74" s="34"/>
      <c r="AR74" s="34"/>
      <c r="AS74" s="34"/>
      <c r="AT74" s="24"/>
      <c r="AU74" s="25"/>
      <c r="AV74" s="34"/>
      <c r="AW74" s="34"/>
      <c r="AX74" s="34"/>
      <c r="AY74" s="34"/>
      <c r="AZ74" s="34"/>
      <c r="BA74" s="34"/>
      <c r="BB74" s="34"/>
      <c r="BC74" s="34"/>
      <c r="BD74" s="24"/>
      <c r="BE74" s="25"/>
      <c r="BF74" s="34"/>
      <c r="BG74" s="34"/>
      <c r="BH74" s="34"/>
      <c r="BI74" s="34"/>
      <c r="BJ74" s="34"/>
      <c r="BK74" s="34"/>
      <c r="BL74" s="34"/>
      <c r="BM74" s="34"/>
      <c r="BN74" s="24"/>
      <c r="BO74" s="25"/>
      <c r="BP74" s="34"/>
      <c r="BQ74" s="34"/>
      <c r="BR74" s="34"/>
      <c r="BS74" s="34"/>
      <c r="BT74" s="34"/>
      <c r="BU74" s="34"/>
      <c r="BV74" s="34"/>
      <c r="BW74" s="34"/>
      <c r="BX74" s="24"/>
      <c r="BY74" s="25"/>
      <c r="BZ74" s="34"/>
      <c r="CA74" s="34"/>
      <c r="CB74" s="34"/>
      <c r="CC74" s="34"/>
      <c r="CD74" s="34"/>
      <c r="CE74" s="34"/>
      <c r="CF74" s="34"/>
      <c r="CG74" s="34"/>
      <c r="CH74" s="24"/>
      <c r="CI74" s="25"/>
      <c r="CJ74" s="34"/>
      <c r="CK74" s="34"/>
      <c r="CL74" s="34"/>
      <c r="CM74" s="34"/>
      <c r="CN74" s="34"/>
      <c r="CO74" s="34"/>
      <c r="CP74" s="34"/>
      <c r="CQ74" s="34"/>
      <c r="CR74" s="24"/>
      <c r="CS74" s="25"/>
      <c r="CT74" s="34"/>
      <c r="CU74" s="34"/>
      <c r="CV74" s="34"/>
      <c r="CW74" s="34"/>
      <c r="CX74" s="34"/>
      <c r="CY74" s="34"/>
      <c r="CZ74" s="34"/>
      <c r="DA74" s="34"/>
      <c r="DB74" s="34"/>
      <c r="DC74" s="25"/>
      <c r="DD74" s="34"/>
      <c r="DE74" s="34"/>
      <c r="DF74" s="34"/>
      <c r="DG74" s="34"/>
      <c r="DH74" s="34"/>
      <c r="DI74" s="34"/>
      <c r="DJ74" s="34"/>
      <c r="DK74" s="34"/>
      <c r="DL74" s="24"/>
      <c r="DM74" s="25"/>
      <c r="DN74" s="34"/>
      <c r="DO74" s="34"/>
      <c r="DP74" s="34"/>
      <c r="DQ74" s="34"/>
      <c r="DR74" s="34"/>
      <c r="DS74" s="34"/>
      <c r="DT74" s="34"/>
      <c r="DU74" s="34"/>
      <c r="DV74" s="24"/>
      <c r="DW74" s="25"/>
      <c r="DX74" s="34"/>
      <c r="DY74" s="34"/>
      <c r="DZ74" s="34"/>
      <c r="EA74" s="34"/>
      <c r="EB74" s="34"/>
      <c r="EC74" s="34"/>
      <c r="ED74" s="34"/>
      <c r="EE74" s="34"/>
      <c r="EF74" s="24"/>
      <c r="EG74" s="25"/>
      <c r="EH74" s="34"/>
      <c r="EI74" s="34"/>
      <c r="EJ74" s="34"/>
      <c r="EK74" s="34"/>
      <c r="EL74" s="34"/>
      <c r="EM74" s="34"/>
      <c r="EN74" s="34"/>
      <c r="EO74" s="34"/>
      <c r="EP74" s="31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110"/>
      <c r="E75" s="90"/>
      <c r="F75" s="90"/>
      <c r="G75" s="77"/>
      <c r="H75" s="108" t="str">
        <f t="shared" ref="H75" si="141">IF(O76&gt;P75,"!","")</f>
        <v/>
      </c>
      <c r="I75" s="43" t="s">
        <v>17</v>
      </c>
      <c r="J75" s="44" t="str">
        <f>IF(D75="","",COUNTIF(Echéancier!$Q75:$EP75,"p"))</f>
        <v/>
      </c>
      <c r="K75" s="14">
        <f t="shared" ref="K75" si="142">IFERROR(K73+J75,0)</f>
        <v>0</v>
      </c>
      <c r="L75" s="14"/>
      <c r="M75" s="14"/>
      <c r="N75" s="14" t="str">
        <f t="shared" ref="N75" si="143">IF(F75&gt;F73,"d","")</f>
        <v/>
      </c>
      <c r="O75" s="14"/>
      <c r="P75" s="14">
        <f t="shared" si="118"/>
        <v>0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110"/>
      <c r="E76" s="90"/>
      <c r="F76" s="90"/>
      <c r="G76" s="77"/>
      <c r="H76" s="108"/>
      <c r="I76" s="45" t="s">
        <v>1</v>
      </c>
      <c r="J76" s="46" t="str">
        <f>IF(D75="","",COUNTIF(Echéancier!$Q76:$EP76,"r"))</f>
        <v/>
      </c>
      <c r="K76" s="14"/>
      <c r="L76" s="14">
        <f t="shared" ref="L76" si="144">IFERROR(L74+J76,0)</f>
        <v>0</v>
      </c>
      <c r="M76" s="14">
        <f t="shared" ref="M76" si="145">COUNTIF(Q76:EP76,"a")</f>
        <v>0</v>
      </c>
      <c r="N76" s="14" t="str">
        <f t="shared" ref="N76" si="146">IF(F75="","",(IF(F75&lt;&gt;F77,"f","")))</f>
        <v/>
      </c>
      <c r="O76" s="14">
        <f t="shared" si="122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110"/>
      <c r="E77" s="90"/>
      <c r="F77" s="90"/>
      <c r="G77" s="77"/>
      <c r="H77" s="108" t="str">
        <f t="shared" ref="H77" si="147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48">IFERROR(K75+J77,0)</f>
        <v>0</v>
      </c>
      <c r="L77" s="14"/>
      <c r="M77" s="14"/>
      <c r="N77" s="14" t="str">
        <f t="shared" ref="N77" si="149">IF(F77&gt;F75,"d","")</f>
        <v/>
      </c>
      <c r="O77" s="14"/>
      <c r="P77" s="14">
        <f t="shared" si="118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110"/>
      <c r="E78" s="90"/>
      <c r="F78" s="90"/>
      <c r="G78" s="77"/>
      <c r="H78" s="108"/>
      <c r="I78" s="45" t="s">
        <v>1</v>
      </c>
      <c r="J78" s="46" t="str">
        <f>IF(D77="","",COUNTIF(Echéancier!$Q78:$EP78,"r"))</f>
        <v/>
      </c>
      <c r="K78" s="14"/>
      <c r="L78" s="14">
        <f t="shared" ref="L78" si="150">IFERROR(L76+J78,0)</f>
        <v>0</v>
      </c>
      <c r="M78" s="14">
        <f t="shared" ref="M78" si="151">COUNTIF(Q78:EP78,"a")</f>
        <v>0</v>
      </c>
      <c r="N78" s="14" t="str">
        <f t="shared" ref="N78" si="152">IF(F77="","",(IF(F77&lt;&gt;F79,"f","")))</f>
        <v/>
      </c>
      <c r="O78" s="14">
        <f t="shared" si="122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110"/>
      <c r="E79" s="90"/>
      <c r="F79" s="90"/>
      <c r="G79" s="77"/>
      <c r="H79" s="108" t="str">
        <f t="shared" ref="H79" si="153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4">IFERROR(K77+J79,0)</f>
        <v>0</v>
      </c>
      <c r="L79" s="14"/>
      <c r="M79" s="14"/>
      <c r="N79" s="14" t="str">
        <f t="shared" ref="N79" si="155">IF(F79&gt;F77,"d","")</f>
        <v/>
      </c>
      <c r="O79" s="14"/>
      <c r="P79" s="14">
        <f t="shared" si="118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110"/>
      <c r="E80" s="90"/>
      <c r="F80" s="90"/>
      <c r="G80" s="77"/>
      <c r="H80" s="108"/>
      <c r="I80" s="45" t="s">
        <v>1</v>
      </c>
      <c r="J80" s="46" t="str">
        <f>IF(D79="","",COUNTIF(Echéancier!$Q80:$EP80,"r"))</f>
        <v/>
      </c>
      <c r="K80" s="14"/>
      <c r="L80" s="14">
        <f t="shared" ref="L80" si="156">IFERROR(L78+J80,0)</f>
        <v>0</v>
      </c>
      <c r="M80" s="14">
        <f t="shared" ref="M80" si="157">COUNTIF(Q80:EP80,"a")</f>
        <v>0</v>
      </c>
      <c r="N80" s="14" t="str">
        <f t="shared" ref="N80" si="158">IF(F79="","",(IF(F79&lt;&gt;F81,"f","")))</f>
        <v/>
      </c>
      <c r="O80" s="14">
        <f t="shared" si="122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110"/>
      <c r="E81" s="90"/>
      <c r="F81" s="90"/>
      <c r="G81" s="77"/>
      <c r="H81" s="108" t="str">
        <f t="shared" ref="H81" si="159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0">IFERROR(K79+J81,0)</f>
        <v>0</v>
      </c>
      <c r="L81" s="14"/>
      <c r="M81" s="14"/>
      <c r="N81" s="14" t="str">
        <f t="shared" ref="N81" si="161">IF(F81&gt;F79,"d","")</f>
        <v/>
      </c>
      <c r="O81" s="14"/>
      <c r="P81" s="14">
        <f t="shared" si="118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119"/>
      <c r="E82" s="120"/>
      <c r="F82" s="120"/>
      <c r="G82" s="121"/>
      <c r="H82" s="122"/>
      <c r="I82" s="47" t="s">
        <v>1</v>
      </c>
      <c r="J82" s="48" t="str">
        <f>IF(D81="","",COUNTIF(Echéancier!$Q82:$EP82,"r"))</f>
        <v/>
      </c>
      <c r="K82" s="14"/>
      <c r="L82" s="14">
        <f t="shared" ref="L82" si="162">IFERROR(L80+J82,0)</f>
        <v>0</v>
      </c>
      <c r="M82" s="14">
        <f t="shared" ref="M82" si="163">COUNTIF(Q82:EP82,"a")</f>
        <v>0</v>
      </c>
      <c r="N82" s="14" t="str">
        <f t="shared" ref="N82" si="164">IF(F81="","",(IF(F81&lt;&gt;F83,"f","")))</f>
        <v/>
      </c>
      <c r="O82" s="14">
        <f t="shared" si="122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</mergeCells>
  <conditionalFormatting sqref="Q7:HR8">
    <cfRule type="expression" dxfId="5145" priority="3813">
      <formula>Q$8=TODAY()</formula>
    </cfRule>
  </conditionalFormatting>
  <conditionalFormatting sqref="Q9:HR9">
    <cfRule type="expression" dxfId="5144" priority="3777">
      <formula>IFERROR(Q9&lt;&gt;0,"")</formula>
    </cfRule>
  </conditionalFormatting>
  <conditionalFormatting sqref="I13:I24 I39:I40 I42:I163">
    <cfRule type="expression" dxfId="5143" priority="3747">
      <formula>AND($J13&gt;$J12,$I13="Réalisé")</formula>
    </cfRule>
  </conditionalFormatting>
  <conditionalFormatting sqref="D42:H163 G15:H16 E15:E16 D15:D24 E17:H24">
    <cfRule type="expression" dxfId="5142" priority="3683">
      <formula>$D14="x"</formula>
    </cfRule>
    <cfRule type="expression" dxfId="5141" priority="3736">
      <formula>AND($N15="d",$N14="f")</formula>
    </cfRule>
    <cfRule type="expression" dxfId="5140" priority="3738">
      <formula>AND($N15="d",$N14="")</formula>
    </cfRule>
    <cfRule type="expression" dxfId="5139" priority="3741">
      <formula>$D15&lt;&gt;""</formula>
    </cfRule>
    <cfRule type="expression" dxfId="5138" priority="3742">
      <formula>AND(ISBLANK($D17),$I16="Réalisé",$D15&lt;&gt;"")</formula>
    </cfRule>
    <cfRule type="expression" dxfId="5137" priority="3743">
      <formula>AND($N16="f",$F17="")</formula>
    </cfRule>
  </conditionalFormatting>
  <conditionalFormatting sqref="I25:I26">
    <cfRule type="expression" dxfId="5136" priority="3674">
      <formula>AND($J25&gt;$J24,$I25="Réalisé")</formula>
    </cfRule>
  </conditionalFormatting>
  <conditionalFormatting sqref="F25:F26">
    <cfRule type="cellIs" dxfId="5135" priority="3675" operator="notEqual">
      <formula>""</formula>
    </cfRule>
    <cfRule type="dataBar" priority="367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583" priority="3677">
      <formula>AND(Q13="p",$G13="x")</formula>
    </cfRule>
    <cfRule type="cellIs" dxfId="2582" priority="3678" operator="equal">
      <formula>"p"</formula>
    </cfRule>
    <cfRule type="expression" dxfId="5134" priority="3679">
      <formula>AND(Q13="r",Q12&lt;&gt;"p")</formula>
    </cfRule>
    <cfRule type="cellIs" dxfId="5133" priority="3680" operator="equal">
      <formula>"r"</formula>
    </cfRule>
    <cfRule type="cellIs" dxfId="5132" priority="368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5131" priority="3662">
      <formula>$D24="x"</formula>
    </cfRule>
    <cfRule type="expression" dxfId="5130" priority="3664">
      <formula>AND(ISBLANK($D26),$I25="Réalisé",$D24&lt;&gt;"")</formula>
    </cfRule>
    <cfRule type="expression" dxfId="5129" priority="3665">
      <formula>AND($N25="f",$F26="")</formula>
    </cfRule>
    <cfRule type="expression" dxfId="5128" priority="3666">
      <formula>$D25&lt;&gt;""</formula>
    </cfRule>
    <cfRule type="expression" dxfId="5127" priority="3667">
      <formula>AND($N24="f",$N25="d")</formula>
    </cfRule>
    <cfRule type="expression" dxfId="5126" priority="3668">
      <formula>AND($N25="d",$N24="")</formula>
    </cfRule>
  </conditionalFormatting>
  <conditionalFormatting sqref="E25:H26">
    <cfRule type="expression" dxfId="5125" priority="3663">
      <formula>$D24="x"</formula>
    </cfRule>
    <cfRule type="expression" dxfId="5124" priority="3669">
      <formula>AND($N25="d",$N24="f")</formula>
    </cfRule>
    <cfRule type="expression" dxfId="5123" priority="3670">
      <formula>AND($N25="d",$N24="")</formula>
    </cfRule>
    <cfRule type="expression" dxfId="5122" priority="3671">
      <formula>$D25&lt;&gt;""</formula>
    </cfRule>
    <cfRule type="expression" dxfId="5121" priority="3672">
      <formula>AND(ISBLANK($D27),$I26="Réalisé",$D25&lt;&gt;"")</formula>
    </cfRule>
    <cfRule type="expression" dxfId="5120" priority="3673">
      <formula>AND($N26="f",$F27="")</formula>
    </cfRule>
  </conditionalFormatting>
  <conditionalFormatting sqref="I27:I28">
    <cfRule type="expression" dxfId="5119" priority="3654">
      <formula>AND($J27&gt;$J26,$I27="Réalisé")</formula>
    </cfRule>
  </conditionalFormatting>
  <conditionalFormatting sqref="F27:F28">
    <cfRule type="cellIs" dxfId="5118" priority="3655" operator="notEqual">
      <formula>""</formula>
    </cfRule>
    <cfRule type="dataBar" priority="365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5117" priority="3643">
      <formula>$D26="x"</formula>
    </cfRule>
    <cfRule type="expression" dxfId="5116" priority="3649">
      <formula>AND($N27="d",$N26="f")</formula>
    </cfRule>
    <cfRule type="expression" dxfId="5115" priority="3650">
      <formula>AND($N27="d",$N26="")</formula>
    </cfRule>
    <cfRule type="expression" dxfId="5114" priority="3651">
      <formula>$D27&lt;&gt;""</formula>
    </cfRule>
    <cfRule type="expression" dxfId="5113" priority="3652">
      <formula>AND(ISBLANK($D29),$I28="Réalisé",$D27&lt;&gt;"")</formula>
    </cfRule>
    <cfRule type="expression" dxfId="5112" priority="3653">
      <formula>AND($N28="f",$F29="")</formula>
    </cfRule>
  </conditionalFormatting>
  <conditionalFormatting sqref="I29:I30">
    <cfRule type="expression" dxfId="5111" priority="3634">
      <formula>AND($J29&gt;$J28,$I29="Réalisé")</formula>
    </cfRule>
  </conditionalFormatting>
  <conditionalFormatting sqref="F29:F30">
    <cfRule type="cellIs" dxfId="5110" priority="3635" operator="notEqual">
      <formula>""</formula>
    </cfRule>
    <cfRule type="dataBar" priority="363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5109" priority="3623">
      <formula>$D28="x"</formula>
    </cfRule>
    <cfRule type="expression" dxfId="5108" priority="3629">
      <formula>AND($N29="d",$N28="f")</formula>
    </cfRule>
    <cfRule type="expression" dxfId="5107" priority="3630">
      <formula>AND($N29="d",$N28="")</formula>
    </cfRule>
    <cfRule type="expression" dxfId="5106" priority="3631">
      <formula>$D29&lt;&gt;""</formula>
    </cfRule>
    <cfRule type="expression" dxfId="5105" priority="3632">
      <formula>AND(ISBLANK($D31),$I30="Réalisé",$D29&lt;&gt;"")</formula>
    </cfRule>
    <cfRule type="expression" dxfId="5104" priority="3633">
      <formula>AND($N30="f",$F31="")</formula>
    </cfRule>
  </conditionalFormatting>
  <conditionalFormatting sqref="I31:I32">
    <cfRule type="expression" dxfId="5103" priority="3614">
      <formula>AND($J31&gt;$J30,$I31="Réalisé")</formula>
    </cfRule>
  </conditionalFormatting>
  <conditionalFormatting sqref="F31:F32">
    <cfRule type="cellIs" dxfId="5102" priority="3615" operator="notEqual">
      <formula>""</formula>
    </cfRule>
    <cfRule type="dataBar" priority="361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5101" priority="3603">
      <formula>$D30="x"</formula>
    </cfRule>
    <cfRule type="expression" dxfId="5100" priority="3609">
      <formula>AND($N31="d",$N30="f")</formula>
    </cfRule>
    <cfRule type="expression" dxfId="5099" priority="3610">
      <formula>AND($N31="d",$N30="")</formula>
    </cfRule>
    <cfRule type="expression" dxfId="5098" priority="3611">
      <formula>$D31&lt;&gt;""</formula>
    </cfRule>
    <cfRule type="expression" dxfId="5097" priority="3612">
      <formula>AND(ISBLANK($D33),$I32="Réalisé",$D31&lt;&gt;"")</formula>
    </cfRule>
    <cfRule type="expression" dxfId="5096" priority="3613">
      <formula>AND($N32="f",$F33="")</formula>
    </cfRule>
  </conditionalFormatting>
  <conditionalFormatting sqref="I33:I34">
    <cfRule type="expression" dxfId="5095" priority="3594">
      <formula>AND($J33&gt;$J32,$I33="Réalisé")</formula>
    </cfRule>
  </conditionalFormatting>
  <conditionalFormatting sqref="F33:F34">
    <cfRule type="cellIs" dxfId="5094" priority="3595" operator="notEqual">
      <formula>""</formula>
    </cfRule>
    <cfRule type="dataBar" priority="359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5093" priority="3583">
      <formula>$D32="x"</formula>
    </cfRule>
    <cfRule type="expression" dxfId="5092" priority="3589">
      <formula>AND($N33="d",$N32="f")</formula>
    </cfRule>
    <cfRule type="expression" dxfId="5091" priority="3590">
      <formula>AND($N33="d",$N32="")</formula>
    </cfRule>
    <cfRule type="expression" dxfId="5090" priority="3591">
      <formula>$D33&lt;&gt;""</formula>
    </cfRule>
    <cfRule type="expression" dxfId="5089" priority="3592">
      <formula>AND(ISBLANK($D35),$I34="Réalisé",$D33&lt;&gt;"")</formula>
    </cfRule>
    <cfRule type="expression" dxfId="5088" priority="3593">
      <formula>AND($N34="f",$F35="")</formula>
    </cfRule>
  </conditionalFormatting>
  <conditionalFormatting sqref="I35:I36">
    <cfRule type="expression" dxfId="5087" priority="3574">
      <formula>AND($J35&gt;$J34,$I35="Réalisé")</formula>
    </cfRule>
  </conditionalFormatting>
  <conditionalFormatting sqref="F35:F36">
    <cfRule type="cellIs" dxfId="5086" priority="3575" operator="notEqual">
      <formula>""</formula>
    </cfRule>
    <cfRule type="dataBar" priority="357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5085" priority="3563">
      <formula>$D34="x"</formula>
    </cfRule>
    <cfRule type="expression" dxfId="5084" priority="3569">
      <formula>AND($N35="d",$N34="f")</formula>
    </cfRule>
    <cfRule type="expression" dxfId="5083" priority="3570">
      <formula>AND($N35="d",$N34="")</formula>
    </cfRule>
    <cfRule type="expression" dxfId="5082" priority="3571">
      <formula>$D35&lt;&gt;""</formula>
    </cfRule>
    <cfRule type="expression" dxfId="5081" priority="3572">
      <formula>AND(ISBLANK($D37),$I36="Réalisé",$D35&lt;&gt;"")</formula>
    </cfRule>
    <cfRule type="expression" dxfId="5080" priority="3573">
      <formula>AND($N36="f",$F37="")</formula>
    </cfRule>
  </conditionalFormatting>
  <conditionalFormatting sqref="I37:I38">
    <cfRule type="expression" dxfId="5079" priority="3554">
      <formula>AND($J37&gt;$J36,$I37="Réalisé")</formula>
    </cfRule>
  </conditionalFormatting>
  <conditionalFormatting sqref="F37:F38">
    <cfRule type="cellIs" dxfId="5078" priority="3555" operator="notEqual">
      <formula>""</formula>
    </cfRule>
    <cfRule type="dataBar" priority="355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5077" priority="3543">
      <formula>$D36="x"</formula>
    </cfRule>
    <cfRule type="expression" dxfId="5076" priority="3549">
      <formula>AND($N37="d",$N36="f")</formula>
    </cfRule>
    <cfRule type="expression" dxfId="5075" priority="3550">
      <formula>AND($N37="d",$N36="")</formula>
    </cfRule>
    <cfRule type="expression" dxfId="5074" priority="3551">
      <formula>$D37&lt;&gt;""</formula>
    </cfRule>
    <cfRule type="expression" dxfId="5073" priority="3552">
      <formula>AND(ISBLANK($D39),$I38="Réalisé",$D37&lt;&gt;"")</formula>
    </cfRule>
    <cfRule type="expression" dxfId="5072" priority="3553">
      <formula>AND($N38="f",$F39="")</formula>
    </cfRule>
  </conditionalFormatting>
  <conditionalFormatting sqref="DC25:DL26">
    <cfRule type="expression" dxfId="5071" priority="3511">
      <formula>$D24="x"</formula>
    </cfRule>
    <cfRule type="expression" dxfId="5070" priority="3512">
      <formula>AND(ISBLANK($D26),$I25="Réalisé",$D24&lt;&gt;"")</formula>
    </cfRule>
    <cfRule type="expression" dxfId="5069" priority="3513">
      <formula>AND($N25="f",$F26="")</formula>
    </cfRule>
    <cfRule type="expression" dxfId="5068" priority="3514">
      <formula>$D25&lt;&gt;""</formula>
    </cfRule>
    <cfRule type="expression" dxfId="5067" priority="3515">
      <formula>AND($N24="f",$N25="d")</formula>
    </cfRule>
    <cfRule type="expression" dxfId="5066" priority="3516">
      <formula>AND($N25="d",$N24="")</formula>
    </cfRule>
  </conditionalFormatting>
  <conditionalFormatting sqref="DC27:DL28">
    <cfRule type="expression" dxfId="5065" priority="3500">
      <formula>$D26="x"</formula>
    </cfRule>
    <cfRule type="expression" dxfId="5064" priority="3501">
      <formula>AND(ISBLANK($D28),$I27="Réalisé",$D26&lt;&gt;"")</formula>
    </cfRule>
    <cfRule type="expression" dxfId="5063" priority="3502">
      <formula>AND($N27="f",$F28="")</formula>
    </cfRule>
    <cfRule type="expression" dxfId="5062" priority="3503">
      <formula>$D27&lt;&gt;""</formula>
    </cfRule>
    <cfRule type="expression" dxfId="5061" priority="3504">
      <formula>AND($N26="f",$N27="d")</formula>
    </cfRule>
    <cfRule type="expression" dxfId="5060" priority="3505">
      <formula>AND($N27="d",$N26="")</formula>
    </cfRule>
  </conditionalFormatting>
  <conditionalFormatting sqref="DC29:DL30">
    <cfRule type="expression" dxfId="5059" priority="3489">
      <formula>$D28="x"</formula>
    </cfRule>
    <cfRule type="expression" dxfId="5058" priority="3490">
      <formula>AND(ISBLANK($D30),$I29="Réalisé",$D28&lt;&gt;"")</formula>
    </cfRule>
    <cfRule type="expression" dxfId="5057" priority="3491">
      <formula>AND($N29="f",$F30="")</formula>
    </cfRule>
    <cfRule type="expression" dxfId="5056" priority="3492">
      <formula>$D29&lt;&gt;""</formula>
    </cfRule>
    <cfRule type="expression" dxfId="5055" priority="3493">
      <formula>AND($N28="f",$N29="d")</formula>
    </cfRule>
    <cfRule type="expression" dxfId="5054" priority="3494">
      <formula>AND($N29="d",$N28="")</formula>
    </cfRule>
  </conditionalFormatting>
  <conditionalFormatting sqref="DC31:DL32">
    <cfRule type="expression" dxfId="5053" priority="3478">
      <formula>$D30="x"</formula>
    </cfRule>
    <cfRule type="expression" dxfId="5052" priority="3479">
      <formula>AND(ISBLANK($D32),$I31="Réalisé",$D30&lt;&gt;"")</formula>
    </cfRule>
    <cfRule type="expression" dxfId="5051" priority="3480">
      <formula>AND($N31="f",$F32="")</formula>
    </cfRule>
    <cfRule type="expression" dxfId="5050" priority="3481">
      <formula>$D31&lt;&gt;""</formula>
    </cfRule>
    <cfRule type="expression" dxfId="5049" priority="3482">
      <formula>AND($N30="f",$N31="d")</formula>
    </cfRule>
    <cfRule type="expression" dxfId="5048" priority="3483">
      <formula>AND($N31="d",$N30="")</formula>
    </cfRule>
  </conditionalFormatting>
  <conditionalFormatting sqref="DC33:DL34">
    <cfRule type="expression" dxfId="5047" priority="3467">
      <formula>$D32="x"</formula>
    </cfRule>
    <cfRule type="expression" dxfId="5046" priority="3468">
      <formula>AND(ISBLANK($D34),$I33="Réalisé",$D32&lt;&gt;"")</formula>
    </cfRule>
    <cfRule type="expression" dxfId="5045" priority="3469">
      <formula>AND($N33="f",$F34="")</formula>
    </cfRule>
    <cfRule type="expression" dxfId="5044" priority="3470">
      <formula>$D33&lt;&gt;""</formula>
    </cfRule>
    <cfRule type="expression" dxfId="5043" priority="3471">
      <formula>AND($N32="f",$N33="d")</formula>
    </cfRule>
    <cfRule type="expression" dxfId="5042" priority="3472">
      <formula>AND($N33="d",$N32="")</formula>
    </cfRule>
  </conditionalFormatting>
  <conditionalFormatting sqref="DC35:DL36">
    <cfRule type="expression" dxfId="5041" priority="3456">
      <formula>$D34="x"</formula>
    </cfRule>
    <cfRule type="expression" dxfId="5040" priority="3457">
      <formula>AND(ISBLANK($D36),$I35="Réalisé",$D34&lt;&gt;"")</formula>
    </cfRule>
    <cfRule type="expression" dxfId="5039" priority="3458">
      <formula>AND($N35="f",$F36="")</formula>
    </cfRule>
    <cfRule type="expression" dxfId="5038" priority="3459">
      <formula>$D35&lt;&gt;""</formula>
    </cfRule>
    <cfRule type="expression" dxfId="5037" priority="3460">
      <formula>AND($N34="f",$N35="d")</formula>
    </cfRule>
    <cfRule type="expression" dxfId="5036" priority="3461">
      <formula>AND($N35="d",$N34="")</formula>
    </cfRule>
  </conditionalFormatting>
  <conditionalFormatting sqref="DC37:DL38">
    <cfRule type="expression" dxfId="5035" priority="3445">
      <formula>$D36="x"</formula>
    </cfRule>
    <cfRule type="expression" dxfId="5034" priority="3446">
      <formula>AND(ISBLANK($D38),$I37="Réalisé",$D36&lt;&gt;"")</formula>
    </cfRule>
    <cfRule type="expression" dxfId="5033" priority="3447">
      <formula>AND($N37="f",$F38="")</formula>
    </cfRule>
    <cfRule type="expression" dxfId="5032" priority="3448">
      <formula>$D37&lt;&gt;""</formula>
    </cfRule>
    <cfRule type="expression" dxfId="5031" priority="3449">
      <formula>AND($N36="f",$N37="d")</formula>
    </cfRule>
    <cfRule type="expression" dxfId="5030" priority="3450">
      <formula>AND($N37="d",$N36="")</formula>
    </cfRule>
  </conditionalFormatting>
  <conditionalFormatting sqref="DM25:DV26">
    <cfRule type="expression" dxfId="5029" priority="3423">
      <formula>$D24="x"</formula>
    </cfRule>
    <cfRule type="expression" dxfId="5028" priority="3424">
      <formula>AND(ISBLANK($D26),$I25="Réalisé",$D24&lt;&gt;"")</formula>
    </cfRule>
    <cfRule type="expression" dxfId="5027" priority="3425">
      <formula>AND($N25="f",$F26="")</formula>
    </cfRule>
    <cfRule type="expression" dxfId="5026" priority="3426">
      <formula>$D25&lt;&gt;""</formula>
    </cfRule>
    <cfRule type="expression" dxfId="5025" priority="3427">
      <formula>AND($N24="f",$N25="d")</formula>
    </cfRule>
    <cfRule type="expression" dxfId="5024" priority="3428">
      <formula>AND($N25="d",$N24="")</formula>
    </cfRule>
  </conditionalFormatting>
  <conditionalFormatting sqref="DM27:DV28">
    <cfRule type="expression" dxfId="5023" priority="3412">
      <formula>$D26="x"</formula>
    </cfRule>
    <cfRule type="expression" dxfId="5022" priority="3413">
      <formula>AND(ISBLANK($D28),$I27="Réalisé",$D26&lt;&gt;"")</formula>
    </cfRule>
    <cfRule type="expression" dxfId="5021" priority="3414">
      <formula>AND($N27="f",$F28="")</formula>
    </cfRule>
    <cfRule type="expression" dxfId="5020" priority="3415">
      <formula>$D27&lt;&gt;""</formula>
    </cfRule>
    <cfRule type="expression" dxfId="5019" priority="3416">
      <formula>AND($N26="f",$N27="d")</formula>
    </cfRule>
    <cfRule type="expression" dxfId="5018" priority="3417">
      <formula>AND($N27="d",$N26="")</formula>
    </cfRule>
  </conditionalFormatting>
  <conditionalFormatting sqref="DM29:DV30">
    <cfRule type="expression" dxfId="5017" priority="3401">
      <formula>$D28="x"</formula>
    </cfRule>
    <cfRule type="expression" dxfId="5016" priority="3402">
      <formula>AND(ISBLANK($D30),$I29="Réalisé",$D28&lt;&gt;"")</formula>
    </cfRule>
    <cfRule type="expression" dxfId="5015" priority="3403">
      <formula>AND($N29="f",$F30="")</formula>
    </cfRule>
    <cfRule type="expression" dxfId="5014" priority="3404">
      <formula>$D29&lt;&gt;""</formula>
    </cfRule>
    <cfRule type="expression" dxfId="5013" priority="3405">
      <formula>AND($N28="f",$N29="d")</formula>
    </cfRule>
    <cfRule type="expression" dxfId="5012" priority="3406">
      <formula>AND($N29="d",$N28="")</formula>
    </cfRule>
  </conditionalFormatting>
  <conditionalFormatting sqref="DM31:DV32">
    <cfRule type="expression" dxfId="5011" priority="3390">
      <formula>$D30="x"</formula>
    </cfRule>
    <cfRule type="expression" dxfId="5010" priority="3391">
      <formula>AND(ISBLANK($D32),$I31="Réalisé",$D30&lt;&gt;"")</formula>
    </cfRule>
    <cfRule type="expression" dxfId="5009" priority="3392">
      <formula>AND($N31="f",$F32="")</formula>
    </cfRule>
    <cfRule type="expression" dxfId="5008" priority="3393">
      <formula>$D31&lt;&gt;""</formula>
    </cfRule>
    <cfRule type="expression" dxfId="5007" priority="3394">
      <formula>AND($N30="f",$N31="d")</formula>
    </cfRule>
    <cfRule type="expression" dxfId="5006" priority="3395">
      <formula>AND($N31="d",$N30="")</formula>
    </cfRule>
  </conditionalFormatting>
  <conditionalFormatting sqref="DM33:DV34">
    <cfRule type="expression" dxfId="5005" priority="3379">
      <formula>$D32="x"</formula>
    </cfRule>
    <cfRule type="expression" dxfId="5004" priority="3380">
      <formula>AND(ISBLANK($D34),$I33="Réalisé",$D32&lt;&gt;"")</formula>
    </cfRule>
    <cfRule type="expression" dxfId="5003" priority="3381">
      <formula>AND($N33="f",$F34="")</formula>
    </cfRule>
    <cfRule type="expression" dxfId="5002" priority="3382">
      <formula>$D33&lt;&gt;""</formula>
    </cfRule>
    <cfRule type="expression" dxfId="5001" priority="3383">
      <formula>AND($N32="f",$N33="d")</formula>
    </cfRule>
    <cfRule type="expression" dxfId="5000" priority="3384">
      <formula>AND($N33="d",$N32="")</formula>
    </cfRule>
  </conditionalFormatting>
  <conditionalFormatting sqref="DM35:DS36">
    <cfRule type="expression" dxfId="4999" priority="3368">
      <formula>$D34="x"</formula>
    </cfRule>
    <cfRule type="expression" dxfId="4998" priority="3369">
      <formula>AND(ISBLANK($D36),$I35="Réalisé",$D34&lt;&gt;"")</formula>
    </cfRule>
    <cfRule type="expression" dxfId="4997" priority="3370">
      <formula>AND($N35="f",$F36="")</formula>
    </cfRule>
    <cfRule type="expression" dxfId="4996" priority="3371">
      <formula>$D35&lt;&gt;""</formula>
    </cfRule>
    <cfRule type="expression" dxfId="4995" priority="3372">
      <formula>AND($N34="f",$N35="d")</formula>
    </cfRule>
    <cfRule type="expression" dxfId="4994" priority="3373">
      <formula>AND($N35="d",$N34="")</formula>
    </cfRule>
  </conditionalFormatting>
  <conditionalFormatting sqref="DM37:DV38">
    <cfRule type="expression" dxfId="4993" priority="3357">
      <formula>$D36="x"</formula>
    </cfRule>
    <cfRule type="expression" dxfId="4992" priority="3358">
      <formula>AND(ISBLANK($D38),$I37="Réalisé",$D36&lt;&gt;"")</formula>
    </cfRule>
    <cfRule type="expression" dxfId="4991" priority="3359">
      <formula>AND($N37="f",$F38="")</formula>
    </cfRule>
    <cfRule type="expression" dxfId="4990" priority="3360">
      <formula>$D37&lt;&gt;""</formula>
    </cfRule>
    <cfRule type="expression" dxfId="4989" priority="3361">
      <formula>AND($N36="f",$N37="d")</formula>
    </cfRule>
    <cfRule type="expression" dxfId="4988" priority="3362">
      <formula>AND($N37="d",$N36="")</formula>
    </cfRule>
  </conditionalFormatting>
  <conditionalFormatting sqref="DW25:EF26">
    <cfRule type="expression" dxfId="4987" priority="3335">
      <formula>$D24="x"</formula>
    </cfRule>
    <cfRule type="expression" dxfId="4986" priority="3336">
      <formula>AND(ISBLANK($D26),$I25="Réalisé",$D24&lt;&gt;"")</formula>
    </cfRule>
    <cfRule type="expression" dxfId="4985" priority="3337">
      <formula>AND($N25="f",$F26="")</formula>
    </cfRule>
    <cfRule type="expression" dxfId="4984" priority="3338">
      <formula>$D25&lt;&gt;""</formula>
    </cfRule>
    <cfRule type="expression" dxfId="4983" priority="3339">
      <formula>AND($N24="f",$N25="d")</formula>
    </cfRule>
    <cfRule type="expression" dxfId="4982" priority="3340">
      <formula>AND($N25="d",$N24="")</formula>
    </cfRule>
  </conditionalFormatting>
  <conditionalFormatting sqref="DW27:EF28">
    <cfRule type="expression" dxfId="4981" priority="3324">
      <formula>$D26="x"</formula>
    </cfRule>
    <cfRule type="expression" dxfId="4980" priority="3325">
      <formula>AND(ISBLANK($D28),$I27="Réalisé",$D26&lt;&gt;"")</formula>
    </cfRule>
    <cfRule type="expression" dxfId="4979" priority="3326">
      <formula>AND($N27="f",$F28="")</formula>
    </cfRule>
    <cfRule type="expression" dxfId="4978" priority="3327">
      <formula>$D27&lt;&gt;""</formula>
    </cfRule>
    <cfRule type="expression" dxfId="4977" priority="3328">
      <formula>AND($N26="f",$N27="d")</formula>
    </cfRule>
    <cfRule type="expression" dxfId="4976" priority="3329">
      <formula>AND($N27="d",$N26="")</formula>
    </cfRule>
  </conditionalFormatting>
  <conditionalFormatting sqref="DW29:EF30">
    <cfRule type="expression" dxfId="4975" priority="3313">
      <formula>$D28="x"</formula>
    </cfRule>
    <cfRule type="expression" dxfId="4974" priority="3314">
      <formula>AND(ISBLANK($D30),$I29="Réalisé",$D28&lt;&gt;"")</formula>
    </cfRule>
    <cfRule type="expression" dxfId="4973" priority="3315">
      <formula>AND($N29="f",$F30="")</formula>
    </cfRule>
    <cfRule type="expression" dxfId="4972" priority="3316">
      <formula>$D29&lt;&gt;""</formula>
    </cfRule>
    <cfRule type="expression" dxfId="4971" priority="3317">
      <formula>AND($N28="f",$N29="d")</formula>
    </cfRule>
    <cfRule type="expression" dxfId="4970" priority="3318">
      <formula>AND($N29="d",$N28="")</formula>
    </cfRule>
  </conditionalFormatting>
  <conditionalFormatting sqref="DW31:EF32">
    <cfRule type="expression" dxfId="4969" priority="3302">
      <formula>$D30="x"</formula>
    </cfRule>
    <cfRule type="expression" dxfId="4968" priority="3303">
      <formula>AND(ISBLANK($D32),$I31="Réalisé",$D30&lt;&gt;"")</formula>
    </cfRule>
    <cfRule type="expression" dxfId="4967" priority="3304">
      <formula>AND($N31="f",$F32="")</formula>
    </cfRule>
    <cfRule type="expression" dxfId="4966" priority="3305">
      <formula>$D31&lt;&gt;""</formula>
    </cfRule>
    <cfRule type="expression" dxfId="4965" priority="3306">
      <formula>AND($N30="f",$N31="d")</formula>
    </cfRule>
    <cfRule type="expression" dxfId="4964" priority="3307">
      <formula>AND($N31="d",$N30="")</formula>
    </cfRule>
  </conditionalFormatting>
  <conditionalFormatting sqref="DW33:EF34">
    <cfRule type="expression" dxfId="4963" priority="3291">
      <formula>$D32="x"</formula>
    </cfRule>
    <cfRule type="expression" dxfId="4962" priority="3292">
      <formula>AND(ISBLANK($D34),$I33="Réalisé",$D32&lt;&gt;"")</formula>
    </cfRule>
    <cfRule type="expression" dxfId="4961" priority="3293">
      <formula>AND($N33="f",$F34="")</formula>
    </cfRule>
    <cfRule type="expression" dxfId="4960" priority="3294">
      <formula>$D33&lt;&gt;""</formula>
    </cfRule>
    <cfRule type="expression" dxfId="4959" priority="3295">
      <formula>AND($N32="f",$N33="d")</formula>
    </cfRule>
    <cfRule type="expression" dxfId="4958" priority="3296">
      <formula>AND($N33="d",$N32="")</formula>
    </cfRule>
  </conditionalFormatting>
  <conditionalFormatting sqref="DW35:EF36">
    <cfRule type="expression" dxfId="4957" priority="3280">
      <formula>$D34="x"</formula>
    </cfRule>
    <cfRule type="expression" dxfId="4956" priority="3281">
      <formula>AND(ISBLANK($D36),$I35="Réalisé",$D34&lt;&gt;"")</formula>
    </cfRule>
    <cfRule type="expression" dxfId="4955" priority="3282">
      <formula>AND($N35="f",$F36="")</formula>
    </cfRule>
    <cfRule type="expression" dxfId="4954" priority="3283">
      <formula>$D35&lt;&gt;""</formula>
    </cfRule>
    <cfRule type="expression" dxfId="4953" priority="3284">
      <formula>AND($N34="f",$N35="d")</formula>
    </cfRule>
    <cfRule type="expression" dxfId="4952" priority="3285">
      <formula>AND($N35="d",$N34="")</formula>
    </cfRule>
  </conditionalFormatting>
  <conditionalFormatting sqref="DW37:EF38">
    <cfRule type="expression" dxfId="4951" priority="3269">
      <formula>$D36="x"</formula>
    </cfRule>
    <cfRule type="expression" dxfId="4950" priority="3270">
      <formula>AND(ISBLANK($D38),$I37="Réalisé",$D36&lt;&gt;"")</formula>
    </cfRule>
    <cfRule type="expression" dxfId="4949" priority="3271">
      <formula>AND($N37="f",$F38="")</formula>
    </cfRule>
    <cfRule type="expression" dxfId="4948" priority="3272">
      <formula>$D37&lt;&gt;""</formula>
    </cfRule>
    <cfRule type="expression" dxfId="4947" priority="3273">
      <formula>AND($N36="f",$N37="d")</formula>
    </cfRule>
    <cfRule type="expression" dxfId="4946" priority="3274">
      <formula>AND($N37="d",$N36="")</formula>
    </cfRule>
  </conditionalFormatting>
  <conditionalFormatting sqref="EG25:HR26">
    <cfRule type="expression" dxfId="4945" priority="3247">
      <formula>$D24="x"</formula>
    </cfRule>
    <cfRule type="expression" dxfId="4944" priority="3248">
      <formula>AND(ISBLANK($D26),$I25="Réalisé",$D24&lt;&gt;"")</formula>
    </cfRule>
    <cfRule type="expression" dxfId="4943" priority="3249">
      <formula>AND($N25="f",$F26="")</formula>
    </cfRule>
    <cfRule type="expression" dxfId="4942" priority="3250">
      <formula>$D25&lt;&gt;""</formula>
    </cfRule>
    <cfRule type="expression" dxfId="4941" priority="3251">
      <formula>AND($N24="f",$N25="d")</formula>
    </cfRule>
    <cfRule type="expression" dxfId="4940" priority="3252">
      <formula>AND($N25="d",$N24="")</formula>
    </cfRule>
  </conditionalFormatting>
  <conditionalFormatting sqref="EG27:HR28">
    <cfRule type="expression" dxfId="4939" priority="3236">
      <formula>$D26="x"</formula>
    </cfRule>
    <cfRule type="expression" dxfId="4938" priority="3237">
      <formula>AND(ISBLANK($D28),$I27="Réalisé",$D26&lt;&gt;"")</formula>
    </cfRule>
    <cfRule type="expression" dxfId="4937" priority="3238">
      <formula>AND($N27="f",$F28="")</formula>
    </cfRule>
    <cfRule type="expression" dxfId="4936" priority="3239">
      <formula>$D27&lt;&gt;""</formula>
    </cfRule>
    <cfRule type="expression" dxfId="4935" priority="3240">
      <formula>AND($N26="f",$N27="d")</formula>
    </cfRule>
    <cfRule type="expression" dxfId="4934" priority="3241">
      <formula>AND($N27="d",$N26="")</formula>
    </cfRule>
  </conditionalFormatting>
  <conditionalFormatting sqref="EG29:HR30">
    <cfRule type="expression" dxfId="4933" priority="3225">
      <formula>$D28="x"</formula>
    </cfRule>
    <cfRule type="expression" dxfId="4932" priority="3226">
      <formula>AND(ISBLANK($D30),$I29="Réalisé",$D28&lt;&gt;"")</formula>
    </cfRule>
    <cfRule type="expression" dxfId="4931" priority="3227">
      <formula>AND($N29="f",$F30="")</formula>
    </cfRule>
    <cfRule type="expression" dxfId="4930" priority="3228">
      <formula>$D29&lt;&gt;""</formula>
    </cfRule>
    <cfRule type="expression" dxfId="4929" priority="3229">
      <formula>AND($N28="f",$N29="d")</formula>
    </cfRule>
    <cfRule type="expression" dxfId="4928" priority="3230">
      <formula>AND($N29="d",$N28="")</formula>
    </cfRule>
  </conditionalFormatting>
  <conditionalFormatting sqref="EG31:HR32">
    <cfRule type="expression" dxfId="4927" priority="3214">
      <formula>$D30="x"</formula>
    </cfRule>
    <cfRule type="expression" dxfId="4926" priority="3215">
      <formula>AND(ISBLANK($D32),$I31="Réalisé",$D30&lt;&gt;"")</formula>
    </cfRule>
    <cfRule type="expression" dxfId="4925" priority="3216">
      <formula>AND($N31="f",$F32="")</formula>
    </cfRule>
    <cfRule type="expression" dxfId="4924" priority="3217">
      <formula>$D31&lt;&gt;""</formula>
    </cfRule>
    <cfRule type="expression" dxfId="4923" priority="3218">
      <formula>AND($N30="f",$N31="d")</formula>
    </cfRule>
    <cfRule type="expression" dxfId="4922" priority="3219">
      <formula>AND($N31="d",$N30="")</formula>
    </cfRule>
  </conditionalFormatting>
  <conditionalFormatting sqref="EG33:HR34">
    <cfRule type="expression" dxfId="4921" priority="3203">
      <formula>$D32="x"</formula>
    </cfRule>
    <cfRule type="expression" dxfId="4920" priority="3204">
      <formula>AND(ISBLANK($D34),$I33="Réalisé",$D32&lt;&gt;"")</formula>
    </cfRule>
    <cfRule type="expression" dxfId="4919" priority="3205">
      <formula>AND($N33="f",$F34="")</formula>
    </cfRule>
    <cfRule type="expression" dxfId="4918" priority="3206">
      <formula>$D33&lt;&gt;""</formula>
    </cfRule>
    <cfRule type="expression" dxfId="4917" priority="3207">
      <formula>AND($N32="f",$N33="d")</formula>
    </cfRule>
    <cfRule type="expression" dxfId="4916" priority="3208">
      <formula>AND($N33="d",$N32="")</formula>
    </cfRule>
  </conditionalFormatting>
  <conditionalFormatting sqref="EG35:HR36">
    <cfRule type="expression" dxfId="4915" priority="3192">
      <formula>$D34="x"</formula>
    </cfRule>
    <cfRule type="expression" dxfId="4914" priority="3193">
      <formula>AND(ISBLANK($D36),$I35="Réalisé",$D34&lt;&gt;"")</formula>
    </cfRule>
    <cfRule type="expression" dxfId="4913" priority="3194">
      <formula>AND($N35="f",$F36="")</formula>
    </cfRule>
    <cfRule type="expression" dxfId="4912" priority="3195">
      <formula>$D35&lt;&gt;""</formula>
    </cfRule>
    <cfRule type="expression" dxfId="4911" priority="3196">
      <formula>AND($N34="f",$N35="d")</formula>
    </cfRule>
    <cfRule type="expression" dxfId="4910" priority="3197">
      <formula>AND($N35="d",$N34="")</formula>
    </cfRule>
  </conditionalFormatting>
  <conditionalFormatting sqref="EG37:HR38">
    <cfRule type="expression" dxfId="4909" priority="3181">
      <formula>$D36="x"</formula>
    </cfRule>
    <cfRule type="expression" dxfId="4908" priority="3182">
      <formula>AND(ISBLANK($D38),$I37="Réalisé",$D36&lt;&gt;"")</formula>
    </cfRule>
    <cfRule type="expression" dxfId="4907" priority="3183">
      <formula>AND($N37="f",$F38="")</formula>
    </cfRule>
    <cfRule type="expression" dxfId="4906" priority="3184">
      <formula>$D37&lt;&gt;""</formula>
    </cfRule>
    <cfRule type="expression" dxfId="4905" priority="3185">
      <formula>AND($N36="f",$N37="d")</formula>
    </cfRule>
    <cfRule type="expression" dxfId="4904" priority="3186">
      <formula>AND($N37="d",$N36="")</formula>
    </cfRule>
  </conditionalFormatting>
  <conditionalFormatting sqref="D25:D26">
    <cfRule type="expression" dxfId="4903" priority="3158">
      <formula>$D24="x"</formula>
    </cfRule>
    <cfRule type="expression" dxfId="4902" priority="3159">
      <formula>AND($N25="d",$N24="f")</formula>
    </cfRule>
    <cfRule type="expression" dxfId="4901" priority="3160">
      <formula>AND($N25="d",$N24="")</formula>
    </cfRule>
    <cfRule type="expression" dxfId="4900" priority="3161">
      <formula>$D25&lt;&gt;""</formula>
    </cfRule>
    <cfRule type="expression" dxfId="4899" priority="3162">
      <formula>AND(ISBLANK($D27),$I26="Réalisé",$D25&lt;&gt;"")</formula>
    </cfRule>
    <cfRule type="expression" dxfId="4898" priority="3163">
      <formula>AND($N26="f",$F27="")</formula>
    </cfRule>
  </conditionalFormatting>
  <conditionalFormatting sqref="DT35:DV36">
    <cfRule type="expression" dxfId="4897" priority="3140">
      <formula>$D34="x"</formula>
    </cfRule>
    <cfRule type="expression" dxfId="4896" priority="3141">
      <formula>AND(ISBLANK($D36),$I35="Réalisé",$D34&lt;&gt;"")</formula>
    </cfRule>
    <cfRule type="expression" dxfId="4895" priority="3142">
      <formula>AND($N35="f",$F36="")</formula>
    </cfRule>
    <cfRule type="expression" dxfId="4894" priority="3143">
      <formula>$D35&lt;&gt;""</formula>
    </cfRule>
    <cfRule type="expression" dxfId="4893" priority="3144">
      <formula>AND($N34="f",$N35="d")</formula>
    </cfRule>
    <cfRule type="expression" dxfId="4892" priority="3145">
      <formula>AND($N35="d",$N34="")</formula>
    </cfRule>
  </conditionalFormatting>
  <conditionalFormatting sqref="Q81:DB82">
    <cfRule type="expression" dxfId="4891" priority="3135">
      <formula>AND(Q81="p",$G81="x")</formula>
    </cfRule>
    <cfRule type="cellIs" dxfId="4890" priority="3136" operator="equal">
      <formula>"p"</formula>
    </cfRule>
    <cfRule type="expression" dxfId="4889" priority="3137">
      <formula>AND(Q81="r",Q80&lt;&gt;"p")</formula>
    </cfRule>
    <cfRule type="cellIs" dxfId="4888" priority="3138" operator="equal">
      <formula>"r"</formula>
    </cfRule>
    <cfRule type="cellIs" dxfId="4887" priority="3139" operator="equal">
      <formula>"a"</formula>
    </cfRule>
  </conditionalFormatting>
  <conditionalFormatting sqref="I81:DB82">
    <cfRule type="expression" dxfId="4886" priority="3123">
      <formula>$D80="x"</formula>
    </cfRule>
    <cfRule type="expression" dxfId="4885" priority="3125">
      <formula>AND(ISBLANK($D82),$I81="Réalisé",$D80&lt;&gt;"")</formula>
    </cfRule>
    <cfRule type="expression" dxfId="4884" priority="3126">
      <formula>AND($N81="f",$F82="")</formula>
    </cfRule>
    <cfRule type="expression" dxfId="4883" priority="3127">
      <formula>$D81&lt;&gt;""</formula>
    </cfRule>
    <cfRule type="expression" dxfId="4882" priority="3128">
      <formula>AND($N80="f",$N81="d")</formula>
    </cfRule>
    <cfRule type="expression" dxfId="4881" priority="3129">
      <formula>AND($N81="d",$N80="")</formula>
    </cfRule>
  </conditionalFormatting>
  <conditionalFormatting sqref="DC81:DL82">
    <cfRule type="expression" dxfId="4880" priority="3118">
      <formula>AND(DC81="p",$G81="x")</formula>
    </cfRule>
    <cfRule type="cellIs" dxfId="4879" priority="3119" operator="equal">
      <formula>"p"</formula>
    </cfRule>
    <cfRule type="expression" dxfId="4878" priority="3120">
      <formula>AND(DC81="r",DC80&lt;&gt;"p")</formula>
    </cfRule>
    <cfRule type="cellIs" dxfId="4877" priority="3121" operator="equal">
      <formula>"r"</formula>
    </cfRule>
    <cfRule type="cellIs" dxfId="4876" priority="3122" operator="equal">
      <formula>"a"</formula>
    </cfRule>
  </conditionalFormatting>
  <conditionalFormatting sqref="DC81:DL82">
    <cfRule type="expression" dxfId="4875" priority="3112">
      <formula>$D80="x"</formula>
    </cfRule>
    <cfRule type="expression" dxfId="4874" priority="3113">
      <formula>AND(ISBLANK($D82),$I81="Réalisé",$D80&lt;&gt;"")</formula>
    </cfRule>
    <cfRule type="expression" dxfId="4873" priority="3114">
      <formula>AND($N81="f",$F82="")</formula>
    </cfRule>
    <cfRule type="expression" dxfId="4872" priority="3115">
      <formula>$D81&lt;&gt;""</formula>
    </cfRule>
    <cfRule type="expression" dxfId="4871" priority="3116">
      <formula>AND($N80="f",$N81="d")</formula>
    </cfRule>
    <cfRule type="expression" dxfId="4870" priority="3117">
      <formula>AND($N81="d",$N80="")</formula>
    </cfRule>
  </conditionalFormatting>
  <conditionalFormatting sqref="DM81:DV82">
    <cfRule type="expression" dxfId="4869" priority="3107">
      <formula>AND(DM81="p",$G81="x")</formula>
    </cfRule>
    <cfRule type="cellIs" dxfId="4868" priority="3108" operator="equal">
      <formula>"p"</formula>
    </cfRule>
    <cfRule type="expression" dxfId="4867" priority="3109">
      <formula>AND(DM81="r",DM80&lt;&gt;"p")</formula>
    </cfRule>
    <cfRule type="cellIs" dxfId="4866" priority="3110" operator="equal">
      <formula>"r"</formula>
    </cfRule>
    <cfRule type="cellIs" dxfId="4865" priority="3111" operator="equal">
      <formula>"a"</formula>
    </cfRule>
  </conditionalFormatting>
  <conditionalFormatting sqref="DM81:DV82">
    <cfRule type="expression" dxfId="4864" priority="3101">
      <formula>$D80="x"</formula>
    </cfRule>
    <cfRule type="expression" dxfId="4863" priority="3102">
      <formula>AND(ISBLANK($D82),$I81="Réalisé",$D80&lt;&gt;"")</formula>
    </cfRule>
    <cfRule type="expression" dxfId="4862" priority="3103">
      <formula>AND($N81="f",$F82="")</formula>
    </cfRule>
    <cfRule type="expression" dxfId="4861" priority="3104">
      <formula>$D81&lt;&gt;""</formula>
    </cfRule>
    <cfRule type="expression" dxfId="4860" priority="3105">
      <formula>AND($N80="f",$N81="d")</formula>
    </cfRule>
    <cfRule type="expression" dxfId="4859" priority="3106">
      <formula>AND($N81="d",$N80="")</formula>
    </cfRule>
  </conditionalFormatting>
  <conditionalFormatting sqref="DW81:EF82">
    <cfRule type="expression" dxfId="4858" priority="3096">
      <formula>AND(DW81="p",$G81="x")</formula>
    </cfRule>
    <cfRule type="cellIs" dxfId="4857" priority="3097" operator="equal">
      <formula>"p"</formula>
    </cfRule>
    <cfRule type="expression" dxfId="4856" priority="3098">
      <formula>AND(DW81="r",DW80&lt;&gt;"p")</formula>
    </cfRule>
    <cfRule type="cellIs" dxfId="4855" priority="3099" operator="equal">
      <formula>"r"</formula>
    </cfRule>
    <cfRule type="cellIs" dxfId="4854" priority="3100" operator="equal">
      <formula>"a"</formula>
    </cfRule>
  </conditionalFormatting>
  <conditionalFormatting sqref="DW81:EF82">
    <cfRule type="expression" dxfId="4853" priority="3090">
      <formula>$D80="x"</formula>
    </cfRule>
    <cfRule type="expression" dxfId="4852" priority="3091">
      <formula>AND(ISBLANK($D82),$I81="Réalisé",$D80&lt;&gt;"")</formula>
    </cfRule>
    <cfRule type="expression" dxfId="4851" priority="3092">
      <formula>AND($N81="f",$F82="")</formula>
    </cfRule>
    <cfRule type="expression" dxfId="4850" priority="3093">
      <formula>$D81&lt;&gt;""</formula>
    </cfRule>
    <cfRule type="expression" dxfId="4849" priority="3094">
      <formula>AND($N80="f",$N81="d")</formula>
    </cfRule>
    <cfRule type="expression" dxfId="4848" priority="3095">
      <formula>AND($N81="d",$N80="")</formula>
    </cfRule>
  </conditionalFormatting>
  <conditionalFormatting sqref="EG81:HR82">
    <cfRule type="expression" dxfId="4847" priority="3085">
      <formula>AND(EG81="p",$G81="x")</formula>
    </cfRule>
    <cfRule type="cellIs" dxfId="4846" priority="3086" operator="equal">
      <formula>"p"</formula>
    </cfRule>
    <cfRule type="expression" dxfId="4845" priority="3087">
      <formula>AND(EG81="r",EG80&lt;&gt;"p")</formula>
    </cfRule>
    <cfRule type="cellIs" dxfId="4844" priority="3088" operator="equal">
      <formula>"r"</formula>
    </cfRule>
    <cfRule type="cellIs" dxfId="4843" priority="3089" operator="equal">
      <formula>"a"</formula>
    </cfRule>
  </conditionalFormatting>
  <conditionalFormatting sqref="EG81:HR82">
    <cfRule type="expression" dxfId="4842" priority="3079">
      <formula>$D80="x"</formula>
    </cfRule>
    <cfRule type="expression" dxfId="4841" priority="3080">
      <formula>AND(ISBLANK($D82),$I81="Réalisé",$D80&lt;&gt;"")</formula>
    </cfRule>
    <cfRule type="expression" dxfId="4840" priority="3081">
      <formula>AND($N81="f",$F82="")</formula>
    </cfRule>
    <cfRule type="expression" dxfId="4839" priority="3082">
      <formula>$D81&lt;&gt;""</formula>
    </cfRule>
    <cfRule type="expression" dxfId="4838" priority="3083">
      <formula>AND($N80="f",$N81="d")</formula>
    </cfRule>
    <cfRule type="expression" dxfId="4837" priority="3084">
      <formula>AND($N81="d",$N80="")</formula>
    </cfRule>
  </conditionalFormatting>
  <conditionalFormatting sqref="Q45:BE45">
    <cfRule type="expression" dxfId="4836" priority="3063">
      <formula>AND(Q45="p",$G45="x")</formula>
    </cfRule>
    <cfRule type="cellIs" dxfId="4835" priority="3064" operator="equal">
      <formula>"p"</formula>
    </cfRule>
    <cfRule type="expression" dxfId="4834" priority="3065">
      <formula>AND(Q45="r",Q44&lt;&gt;"p")</formula>
    </cfRule>
    <cfRule type="cellIs" dxfId="4833" priority="3066" operator="equal">
      <formula>"r"</formula>
    </cfRule>
    <cfRule type="cellIs" dxfId="4832" priority="3067" operator="equal">
      <formula>"a"</formula>
    </cfRule>
  </conditionalFormatting>
  <conditionalFormatting sqref="Q46:DB46 Q45:BE45 BH45:DB45">
    <cfRule type="expression" dxfId="4831" priority="3057">
      <formula>$D44="x"</formula>
    </cfRule>
    <cfRule type="expression" dxfId="4830" priority="3058">
      <formula>AND(ISBLANK($D46),$I45="Réalisé",$D44&lt;&gt;"")</formula>
    </cfRule>
    <cfRule type="expression" dxfId="4829" priority="3059">
      <formula>AND($N45="f",$F46="")</formula>
    </cfRule>
    <cfRule type="expression" dxfId="4828" priority="3060">
      <formula>$D45&lt;&gt;""</formula>
    </cfRule>
    <cfRule type="expression" dxfId="4827" priority="3061">
      <formula>AND($N44="f",$N45="d")</formula>
    </cfRule>
    <cfRule type="expression" dxfId="4826" priority="3062">
      <formula>AND($N45="d",$N44="")</formula>
    </cfRule>
  </conditionalFormatting>
  <conditionalFormatting sqref="Q47:BG47">
    <cfRule type="expression" dxfId="4825" priority="3052">
      <formula>AND(Q47="p",$G47="x")</formula>
    </cfRule>
    <cfRule type="cellIs" dxfId="4824" priority="3053" operator="equal">
      <formula>"p"</formula>
    </cfRule>
    <cfRule type="expression" dxfId="4823" priority="3054">
      <formula>AND(Q47="r",Q46&lt;&gt;"p")</formula>
    </cfRule>
    <cfRule type="cellIs" dxfId="4822" priority="3055" operator="equal">
      <formula>"r"</formula>
    </cfRule>
    <cfRule type="cellIs" dxfId="4821" priority="3056" operator="equal">
      <formula>"a"</formula>
    </cfRule>
  </conditionalFormatting>
  <conditionalFormatting sqref="Q48:DB48 Q47:BG47 BI47:DB47">
    <cfRule type="expression" dxfId="4820" priority="3046">
      <formula>$D46="x"</formula>
    </cfRule>
    <cfRule type="expression" dxfId="4819" priority="3047">
      <formula>AND(ISBLANK($D48),$I47="Réalisé",$D46&lt;&gt;"")</formula>
    </cfRule>
    <cfRule type="expression" dxfId="4818" priority="3048">
      <formula>AND($N47="f",$F48="")</formula>
    </cfRule>
    <cfRule type="expression" dxfId="4817" priority="3049">
      <formula>$D47&lt;&gt;""</formula>
    </cfRule>
    <cfRule type="expression" dxfId="4816" priority="3050">
      <formula>AND($N46="f",$N47="d")</formula>
    </cfRule>
    <cfRule type="expression" dxfId="4815" priority="3051">
      <formula>AND($N47="d",$N46="")</formula>
    </cfRule>
  </conditionalFormatting>
  <conditionalFormatting sqref="CT65:DB65">
    <cfRule type="expression" dxfId="4814" priority="2980">
      <formula>$D64="x"</formula>
    </cfRule>
    <cfRule type="expression" dxfId="4813" priority="2981">
      <formula>AND(ISBLANK($D66),$I65="Réalisé",$D64&lt;&gt;"")</formula>
    </cfRule>
    <cfRule type="expression" dxfId="4812" priority="2982">
      <formula>AND($N65="f",$F66="")</formula>
    </cfRule>
    <cfRule type="expression" dxfId="4811" priority="2983">
      <formula>$D65&lt;&gt;""</formula>
    </cfRule>
    <cfRule type="expression" dxfId="4810" priority="2984">
      <formula>AND($N64="f",$N65="d")</formula>
    </cfRule>
    <cfRule type="expression" dxfId="4809" priority="2985">
      <formula>AND($N65="d",$N64="")</formula>
    </cfRule>
  </conditionalFormatting>
  <conditionalFormatting sqref="DC45:DL46">
    <cfRule type="expression" dxfId="4808" priority="2969">
      <formula>$D44="x"</formula>
    </cfRule>
    <cfRule type="expression" dxfId="4807" priority="2970">
      <formula>AND(ISBLANK($D46),$I45="Réalisé",$D44&lt;&gt;"")</formula>
    </cfRule>
    <cfRule type="expression" dxfId="4806" priority="2971">
      <formula>AND($N45="f",$F46="")</formula>
    </cfRule>
    <cfRule type="expression" dxfId="4805" priority="2972">
      <formula>$D45&lt;&gt;""</formula>
    </cfRule>
    <cfRule type="expression" dxfId="4804" priority="2973">
      <formula>AND($N44="f",$N45="d")</formula>
    </cfRule>
    <cfRule type="expression" dxfId="4803" priority="2974">
      <formula>AND($N45="d",$N44="")</formula>
    </cfRule>
  </conditionalFormatting>
  <conditionalFormatting sqref="DC47:DL48">
    <cfRule type="expression" dxfId="4802" priority="2958">
      <formula>$D46="x"</formula>
    </cfRule>
    <cfRule type="expression" dxfId="4801" priority="2959">
      <formula>AND(ISBLANK($D48),$I47="Réalisé",$D46&lt;&gt;"")</formula>
    </cfRule>
    <cfRule type="expression" dxfId="4800" priority="2960">
      <formula>AND($N47="f",$F48="")</formula>
    </cfRule>
    <cfRule type="expression" dxfId="4799" priority="2961">
      <formula>$D47&lt;&gt;""</formula>
    </cfRule>
    <cfRule type="expression" dxfId="4798" priority="2962">
      <formula>AND($N46="f",$N47="d")</formula>
    </cfRule>
    <cfRule type="expression" dxfId="4797" priority="2963">
      <formula>AND($N47="d",$N46="")</formula>
    </cfRule>
  </conditionalFormatting>
  <conditionalFormatting sqref="DC49:DL50">
    <cfRule type="expression" dxfId="4796" priority="2947">
      <formula>$D48="x"</formula>
    </cfRule>
    <cfRule type="expression" dxfId="4795" priority="2948">
      <formula>AND(ISBLANK($D50),$I49="Réalisé",$D48&lt;&gt;"")</formula>
    </cfRule>
    <cfRule type="expression" dxfId="4794" priority="2949">
      <formula>AND($N49="f",$F50="")</formula>
    </cfRule>
    <cfRule type="expression" dxfId="4793" priority="2950">
      <formula>$D49&lt;&gt;""</formula>
    </cfRule>
    <cfRule type="expression" dxfId="4792" priority="2951">
      <formula>AND($N48="f",$N49="d")</formula>
    </cfRule>
    <cfRule type="expression" dxfId="4791" priority="2952">
      <formula>AND($N49="d",$N48="")</formula>
    </cfRule>
  </conditionalFormatting>
  <conditionalFormatting sqref="DC51:DL52">
    <cfRule type="expression" dxfId="4790" priority="2936">
      <formula>$D50="x"</formula>
    </cfRule>
    <cfRule type="expression" dxfId="4789" priority="2937">
      <formula>AND(ISBLANK($D52),$I51="Réalisé",$D50&lt;&gt;"")</formula>
    </cfRule>
    <cfRule type="expression" dxfId="4788" priority="2938">
      <formula>AND($N51="f",$F52="")</formula>
    </cfRule>
    <cfRule type="expression" dxfId="4787" priority="2939">
      <formula>$D51&lt;&gt;""</formula>
    </cfRule>
    <cfRule type="expression" dxfId="4786" priority="2940">
      <formula>AND($N50="f",$N51="d")</formula>
    </cfRule>
    <cfRule type="expression" dxfId="4785" priority="2941">
      <formula>AND($N51="d",$N50="")</formula>
    </cfRule>
  </conditionalFormatting>
  <conditionalFormatting sqref="DC53:DL54">
    <cfRule type="expression" dxfId="4784" priority="2925">
      <formula>$D52="x"</formula>
    </cfRule>
    <cfRule type="expression" dxfId="4783" priority="2926">
      <formula>AND(ISBLANK($D54),$I53="Réalisé",$D52&lt;&gt;"")</formula>
    </cfRule>
    <cfRule type="expression" dxfId="4782" priority="2927">
      <formula>AND($N53="f",$F54="")</formula>
    </cfRule>
    <cfRule type="expression" dxfId="4781" priority="2928">
      <formula>$D53&lt;&gt;""</formula>
    </cfRule>
    <cfRule type="expression" dxfId="4780" priority="2929">
      <formula>AND($N52="f",$N53="d")</formula>
    </cfRule>
    <cfRule type="expression" dxfId="4779" priority="2930">
      <formula>AND($N53="d",$N52="")</formula>
    </cfRule>
  </conditionalFormatting>
  <conditionalFormatting sqref="DC55:DL56">
    <cfRule type="expression" dxfId="4778" priority="2914">
      <formula>$D54="x"</formula>
    </cfRule>
    <cfRule type="expression" dxfId="4777" priority="2915">
      <formula>AND(ISBLANK($D56),$I55="Réalisé",$D54&lt;&gt;"")</formula>
    </cfRule>
    <cfRule type="expression" dxfId="4776" priority="2916">
      <formula>AND($N55="f",$F56="")</formula>
    </cfRule>
    <cfRule type="expression" dxfId="4775" priority="2917">
      <formula>$D55&lt;&gt;""</formula>
    </cfRule>
    <cfRule type="expression" dxfId="4774" priority="2918">
      <formula>AND($N54="f",$N55="d")</formula>
    </cfRule>
    <cfRule type="expression" dxfId="4773" priority="2919">
      <formula>AND($N55="d",$N54="")</formula>
    </cfRule>
  </conditionalFormatting>
  <conditionalFormatting sqref="DC57:DL58">
    <cfRule type="expression" dxfId="4772" priority="2903">
      <formula>$D56="x"</formula>
    </cfRule>
    <cfRule type="expression" dxfId="4771" priority="2904">
      <formula>AND(ISBLANK($D58),$I57="Réalisé",$D56&lt;&gt;"")</formula>
    </cfRule>
    <cfRule type="expression" dxfId="4770" priority="2905">
      <formula>AND($N57="f",$F58="")</formula>
    </cfRule>
    <cfRule type="expression" dxfId="4769" priority="2906">
      <formula>$D57&lt;&gt;""</formula>
    </cfRule>
    <cfRule type="expression" dxfId="4768" priority="2907">
      <formula>AND($N56="f",$N57="d")</formula>
    </cfRule>
    <cfRule type="expression" dxfId="4767" priority="2908">
      <formula>AND($N57="d",$N56="")</formula>
    </cfRule>
  </conditionalFormatting>
  <conditionalFormatting sqref="DC59:DL68 DC70:DL70 DF69:DL69">
    <cfRule type="expression" dxfId="4766" priority="2892">
      <formula>$D58="x"</formula>
    </cfRule>
    <cfRule type="expression" dxfId="4765" priority="2893">
      <formula>AND(ISBLANK($D60),$I59="Réalisé",$D58&lt;&gt;"")</formula>
    </cfRule>
    <cfRule type="expression" dxfId="4764" priority="2894">
      <formula>AND($N59="f",$F60="")</formula>
    </cfRule>
    <cfRule type="expression" dxfId="4763" priority="2895">
      <formula>$D59&lt;&gt;""</formula>
    </cfRule>
    <cfRule type="expression" dxfId="4762" priority="2896">
      <formula>AND($N58="f",$N59="d")</formula>
    </cfRule>
    <cfRule type="expression" dxfId="4761" priority="2897">
      <formula>AND($N59="d",$N58="")</formula>
    </cfRule>
  </conditionalFormatting>
  <conditionalFormatting sqref="DM45:DV46">
    <cfRule type="expression" dxfId="4760" priority="2881">
      <formula>$D44="x"</formula>
    </cfRule>
    <cfRule type="expression" dxfId="4759" priority="2882">
      <formula>AND(ISBLANK($D46),$I45="Réalisé",$D44&lt;&gt;"")</formula>
    </cfRule>
    <cfRule type="expression" dxfId="4758" priority="2883">
      <formula>AND($N45="f",$F46="")</formula>
    </cfRule>
    <cfRule type="expression" dxfId="4757" priority="2884">
      <formula>$D45&lt;&gt;""</formula>
    </cfRule>
    <cfRule type="expression" dxfId="4756" priority="2885">
      <formula>AND($N44="f",$N45="d")</formula>
    </cfRule>
    <cfRule type="expression" dxfId="4755" priority="2886">
      <formula>AND($N45="d",$N44="")</formula>
    </cfRule>
  </conditionalFormatting>
  <conditionalFormatting sqref="DM47:DV48">
    <cfRule type="expression" dxfId="4754" priority="2870">
      <formula>$D46="x"</formula>
    </cfRule>
    <cfRule type="expression" dxfId="4753" priority="2871">
      <formula>AND(ISBLANK($D48),$I47="Réalisé",$D46&lt;&gt;"")</formula>
    </cfRule>
    <cfRule type="expression" dxfId="4752" priority="2872">
      <formula>AND($N47="f",$F48="")</formula>
    </cfRule>
    <cfRule type="expression" dxfId="4751" priority="2873">
      <formula>$D47&lt;&gt;""</formula>
    </cfRule>
    <cfRule type="expression" dxfId="4750" priority="2874">
      <formula>AND($N46="f",$N47="d")</formula>
    </cfRule>
    <cfRule type="expression" dxfId="4749" priority="2875">
      <formula>AND($N47="d",$N46="")</formula>
    </cfRule>
  </conditionalFormatting>
  <conditionalFormatting sqref="DM49:DV50">
    <cfRule type="expression" dxfId="4748" priority="2859">
      <formula>$D48="x"</formula>
    </cfRule>
    <cfRule type="expression" dxfId="4747" priority="2860">
      <formula>AND(ISBLANK($D50),$I49="Réalisé",$D48&lt;&gt;"")</formula>
    </cfRule>
    <cfRule type="expression" dxfId="4746" priority="2861">
      <formula>AND($N49="f",$F50="")</formula>
    </cfRule>
    <cfRule type="expression" dxfId="4745" priority="2862">
      <formula>$D49&lt;&gt;""</formula>
    </cfRule>
    <cfRule type="expression" dxfId="4744" priority="2863">
      <formula>AND($N48="f",$N49="d")</formula>
    </cfRule>
    <cfRule type="expression" dxfId="4743" priority="2864">
      <formula>AND($N49="d",$N48="")</formula>
    </cfRule>
  </conditionalFormatting>
  <conditionalFormatting sqref="DM51:DV52">
    <cfRule type="expression" dxfId="4742" priority="2848">
      <formula>$D50="x"</formula>
    </cfRule>
    <cfRule type="expression" dxfId="4741" priority="2849">
      <formula>AND(ISBLANK($D52),$I51="Réalisé",$D50&lt;&gt;"")</formula>
    </cfRule>
    <cfRule type="expression" dxfId="4740" priority="2850">
      <formula>AND($N51="f",$F52="")</formula>
    </cfRule>
    <cfRule type="expression" dxfId="4739" priority="2851">
      <formula>$D51&lt;&gt;""</formula>
    </cfRule>
    <cfRule type="expression" dxfId="4738" priority="2852">
      <formula>AND($N50="f",$N51="d")</formula>
    </cfRule>
    <cfRule type="expression" dxfId="4737" priority="2853">
      <formula>AND($N51="d",$N50="")</formula>
    </cfRule>
  </conditionalFormatting>
  <conditionalFormatting sqref="DM53:DV54">
    <cfRule type="expression" dxfId="4736" priority="2837">
      <formula>$D52="x"</formula>
    </cfRule>
    <cfRule type="expression" dxfId="4735" priority="2838">
      <formula>AND(ISBLANK($D54),$I53="Réalisé",$D52&lt;&gt;"")</formula>
    </cfRule>
    <cfRule type="expression" dxfId="4734" priority="2839">
      <formula>AND($N53="f",$F54="")</formula>
    </cfRule>
    <cfRule type="expression" dxfId="4733" priority="2840">
      <formula>$D53&lt;&gt;""</formula>
    </cfRule>
    <cfRule type="expression" dxfId="4732" priority="2841">
      <formula>AND($N52="f",$N53="d")</formula>
    </cfRule>
    <cfRule type="expression" dxfId="4731" priority="2842">
      <formula>AND($N53="d",$N52="")</formula>
    </cfRule>
  </conditionalFormatting>
  <conditionalFormatting sqref="DM55:DS56">
    <cfRule type="expression" dxfId="4730" priority="2826">
      <formula>$D54="x"</formula>
    </cfRule>
    <cfRule type="expression" dxfId="4729" priority="2827">
      <formula>AND(ISBLANK($D56),$I55="Réalisé",$D54&lt;&gt;"")</formula>
    </cfRule>
    <cfRule type="expression" dxfId="4728" priority="2828">
      <formula>AND($N55="f",$F56="")</formula>
    </cfRule>
    <cfRule type="expression" dxfId="4727" priority="2829">
      <formula>$D55&lt;&gt;""</formula>
    </cfRule>
    <cfRule type="expression" dxfId="4726" priority="2830">
      <formula>AND($N54="f",$N55="d")</formula>
    </cfRule>
    <cfRule type="expression" dxfId="4725" priority="2831">
      <formula>AND($N55="d",$N54="")</formula>
    </cfRule>
  </conditionalFormatting>
  <conditionalFormatting sqref="DM57:DV58">
    <cfRule type="expression" dxfId="4724" priority="2815">
      <formula>$D56="x"</formula>
    </cfRule>
    <cfRule type="expression" dxfId="4723" priority="2816">
      <formula>AND(ISBLANK($D58),$I57="Réalisé",$D56&lt;&gt;"")</formula>
    </cfRule>
    <cfRule type="expression" dxfId="4722" priority="2817">
      <formula>AND($N57="f",$F58="")</formula>
    </cfRule>
    <cfRule type="expression" dxfId="4721" priority="2818">
      <formula>$D57&lt;&gt;""</formula>
    </cfRule>
    <cfRule type="expression" dxfId="4720" priority="2819">
      <formula>AND($N56="f",$N57="d")</formula>
    </cfRule>
    <cfRule type="expression" dxfId="4719" priority="2820">
      <formula>AND($N57="d",$N56="")</formula>
    </cfRule>
  </conditionalFormatting>
  <conditionalFormatting sqref="DM59:DV70">
    <cfRule type="expression" dxfId="4718" priority="2804">
      <formula>$D58="x"</formula>
    </cfRule>
    <cfRule type="expression" dxfId="4717" priority="2805">
      <formula>AND(ISBLANK($D60),$I59="Réalisé",$D58&lt;&gt;"")</formula>
    </cfRule>
    <cfRule type="expression" dxfId="4716" priority="2806">
      <formula>AND($N59="f",$F60="")</formula>
    </cfRule>
    <cfRule type="expression" dxfId="4715" priority="2807">
      <formula>$D59&lt;&gt;""</formula>
    </cfRule>
    <cfRule type="expression" dxfId="4714" priority="2808">
      <formula>AND($N58="f",$N59="d")</formula>
    </cfRule>
    <cfRule type="expression" dxfId="4713" priority="2809">
      <formula>AND($N59="d",$N58="")</formula>
    </cfRule>
  </conditionalFormatting>
  <conditionalFormatting sqref="DW45:EF46">
    <cfRule type="expression" dxfId="4712" priority="2793">
      <formula>$D44="x"</formula>
    </cfRule>
    <cfRule type="expression" dxfId="4711" priority="2794">
      <formula>AND(ISBLANK($D46),$I45="Réalisé",$D44&lt;&gt;"")</formula>
    </cfRule>
    <cfRule type="expression" dxfId="4710" priority="2795">
      <formula>AND($N45="f",$F46="")</formula>
    </cfRule>
    <cfRule type="expression" dxfId="4709" priority="2796">
      <formula>$D45&lt;&gt;""</formula>
    </cfRule>
    <cfRule type="expression" dxfId="4708" priority="2797">
      <formula>AND($N44="f",$N45="d")</formula>
    </cfRule>
    <cfRule type="expression" dxfId="4707" priority="2798">
      <formula>AND($N45="d",$N44="")</formula>
    </cfRule>
  </conditionalFormatting>
  <conditionalFormatting sqref="DW47:EF48">
    <cfRule type="expression" dxfId="4706" priority="2782">
      <formula>$D46="x"</formula>
    </cfRule>
    <cfRule type="expression" dxfId="4705" priority="2783">
      <formula>AND(ISBLANK($D48),$I47="Réalisé",$D46&lt;&gt;"")</formula>
    </cfRule>
    <cfRule type="expression" dxfId="4704" priority="2784">
      <formula>AND($N47="f",$F48="")</formula>
    </cfRule>
    <cfRule type="expression" dxfId="4703" priority="2785">
      <formula>$D47&lt;&gt;""</formula>
    </cfRule>
    <cfRule type="expression" dxfId="4702" priority="2786">
      <formula>AND($N46="f",$N47="d")</formula>
    </cfRule>
    <cfRule type="expression" dxfId="4701" priority="2787">
      <formula>AND($N47="d",$N46="")</formula>
    </cfRule>
  </conditionalFormatting>
  <conditionalFormatting sqref="DW49:EF50">
    <cfRule type="expression" dxfId="4700" priority="2771">
      <formula>$D48="x"</formula>
    </cfRule>
    <cfRule type="expression" dxfId="4699" priority="2772">
      <formula>AND(ISBLANK($D50),$I49="Réalisé",$D48&lt;&gt;"")</formula>
    </cfRule>
    <cfRule type="expression" dxfId="4698" priority="2773">
      <formula>AND($N49="f",$F50="")</formula>
    </cfRule>
    <cfRule type="expression" dxfId="4697" priority="2774">
      <formula>$D49&lt;&gt;""</formula>
    </cfRule>
    <cfRule type="expression" dxfId="4696" priority="2775">
      <formula>AND($N48="f",$N49="d")</formula>
    </cfRule>
    <cfRule type="expression" dxfId="4695" priority="2776">
      <formula>AND($N49="d",$N48="")</formula>
    </cfRule>
  </conditionalFormatting>
  <conditionalFormatting sqref="DW51:EF52">
    <cfRule type="expression" dxfId="4694" priority="2760">
      <formula>$D50="x"</formula>
    </cfRule>
    <cfRule type="expression" dxfId="4693" priority="2761">
      <formula>AND(ISBLANK($D52),$I51="Réalisé",$D50&lt;&gt;"")</formula>
    </cfRule>
    <cfRule type="expression" dxfId="4692" priority="2762">
      <formula>AND($N51="f",$F52="")</formula>
    </cfRule>
    <cfRule type="expression" dxfId="4691" priority="2763">
      <formula>$D51&lt;&gt;""</formula>
    </cfRule>
    <cfRule type="expression" dxfId="4690" priority="2764">
      <formula>AND($N50="f",$N51="d")</formula>
    </cfRule>
    <cfRule type="expression" dxfId="4689" priority="2765">
      <formula>AND($N51="d",$N50="")</formula>
    </cfRule>
  </conditionalFormatting>
  <conditionalFormatting sqref="DW53:EF54">
    <cfRule type="expression" dxfId="4688" priority="2749">
      <formula>$D52="x"</formula>
    </cfRule>
    <cfRule type="expression" dxfId="4687" priority="2750">
      <formula>AND(ISBLANK($D54),$I53="Réalisé",$D52&lt;&gt;"")</formula>
    </cfRule>
    <cfRule type="expression" dxfId="4686" priority="2751">
      <formula>AND($N53="f",$F54="")</formula>
    </cfRule>
    <cfRule type="expression" dxfId="4685" priority="2752">
      <formula>$D53&lt;&gt;""</formula>
    </cfRule>
    <cfRule type="expression" dxfId="4684" priority="2753">
      <formula>AND($N52="f",$N53="d")</formula>
    </cfRule>
    <cfRule type="expression" dxfId="4683" priority="2754">
      <formula>AND($N53="d",$N52="")</formula>
    </cfRule>
  </conditionalFormatting>
  <conditionalFormatting sqref="DW55:EF56">
    <cfRule type="expression" dxfId="4682" priority="2738">
      <formula>$D54="x"</formula>
    </cfRule>
    <cfRule type="expression" dxfId="4681" priority="2739">
      <formula>AND(ISBLANK($D56),$I55="Réalisé",$D54&lt;&gt;"")</formula>
    </cfRule>
    <cfRule type="expression" dxfId="4680" priority="2740">
      <formula>AND($N55="f",$F56="")</formula>
    </cfRule>
    <cfRule type="expression" dxfId="4679" priority="2741">
      <formula>$D55&lt;&gt;""</formula>
    </cfRule>
    <cfRule type="expression" dxfId="4678" priority="2742">
      <formula>AND($N54="f",$N55="d")</formula>
    </cfRule>
    <cfRule type="expression" dxfId="4677" priority="2743">
      <formula>AND($N55="d",$N54="")</formula>
    </cfRule>
  </conditionalFormatting>
  <conditionalFormatting sqref="DW57:EF58">
    <cfRule type="expression" dxfId="4676" priority="2727">
      <formula>$D56="x"</formula>
    </cfRule>
    <cfRule type="expression" dxfId="4675" priority="2728">
      <formula>AND(ISBLANK($D58),$I57="Réalisé",$D56&lt;&gt;"")</formula>
    </cfRule>
    <cfRule type="expression" dxfId="4674" priority="2729">
      <formula>AND($N57="f",$F58="")</formula>
    </cfRule>
    <cfRule type="expression" dxfId="4673" priority="2730">
      <formula>$D57&lt;&gt;""</formula>
    </cfRule>
    <cfRule type="expression" dxfId="4672" priority="2731">
      <formula>AND($N56="f",$N57="d")</formula>
    </cfRule>
    <cfRule type="expression" dxfId="4671" priority="2732">
      <formula>AND($N57="d",$N56="")</formula>
    </cfRule>
  </conditionalFormatting>
  <conditionalFormatting sqref="DW59:EF70">
    <cfRule type="expression" dxfId="4670" priority="2716">
      <formula>$D58="x"</formula>
    </cfRule>
    <cfRule type="expression" dxfId="4669" priority="2717">
      <formula>AND(ISBLANK($D60),$I59="Réalisé",$D58&lt;&gt;"")</formula>
    </cfRule>
    <cfRule type="expression" dxfId="4668" priority="2718">
      <formula>AND($N59="f",$F60="")</formula>
    </cfRule>
    <cfRule type="expression" dxfId="4667" priority="2719">
      <formula>$D59&lt;&gt;""</formula>
    </cfRule>
    <cfRule type="expression" dxfId="4666" priority="2720">
      <formula>AND($N58="f",$N59="d")</formula>
    </cfRule>
    <cfRule type="expression" dxfId="4665" priority="2721">
      <formula>AND($N59="d",$N58="")</formula>
    </cfRule>
  </conditionalFormatting>
  <conditionalFormatting sqref="EG45:HR46">
    <cfRule type="expression" dxfId="4664" priority="2705">
      <formula>$D44="x"</formula>
    </cfRule>
    <cfRule type="expression" dxfId="4663" priority="2706">
      <formula>AND(ISBLANK($D46),$I45="Réalisé",$D44&lt;&gt;"")</formula>
    </cfRule>
    <cfRule type="expression" dxfId="4662" priority="2707">
      <formula>AND($N45="f",$F46="")</formula>
    </cfRule>
    <cfRule type="expression" dxfId="4661" priority="2708">
      <formula>$D45&lt;&gt;""</formula>
    </cfRule>
    <cfRule type="expression" dxfId="4660" priority="2709">
      <formula>AND($N44="f",$N45="d")</formula>
    </cfRule>
    <cfRule type="expression" dxfId="4659" priority="2710">
      <formula>AND($N45="d",$N44="")</formula>
    </cfRule>
  </conditionalFormatting>
  <conditionalFormatting sqref="EG47:HR48">
    <cfRule type="expression" dxfId="4658" priority="2694">
      <formula>$D46="x"</formula>
    </cfRule>
    <cfRule type="expression" dxfId="4657" priority="2695">
      <formula>AND(ISBLANK($D48),$I47="Réalisé",$D46&lt;&gt;"")</formula>
    </cfRule>
    <cfRule type="expression" dxfId="4656" priority="2696">
      <formula>AND($N47="f",$F48="")</formula>
    </cfRule>
    <cfRule type="expression" dxfId="4655" priority="2697">
      <formula>$D47&lt;&gt;""</formula>
    </cfRule>
    <cfRule type="expression" dxfId="4654" priority="2698">
      <formula>AND($N46="f",$N47="d")</formula>
    </cfRule>
    <cfRule type="expression" dxfId="4653" priority="2699">
      <formula>AND($N47="d",$N46="")</formula>
    </cfRule>
  </conditionalFormatting>
  <conditionalFormatting sqref="EG49:HR50">
    <cfRule type="expression" dxfId="4652" priority="2683">
      <formula>$D48="x"</formula>
    </cfRule>
    <cfRule type="expression" dxfId="4651" priority="2684">
      <formula>AND(ISBLANK($D50),$I49="Réalisé",$D48&lt;&gt;"")</formula>
    </cfRule>
    <cfRule type="expression" dxfId="4650" priority="2685">
      <formula>AND($N49="f",$F50="")</formula>
    </cfRule>
    <cfRule type="expression" dxfId="4649" priority="2686">
      <formula>$D49&lt;&gt;""</formula>
    </cfRule>
    <cfRule type="expression" dxfId="4648" priority="2687">
      <formula>AND($N48="f",$N49="d")</formula>
    </cfRule>
    <cfRule type="expression" dxfId="4647" priority="2688">
      <formula>AND($N49="d",$N48="")</formula>
    </cfRule>
  </conditionalFormatting>
  <conditionalFormatting sqref="EG51:HR52">
    <cfRule type="expression" dxfId="4646" priority="2672">
      <formula>$D50="x"</formula>
    </cfRule>
    <cfRule type="expression" dxfId="4645" priority="2673">
      <formula>AND(ISBLANK($D52),$I51="Réalisé",$D50&lt;&gt;"")</formula>
    </cfRule>
    <cfRule type="expression" dxfId="4644" priority="2674">
      <formula>AND($N51="f",$F52="")</formula>
    </cfRule>
    <cfRule type="expression" dxfId="4643" priority="2675">
      <formula>$D51&lt;&gt;""</formula>
    </cfRule>
    <cfRule type="expression" dxfId="4642" priority="2676">
      <formula>AND($N50="f",$N51="d")</formula>
    </cfRule>
    <cfRule type="expression" dxfId="4641" priority="2677">
      <formula>AND($N51="d",$N50="")</formula>
    </cfRule>
  </conditionalFormatting>
  <conditionalFormatting sqref="EG53:HR54">
    <cfRule type="expression" dxfId="4640" priority="2661">
      <formula>$D52="x"</formula>
    </cfRule>
    <cfRule type="expression" dxfId="4639" priority="2662">
      <formula>AND(ISBLANK($D54),$I53="Réalisé",$D52&lt;&gt;"")</formula>
    </cfRule>
    <cfRule type="expression" dxfId="4638" priority="2663">
      <formula>AND($N53="f",$F54="")</formula>
    </cfRule>
    <cfRule type="expression" dxfId="4637" priority="2664">
      <formula>$D53&lt;&gt;""</formula>
    </cfRule>
    <cfRule type="expression" dxfId="4636" priority="2665">
      <formula>AND($N52="f",$N53="d")</formula>
    </cfRule>
    <cfRule type="expression" dxfId="4635" priority="2666">
      <formula>AND($N53="d",$N52="")</formula>
    </cfRule>
  </conditionalFormatting>
  <conditionalFormatting sqref="EG55:HR56">
    <cfRule type="expression" dxfId="4634" priority="2650">
      <formula>$D54="x"</formula>
    </cfRule>
    <cfRule type="expression" dxfId="4633" priority="2651">
      <formula>AND(ISBLANK($D56),$I55="Réalisé",$D54&lt;&gt;"")</formula>
    </cfRule>
    <cfRule type="expression" dxfId="4632" priority="2652">
      <formula>AND($N55="f",$F56="")</formula>
    </cfRule>
    <cfRule type="expression" dxfId="4631" priority="2653">
      <formula>$D55&lt;&gt;""</formula>
    </cfRule>
    <cfRule type="expression" dxfId="4630" priority="2654">
      <formula>AND($N54="f",$N55="d")</formula>
    </cfRule>
    <cfRule type="expression" dxfId="4629" priority="2655">
      <formula>AND($N55="d",$N54="")</formula>
    </cfRule>
  </conditionalFormatting>
  <conditionalFormatting sqref="EG57:HR58">
    <cfRule type="expression" dxfId="4628" priority="2639">
      <formula>$D56="x"</formula>
    </cfRule>
    <cfRule type="expression" dxfId="4627" priority="2640">
      <formula>AND(ISBLANK($D58),$I57="Réalisé",$D56&lt;&gt;"")</formula>
    </cfRule>
    <cfRule type="expression" dxfId="4626" priority="2641">
      <formula>AND($N57="f",$F58="")</formula>
    </cfRule>
    <cfRule type="expression" dxfId="4625" priority="2642">
      <formula>$D57&lt;&gt;""</formula>
    </cfRule>
    <cfRule type="expression" dxfId="4624" priority="2643">
      <formula>AND($N56="f",$N57="d")</formula>
    </cfRule>
    <cfRule type="expression" dxfId="4623" priority="2644">
      <formula>AND($N57="d",$N56="")</formula>
    </cfRule>
  </conditionalFormatting>
  <conditionalFormatting sqref="EG59:HR70">
    <cfRule type="expression" dxfId="4622" priority="2628">
      <formula>$D58="x"</formula>
    </cfRule>
    <cfRule type="expression" dxfId="4621" priority="2629">
      <formula>AND(ISBLANK($D60),$I59="Réalisé",$D58&lt;&gt;"")</formula>
    </cfRule>
    <cfRule type="expression" dxfId="4620" priority="2630">
      <formula>AND($N59="f",$F60="")</formula>
    </cfRule>
    <cfRule type="expression" dxfId="4619" priority="2631">
      <formula>$D59&lt;&gt;""</formula>
    </cfRule>
    <cfRule type="expression" dxfId="4618" priority="2632">
      <formula>AND($N58="f",$N59="d")</formula>
    </cfRule>
    <cfRule type="expression" dxfId="4617" priority="2633">
      <formula>AND($N59="d",$N58="")</formula>
    </cfRule>
  </conditionalFormatting>
  <conditionalFormatting sqref="DT55:DV56">
    <cfRule type="expression" dxfId="4616" priority="2617">
      <formula>$D54="x"</formula>
    </cfRule>
    <cfRule type="expression" dxfId="4615" priority="2618">
      <formula>AND(ISBLANK($D56),$I55="Réalisé",$D54&lt;&gt;"")</formula>
    </cfRule>
    <cfRule type="expression" dxfId="4614" priority="2619">
      <formula>AND($N55="f",$F56="")</formula>
    </cfRule>
    <cfRule type="expression" dxfId="4613" priority="2620">
      <formula>$D55&lt;&gt;""</formula>
    </cfRule>
    <cfRule type="expression" dxfId="4612" priority="2621">
      <formula>AND($N54="f",$N55="d")</formula>
    </cfRule>
    <cfRule type="expression" dxfId="4611" priority="262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8" priority="3729">
      <formula>AND(ISBLANK($D14),$I13="Réalisé",$D12&lt;&gt;"")</formula>
    </cfRule>
    <cfRule type="expression" dxfId="7" priority="3732">
      <formula>AND($N13="d",$N12="")</formula>
    </cfRule>
    <cfRule type="expression" dxfId="6" priority="3733">
      <formula>AND($N12="f",$N13="d")</formula>
    </cfRule>
    <cfRule type="expression" dxfId="5" priority="3734">
      <formula>$D13&lt;&gt;""</formula>
    </cfRule>
  </conditionalFormatting>
  <conditionalFormatting sqref="I41:J64 I16:J39">
    <cfRule type="expression" dxfId="4610" priority="3731">
      <formula>AND($N16="f",$F17="")</formula>
    </cfRule>
  </conditionalFormatting>
  <conditionalFormatting sqref="D27:D28">
    <cfRule type="expression" dxfId="4609" priority="2610">
      <formula>$D26="x"</formula>
    </cfRule>
    <cfRule type="expression" dxfId="4608" priority="2611">
      <formula>AND($N27="d",$N26="f")</formula>
    </cfRule>
    <cfRule type="expression" dxfId="4607" priority="2612">
      <formula>AND($N27="d",$N26="")</formula>
    </cfRule>
    <cfRule type="expression" dxfId="4606" priority="2613">
      <formula>$D27&lt;&gt;""</formula>
    </cfRule>
    <cfRule type="expression" dxfId="4605" priority="2614">
      <formula>AND(ISBLANK($D29),$I28="Réalisé",$D27&lt;&gt;"")</formula>
    </cfRule>
    <cfRule type="expression" dxfId="4604" priority="2615">
      <formula>AND($N28="f",$F29="")</formula>
    </cfRule>
  </conditionalFormatting>
  <conditionalFormatting sqref="D29:D30">
    <cfRule type="expression" dxfId="4603" priority="2604">
      <formula>$D28="x"</formula>
    </cfRule>
    <cfRule type="expression" dxfId="4602" priority="2605">
      <formula>AND($N29="d",$N28="f")</formula>
    </cfRule>
    <cfRule type="expression" dxfId="4601" priority="2606">
      <formula>AND($N29="d",$N28="")</formula>
    </cfRule>
    <cfRule type="expression" dxfId="4600" priority="2607">
      <formula>$D29&lt;&gt;""</formula>
    </cfRule>
    <cfRule type="expression" dxfId="4599" priority="2608">
      <formula>AND(ISBLANK($D31),$I30="Réalisé",$D29&lt;&gt;"")</formula>
    </cfRule>
    <cfRule type="expression" dxfId="4598" priority="2609">
      <formula>AND($N30="f",$F31="")</formula>
    </cfRule>
  </conditionalFormatting>
  <conditionalFormatting sqref="Q11:HR11">
    <cfRule type="expression" dxfId="4597" priority="3814">
      <formula>AND(COUNTIF(Q$12:Q$163,"p")=1,COUNTIF(Q$12:Q$163,"r")=0,COUNTIF(Q$12:Q$163,"a")=0)</formula>
    </cfRule>
    <cfRule type="expression" dxfId="4596" priority="3815">
      <formula>COUNTIF(Q$13:Q$163,"p")&lt;&gt;1</formula>
    </cfRule>
  </conditionalFormatting>
  <conditionalFormatting sqref="I41">
    <cfRule type="expression" dxfId="4595" priority="3817">
      <formula>AND($J41&gt;#REF!,$I41="Réalisé")</formula>
    </cfRule>
  </conditionalFormatting>
  <conditionalFormatting sqref="F39:F82">
    <cfRule type="cellIs" dxfId="4594" priority="3819" operator="notEqual">
      <formula>""</formula>
    </cfRule>
    <cfRule type="dataBar" priority="382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4593" priority="3834">
      <formula>$D39="x"</formula>
    </cfRule>
    <cfRule type="expression" dxfId="4592" priority="3835">
      <formula>AND(ISBLANK(#REF!),$I40="Réalisé",$D39&lt;&gt;"")</formula>
    </cfRule>
    <cfRule type="expression" dxfId="4591" priority="3836">
      <formula>AND($N40="f",#REF!="")</formula>
    </cfRule>
    <cfRule type="expression" dxfId="4590" priority="3837">
      <formula>$D40&lt;&gt;""</formula>
    </cfRule>
    <cfRule type="expression" dxfId="4589" priority="3838">
      <formula>AND($N39="f",$N40="d")</formula>
    </cfRule>
    <cfRule type="expression" dxfId="4588" priority="3839">
      <formula>AND($N40="d",$N39="")</formula>
    </cfRule>
  </conditionalFormatting>
  <conditionalFormatting sqref="D39:H39">
    <cfRule type="expression" dxfId="4587" priority="3840">
      <formula>$D38="x"</formula>
    </cfRule>
    <cfRule type="expression" dxfId="4586" priority="3841">
      <formula>AND($N39="d",$N38="f")</formula>
    </cfRule>
    <cfRule type="expression" dxfId="4585" priority="3842">
      <formula>AND($N39="d",$N38="")</formula>
    </cfRule>
    <cfRule type="expression" dxfId="4584" priority="3843">
      <formula>$D39&lt;&gt;""</formula>
    </cfRule>
    <cfRule type="expression" dxfId="4583" priority="3844">
      <formula>AND(ISBLANK(#REF!),$I40="Réalisé",$D39&lt;&gt;"")</formula>
    </cfRule>
    <cfRule type="expression" dxfId="4582" priority="3845">
      <formula>AND($N40="f",#REF!="")</formula>
    </cfRule>
  </conditionalFormatting>
  <conditionalFormatting sqref="D40:H40">
    <cfRule type="expression" dxfId="4581" priority="3846">
      <formula>$D39="x"</formula>
    </cfRule>
    <cfRule type="expression" dxfId="4580" priority="3847">
      <formula>AND($N40="d",$N39="f")</formula>
    </cfRule>
    <cfRule type="expression" dxfId="4579" priority="3848">
      <formula>AND($N40="d",$N39="")</formula>
    </cfRule>
    <cfRule type="expression" dxfId="4578" priority="3849">
      <formula>$D40&lt;&gt;""</formula>
    </cfRule>
    <cfRule type="expression" dxfId="4577" priority="3850">
      <formula>AND(ISBLANK(#REF!),#REF!="Réalisé",$D40&lt;&gt;"")</formula>
    </cfRule>
    <cfRule type="expression" dxfId="4576" priority="3851">
      <formula>AND(#REF!="f",#REF!="")</formula>
    </cfRule>
  </conditionalFormatting>
  <conditionalFormatting sqref="D41:H41">
    <cfRule type="expression" dxfId="4575" priority="3920">
      <formula>#REF!="x"</formula>
    </cfRule>
    <cfRule type="expression" dxfId="4574" priority="3921">
      <formula>AND($N41="d",#REF!="f")</formula>
    </cfRule>
    <cfRule type="expression" dxfId="4573" priority="3922">
      <formula>AND($N41="d",#REF!="")</formula>
    </cfRule>
    <cfRule type="expression" dxfId="4572" priority="3923">
      <formula>$D41&lt;&gt;""</formula>
    </cfRule>
    <cfRule type="expression" dxfId="4571" priority="3924">
      <formula>AND(ISBLANK($D43),$I42="Réalisé",$D41&lt;&gt;"")</formula>
    </cfRule>
    <cfRule type="expression" dxfId="4570" priority="3925">
      <formula>AND($N42="f",$F43="")</formula>
    </cfRule>
  </conditionalFormatting>
  <conditionalFormatting sqref="Q41:BA41 BD41:HR41">
    <cfRule type="expression" dxfId="4569" priority="3932">
      <formula>AND(Q41="p",$G41="x")</formula>
    </cfRule>
    <cfRule type="cellIs" dxfId="4568" priority="3933" operator="equal">
      <formula>"p"</formula>
    </cfRule>
    <cfRule type="expression" dxfId="4567" priority="3934">
      <formula>AND(Q41="r",#REF!&lt;&gt;"p")</formula>
    </cfRule>
    <cfRule type="cellIs" dxfId="4566" priority="3935" operator="equal">
      <formula>"r"</formula>
    </cfRule>
    <cfRule type="cellIs" dxfId="4565" priority="3936" operator="equal">
      <formula>"a"</formula>
    </cfRule>
  </conditionalFormatting>
  <conditionalFormatting sqref="Q41:BA41 BD41:HR41">
    <cfRule type="expression" dxfId="4564" priority="3942">
      <formula>#REF!="x"</formula>
    </cfRule>
    <cfRule type="expression" dxfId="4563" priority="3943">
      <formula>AND(ISBLANK($D42),$I41="Réalisé",#REF!&lt;&gt;"")</formula>
    </cfRule>
    <cfRule type="expression" dxfId="4562" priority="3944">
      <formula>AND($N41="f",$F42="")</formula>
    </cfRule>
    <cfRule type="expression" dxfId="4561" priority="3945">
      <formula>$D41&lt;&gt;""</formula>
    </cfRule>
    <cfRule type="expression" dxfId="4560" priority="3946">
      <formula>AND(#REF!="f",$N41="d")</formula>
    </cfRule>
    <cfRule type="expression" dxfId="4559" priority="3947">
      <formula>AND($N41="d",#REF!="")</formula>
    </cfRule>
  </conditionalFormatting>
  <conditionalFormatting sqref="I41:BA41 BD41:EP41">
    <cfRule type="expression" dxfId="4558" priority="3973">
      <formula>AND(ISBLANK($D42),$I41="Réalisé",#REF!&lt;&gt;"")</formula>
    </cfRule>
    <cfRule type="expression" dxfId="4557" priority="3974">
      <formula>AND($N41="d",#REF!="")</formula>
    </cfRule>
    <cfRule type="expression" dxfId="4556" priority="3975">
      <formula>AND(#REF!="f",$N41="d")</formula>
    </cfRule>
    <cfRule type="expression" dxfId="4555" priority="3976">
      <formula>$D41&lt;&gt;""</formula>
    </cfRule>
  </conditionalFormatting>
  <conditionalFormatting sqref="I40:EP40">
    <cfRule type="expression" dxfId="4554" priority="3977">
      <formula>AND(ISBLANK(#REF!),$I40="Réalisé",$D39&lt;&gt;"")</formula>
    </cfRule>
    <cfRule type="expression" dxfId="4553" priority="3978">
      <formula>AND($N40="d",$N39="")</formula>
    </cfRule>
    <cfRule type="expression" dxfId="4552" priority="3979">
      <formula>AND($N39="f",$N40="d")</formula>
    </cfRule>
    <cfRule type="expression" dxfId="4551" priority="3980">
      <formula>$D40&lt;&gt;""</formula>
    </cfRule>
  </conditionalFormatting>
  <conditionalFormatting sqref="I40:J40">
    <cfRule type="expression" dxfId="4550" priority="3987">
      <formula>AND($N40="f",#REF!="")</formula>
    </cfRule>
  </conditionalFormatting>
  <conditionalFormatting sqref="F15:F24">
    <cfRule type="cellIs" dxfId="4548" priority="3988" operator="notEqual">
      <formula>""</formula>
    </cfRule>
    <cfRule type="dataBar" priority="398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4547" priority="3998">
      <formula>$D12="x"</formula>
    </cfRule>
    <cfRule type="expression" dxfId="4546" priority="3999">
      <formula>AND($N13="d",$N12="f")</formula>
    </cfRule>
    <cfRule type="expression" dxfId="4545" priority="4000">
      <formula>AND($N13="d",$N12="")</formula>
    </cfRule>
    <cfRule type="expression" dxfId="4544" priority="4001">
      <formula>$D13&lt;&gt;""</formula>
    </cfRule>
    <cfRule type="expression" dxfId="4543" priority="4002">
      <formula>AND(ISBLANK($D15),$I14="Réalisé",$D13&lt;&gt;"")</formula>
    </cfRule>
    <cfRule type="expression" dxfId="4542" priority="4003">
      <formula>AND($N14="f",#REF!="")</formula>
    </cfRule>
  </conditionalFormatting>
  <conditionalFormatting sqref="G13:H14 D13:E14">
    <cfRule type="expression" dxfId="4541" priority="4004">
      <formula>$D12="x"</formula>
    </cfRule>
    <cfRule type="expression" dxfId="4540" priority="4005">
      <formula>AND($N13="d",$N12="f")</formula>
    </cfRule>
    <cfRule type="expression" dxfId="4539" priority="4006">
      <formula>AND($N13="d",$N12="")</formula>
    </cfRule>
    <cfRule type="expression" dxfId="4538" priority="4007">
      <formula>$D13&lt;&gt;""</formula>
    </cfRule>
    <cfRule type="expression" dxfId="4537" priority="4008">
      <formula>AND(ISBLANK($D15),$I14="Réalisé",$D13&lt;&gt;"")</formula>
    </cfRule>
    <cfRule type="expression" dxfId="4536" priority="4009">
      <formula>AND($N14="f",#REF!="")</formula>
    </cfRule>
  </conditionalFormatting>
  <conditionalFormatting sqref="I13:J13">
    <cfRule type="expression" dxfId="4535" priority="4033">
      <formula>AND($N13="f",$F16="")</formula>
    </cfRule>
  </conditionalFormatting>
  <conditionalFormatting sqref="I14:J15">
    <cfRule type="expression" dxfId="4534" priority="4034">
      <formula>AND($N14="f",#REF!="")</formula>
    </cfRule>
  </conditionalFormatting>
  <conditionalFormatting sqref="AK27">
    <cfRule type="expression" dxfId="4533" priority="2598">
      <formula>$D26="x"</formula>
    </cfRule>
    <cfRule type="expression" dxfId="4532" priority="2599">
      <formula>AND(ISBLANK($D28),$I27="Réalisé",$D26&lt;&gt;"")</formula>
    </cfRule>
    <cfRule type="expression" dxfId="4531" priority="2600">
      <formula>AND($N27="f",$F28="")</formula>
    </cfRule>
    <cfRule type="expression" dxfId="4530" priority="2601">
      <formula>$D27&lt;&gt;""</formula>
    </cfRule>
    <cfRule type="expression" dxfId="4529" priority="2602">
      <formula>AND($N26="f",$N27="d")</formula>
    </cfRule>
    <cfRule type="expression" dxfId="4528" priority="2603">
      <formula>AND($N27="d",$N26="")</formula>
    </cfRule>
  </conditionalFormatting>
  <conditionalFormatting sqref="AL27">
    <cfRule type="expression" dxfId="4527" priority="2592">
      <formula>$D26="x"</formula>
    </cfRule>
    <cfRule type="expression" dxfId="4526" priority="2593">
      <formula>AND(ISBLANK($D28),$I27="Réalisé",$D26&lt;&gt;"")</formula>
    </cfRule>
    <cfRule type="expression" dxfId="4525" priority="2594">
      <formula>AND($N27="f",$F28="")</formula>
    </cfRule>
    <cfRule type="expression" dxfId="4524" priority="2595">
      <formula>$D27&lt;&gt;""</formula>
    </cfRule>
    <cfRule type="expression" dxfId="4523" priority="2596">
      <formula>AND($N26="f",$N27="d")</formula>
    </cfRule>
    <cfRule type="expression" dxfId="4522" priority="2597">
      <formula>AND($N27="d",$N26="")</formula>
    </cfRule>
  </conditionalFormatting>
  <conditionalFormatting sqref="AM27">
    <cfRule type="expression" dxfId="4521" priority="2586">
      <formula>$D26="x"</formula>
    </cfRule>
    <cfRule type="expression" dxfId="4520" priority="2587">
      <formula>AND(ISBLANK($D28),$I27="Réalisé",$D26&lt;&gt;"")</formula>
    </cfRule>
    <cfRule type="expression" dxfId="4519" priority="2588">
      <formula>AND($N27="f",$F28="")</formula>
    </cfRule>
    <cfRule type="expression" dxfId="4518" priority="2589">
      <formula>$D27&lt;&gt;""</formula>
    </cfRule>
    <cfRule type="expression" dxfId="4517" priority="2590">
      <formula>AND($N26="f",$N27="d")</formula>
    </cfRule>
    <cfRule type="expression" dxfId="4516" priority="2591">
      <formula>AND($N27="d",$N26="")</formula>
    </cfRule>
  </conditionalFormatting>
  <conditionalFormatting sqref="AN27">
    <cfRule type="expression" dxfId="4515" priority="2580">
      <formula>$D26="x"</formula>
    </cfRule>
    <cfRule type="expression" dxfId="4514" priority="2581">
      <formula>AND(ISBLANK($D28),$I27="Réalisé",$D26&lt;&gt;"")</formula>
    </cfRule>
    <cfRule type="expression" dxfId="4513" priority="2582">
      <formula>AND($N27="f",$F28="")</formula>
    </cfRule>
    <cfRule type="expression" dxfId="4512" priority="2583">
      <formula>$D27&lt;&gt;""</formula>
    </cfRule>
    <cfRule type="expression" dxfId="4511" priority="2584">
      <formula>AND($N26="f",$N27="d")</formula>
    </cfRule>
    <cfRule type="expression" dxfId="4510" priority="2585">
      <formula>AND($N27="d",$N26="")</formula>
    </cfRule>
  </conditionalFormatting>
  <conditionalFormatting sqref="AO27">
    <cfRule type="expression" dxfId="4509" priority="2574">
      <formula>$D26="x"</formula>
    </cfRule>
    <cfRule type="expression" dxfId="4508" priority="2575">
      <formula>AND(ISBLANK($D28),$I27="Réalisé",$D26&lt;&gt;"")</formula>
    </cfRule>
    <cfRule type="expression" dxfId="4507" priority="2576">
      <formula>AND($N27="f",$F28="")</formula>
    </cfRule>
    <cfRule type="expression" dxfId="4506" priority="2577">
      <formula>$D27&lt;&gt;""</formula>
    </cfRule>
    <cfRule type="expression" dxfId="4505" priority="2578">
      <formula>AND($N26="f",$N27="d")</formula>
    </cfRule>
    <cfRule type="expression" dxfId="4504" priority="2579">
      <formula>AND($N27="d",$N26="")</formula>
    </cfRule>
  </conditionalFormatting>
  <conditionalFormatting sqref="AP29:AS29">
    <cfRule type="expression" dxfId="4503" priority="2563">
      <formula>$D28="x"</formula>
    </cfRule>
    <cfRule type="expression" dxfId="4502" priority="2564">
      <formula>AND(ISBLANK($D30),$I29="Réalisé",$D28&lt;&gt;"")</formula>
    </cfRule>
    <cfRule type="expression" dxfId="4501" priority="2565">
      <formula>AND($N29="f",$F30="")</formula>
    </cfRule>
    <cfRule type="expression" dxfId="4500" priority="2566">
      <formula>$D29&lt;&gt;""</formula>
    </cfRule>
    <cfRule type="expression" dxfId="4499" priority="2567">
      <formula>AND($N28="f",$N29="d")</formula>
    </cfRule>
    <cfRule type="expression" dxfId="4498" priority="2568">
      <formula>AND($N29="d",$N28="")</formula>
    </cfRule>
  </conditionalFormatting>
  <conditionalFormatting sqref="AP29">
    <cfRule type="expression" dxfId="4497" priority="2557">
      <formula>$D28="x"</formula>
    </cfRule>
    <cfRule type="expression" dxfId="4496" priority="2558">
      <formula>AND(ISBLANK($D30),$I29="Réalisé",$D28&lt;&gt;"")</formula>
    </cfRule>
    <cfRule type="expression" dxfId="4495" priority="2559">
      <formula>AND($N29="f",$F30="")</formula>
    </cfRule>
    <cfRule type="expression" dxfId="4494" priority="2560">
      <formula>$D29&lt;&gt;""</formula>
    </cfRule>
    <cfRule type="expression" dxfId="4493" priority="2561">
      <formula>AND($N28="f",$N29="d")</formula>
    </cfRule>
    <cfRule type="expression" dxfId="4492" priority="2562">
      <formula>AND($N29="d",$N28="")</formula>
    </cfRule>
  </conditionalFormatting>
  <conditionalFormatting sqref="AQ29">
    <cfRule type="expression" dxfId="4491" priority="2551">
      <formula>$D28="x"</formula>
    </cfRule>
    <cfRule type="expression" dxfId="4490" priority="2552">
      <formula>AND(ISBLANK($D30),$I29="Réalisé",$D28&lt;&gt;"")</formula>
    </cfRule>
    <cfRule type="expression" dxfId="4489" priority="2553">
      <formula>AND($N29="f",$F30="")</formula>
    </cfRule>
    <cfRule type="expression" dxfId="4488" priority="2554">
      <formula>$D29&lt;&gt;""</formula>
    </cfRule>
    <cfRule type="expression" dxfId="4487" priority="2555">
      <formula>AND($N28="f",$N29="d")</formula>
    </cfRule>
    <cfRule type="expression" dxfId="4486" priority="2556">
      <formula>AND($N29="d",$N28="")</formula>
    </cfRule>
  </conditionalFormatting>
  <conditionalFormatting sqref="AR29">
    <cfRule type="expression" dxfId="4485" priority="2545">
      <formula>$D28="x"</formula>
    </cfRule>
    <cfRule type="expression" dxfId="4484" priority="2546">
      <formula>AND(ISBLANK($D30),$I29="Réalisé",$D28&lt;&gt;"")</formula>
    </cfRule>
    <cfRule type="expression" dxfId="4483" priority="2547">
      <formula>AND($N29="f",$F30="")</formula>
    </cfRule>
    <cfRule type="expression" dxfId="4482" priority="2548">
      <formula>$D29&lt;&gt;""</formula>
    </cfRule>
    <cfRule type="expression" dxfId="4481" priority="2549">
      <formula>AND($N28="f",$N29="d")</formula>
    </cfRule>
    <cfRule type="expression" dxfId="4480" priority="2550">
      <formula>AND($N29="d",$N28="")</formula>
    </cfRule>
  </conditionalFormatting>
  <conditionalFormatting sqref="AS29">
    <cfRule type="expression" dxfId="4479" priority="2539">
      <formula>$D28="x"</formula>
    </cfRule>
    <cfRule type="expression" dxfId="4478" priority="2540">
      <formula>AND(ISBLANK($D30),$I29="Réalisé",$D28&lt;&gt;"")</formula>
    </cfRule>
    <cfRule type="expression" dxfId="4477" priority="2541">
      <formula>AND($N29="f",$F30="")</formula>
    </cfRule>
    <cfRule type="expression" dxfId="4476" priority="2542">
      <formula>$D29&lt;&gt;""</formula>
    </cfRule>
    <cfRule type="expression" dxfId="4475" priority="2543">
      <formula>AND($N28="f",$N29="d")</formula>
    </cfRule>
    <cfRule type="expression" dxfId="4474" priority="2544">
      <formula>AND($N29="d",$N28="")</formula>
    </cfRule>
  </conditionalFormatting>
  <conditionalFormatting sqref="AT31">
    <cfRule type="expression" dxfId="4473" priority="2528">
      <formula>$D30="x"</formula>
    </cfRule>
    <cfRule type="expression" dxfId="4472" priority="2529">
      <formula>AND(ISBLANK($D32),$I31="Réalisé",$D30&lt;&gt;"")</formula>
    </cfRule>
    <cfRule type="expression" dxfId="4471" priority="2530">
      <formula>AND($N31="f",$F32="")</formula>
    </cfRule>
    <cfRule type="expression" dxfId="4470" priority="2531">
      <formula>$D31&lt;&gt;""</formula>
    </cfRule>
    <cfRule type="expression" dxfId="4469" priority="2532">
      <formula>AND($N30="f",$N31="d")</formula>
    </cfRule>
    <cfRule type="expression" dxfId="4468" priority="2533">
      <formula>AND($N31="d",$N30="")</formula>
    </cfRule>
  </conditionalFormatting>
  <conditionalFormatting sqref="AT31">
    <cfRule type="expression" dxfId="4467" priority="2517">
      <formula>$D30="x"</formula>
    </cfRule>
    <cfRule type="expression" dxfId="4466" priority="2518">
      <formula>AND(ISBLANK($D32),$I31="Réalisé",$D30&lt;&gt;"")</formula>
    </cfRule>
    <cfRule type="expression" dxfId="4465" priority="2519">
      <formula>AND($N31="f",$F32="")</formula>
    </cfRule>
    <cfRule type="expression" dxfId="4464" priority="2520">
      <formula>$D31&lt;&gt;""</formula>
    </cfRule>
    <cfRule type="expression" dxfId="4463" priority="2521">
      <formula>AND($N30="f",$N31="d")</formula>
    </cfRule>
    <cfRule type="expression" dxfId="4462" priority="2522">
      <formula>AND($N31="d",$N30="")</formula>
    </cfRule>
  </conditionalFormatting>
  <conditionalFormatting sqref="AT31">
    <cfRule type="expression" dxfId="4461" priority="2511">
      <formula>$D30="x"</formula>
    </cfRule>
    <cfRule type="expression" dxfId="4460" priority="2512">
      <formula>AND(ISBLANK($D32),$I31="Réalisé",$D30&lt;&gt;"")</formula>
    </cfRule>
    <cfRule type="expression" dxfId="4459" priority="2513">
      <formula>AND($N31="f",$F32="")</formula>
    </cfRule>
    <cfRule type="expression" dxfId="4458" priority="2514">
      <formula>$D31&lt;&gt;""</formula>
    </cfRule>
    <cfRule type="expression" dxfId="4457" priority="2515">
      <formula>AND($N30="f",$N31="d")</formula>
    </cfRule>
    <cfRule type="expression" dxfId="4456" priority="2516">
      <formula>AND($N31="d",$N30="")</formula>
    </cfRule>
  </conditionalFormatting>
  <conditionalFormatting sqref="AV33">
    <cfRule type="expression" dxfId="4455" priority="2500">
      <formula>$D32="x"</formula>
    </cfRule>
    <cfRule type="expression" dxfId="4454" priority="2501">
      <formula>AND(ISBLANK($D34),$I33="Réalisé",$D32&lt;&gt;"")</formula>
    </cfRule>
    <cfRule type="expression" dxfId="4453" priority="2502">
      <formula>AND($N33="f",$F34="")</formula>
    </cfRule>
    <cfRule type="expression" dxfId="4452" priority="2503">
      <formula>$D33&lt;&gt;""</formula>
    </cfRule>
    <cfRule type="expression" dxfId="4451" priority="2504">
      <formula>AND($N32="f",$N33="d")</formula>
    </cfRule>
    <cfRule type="expression" dxfId="4450" priority="2505">
      <formula>AND($N33="d",$N32="")</formula>
    </cfRule>
  </conditionalFormatting>
  <conditionalFormatting sqref="AV33">
    <cfRule type="expression" dxfId="4449" priority="2489">
      <formula>$D32="x"</formula>
    </cfRule>
    <cfRule type="expression" dxfId="4448" priority="2490">
      <formula>AND(ISBLANK($D34),$I33="Réalisé",$D32&lt;&gt;"")</formula>
    </cfRule>
    <cfRule type="expression" dxfId="4447" priority="2491">
      <formula>AND($N33="f",$F34="")</formula>
    </cfRule>
    <cfRule type="expression" dxfId="4446" priority="2492">
      <formula>$D33&lt;&gt;""</formula>
    </cfRule>
    <cfRule type="expression" dxfId="4445" priority="2493">
      <formula>AND($N32="f",$N33="d")</formula>
    </cfRule>
    <cfRule type="expression" dxfId="4444" priority="2494">
      <formula>AND($N33="d",$N32="")</formula>
    </cfRule>
  </conditionalFormatting>
  <conditionalFormatting sqref="AV33">
    <cfRule type="expression" dxfId="4443" priority="2483">
      <formula>$D32="x"</formula>
    </cfRule>
    <cfRule type="expression" dxfId="4442" priority="2484">
      <formula>AND(ISBLANK($D34),$I33="Réalisé",$D32&lt;&gt;"")</formula>
    </cfRule>
    <cfRule type="expression" dxfId="4441" priority="2485">
      <formula>AND($N33="f",$F34="")</formula>
    </cfRule>
    <cfRule type="expression" dxfId="4440" priority="2486">
      <formula>$D33&lt;&gt;""</formula>
    </cfRule>
    <cfRule type="expression" dxfId="4439" priority="2487">
      <formula>AND($N32="f",$N33="d")</formula>
    </cfRule>
    <cfRule type="expression" dxfId="4438" priority="2488">
      <formula>AND($N33="d",$N32="")</formula>
    </cfRule>
  </conditionalFormatting>
  <conditionalFormatting sqref="AW33">
    <cfRule type="expression" dxfId="4437" priority="2472">
      <formula>$D32="x"</formula>
    </cfRule>
    <cfRule type="expression" dxfId="4436" priority="2473">
      <formula>AND(ISBLANK($D34),$I33="Réalisé",$D32&lt;&gt;"")</formula>
    </cfRule>
    <cfRule type="expression" dxfId="4435" priority="2474">
      <formula>AND($N33="f",$F34="")</formula>
    </cfRule>
    <cfRule type="expression" dxfId="4434" priority="2475">
      <formula>$D33&lt;&gt;""</formula>
    </cfRule>
    <cfRule type="expression" dxfId="4433" priority="2476">
      <formula>AND($N32="f",$N33="d")</formula>
    </cfRule>
    <cfRule type="expression" dxfId="4432" priority="2477">
      <formula>AND($N33="d",$N32="")</formula>
    </cfRule>
  </conditionalFormatting>
  <conditionalFormatting sqref="AW33">
    <cfRule type="expression" dxfId="4431" priority="2461">
      <formula>$D32="x"</formula>
    </cfRule>
    <cfRule type="expression" dxfId="4430" priority="2462">
      <formula>AND(ISBLANK($D34),$I33="Réalisé",$D32&lt;&gt;"")</formula>
    </cfRule>
    <cfRule type="expression" dxfId="4429" priority="2463">
      <formula>AND($N33="f",$F34="")</formula>
    </cfRule>
    <cfRule type="expression" dxfId="4428" priority="2464">
      <formula>$D33&lt;&gt;""</formula>
    </cfRule>
    <cfRule type="expression" dxfId="4427" priority="2465">
      <formula>AND($N32="f",$N33="d")</formula>
    </cfRule>
    <cfRule type="expression" dxfId="4426" priority="2466">
      <formula>AND($N33="d",$N32="")</formula>
    </cfRule>
  </conditionalFormatting>
  <conditionalFormatting sqref="AW33">
    <cfRule type="expression" dxfId="4425" priority="2455">
      <formula>$D32="x"</formula>
    </cfRule>
    <cfRule type="expression" dxfId="4424" priority="2456">
      <formula>AND(ISBLANK($D34),$I33="Réalisé",$D32&lt;&gt;"")</formula>
    </cfRule>
    <cfRule type="expression" dxfId="4423" priority="2457">
      <formula>AND($N33="f",$F34="")</formula>
    </cfRule>
    <cfRule type="expression" dxfId="4422" priority="2458">
      <formula>$D33&lt;&gt;""</formula>
    </cfRule>
    <cfRule type="expression" dxfId="4421" priority="2459">
      <formula>AND($N32="f",$N33="d")</formula>
    </cfRule>
    <cfRule type="expression" dxfId="4420" priority="2460">
      <formula>AND($N33="d",$N32="")</formula>
    </cfRule>
  </conditionalFormatting>
  <conditionalFormatting sqref="AY35">
    <cfRule type="expression" dxfId="4419" priority="2444">
      <formula>$D34="x"</formula>
    </cfRule>
    <cfRule type="expression" dxfId="4418" priority="2445">
      <formula>AND(ISBLANK($D36),$I35="Réalisé",$D34&lt;&gt;"")</formula>
    </cfRule>
    <cfRule type="expression" dxfId="4417" priority="2446">
      <formula>AND($N35="f",$F36="")</formula>
    </cfRule>
    <cfRule type="expression" dxfId="4416" priority="2447">
      <formula>$D35&lt;&gt;""</formula>
    </cfRule>
    <cfRule type="expression" dxfId="4415" priority="2448">
      <formula>AND($N34="f",$N35="d")</formula>
    </cfRule>
    <cfRule type="expression" dxfId="4414" priority="2449">
      <formula>AND($N35="d",$N34="")</formula>
    </cfRule>
  </conditionalFormatting>
  <conditionalFormatting sqref="AY35">
    <cfRule type="expression" dxfId="4413" priority="2433">
      <formula>$D34="x"</formula>
    </cfRule>
    <cfRule type="expression" dxfId="4412" priority="2434">
      <formula>AND(ISBLANK($D36),$I35="Réalisé",$D34&lt;&gt;"")</formula>
    </cfRule>
    <cfRule type="expression" dxfId="4411" priority="2435">
      <formula>AND($N35="f",$F36="")</formula>
    </cfRule>
    <cfRule type="expression" dxfId="4410" priority="2436">
      <formula>$D35&lt;&gt;""</formula>
    </cfRule>
    <cfRule type="expression" dxfId="4409" priority="2437">
      <formula>AND($N34="f",$N35="d")</formula>
    </cfRule>
    <cfRule type="expression" dxfId="4408" priority="2438">
      <formula>AND($N35="d",$N34="")</formula>
    </cfRule>
  </conditionalFormatting>
  <conditionalFormatting sqref="AY35">
    <cfRule type="expression" dxfId="4407" priority="2427">
      <formula>$D34="x"</formula>
    </cfRule>
    <cfRule type="expression" dxfId="4406" priority="2428">
      <formula>AND(ISBLANK($D36),$I35="Réalisé",$D34&lt;&gt;"")</formula>
    </cfRule>
    <cfRule type="expression" dxfId="4405" priority="2429">
      <formula>AND($N35="f",$F36="")</formula>
    </cfRule>
    <cfRule type="expression" dxfId="4404" priority="2430">
      <formula>$D35&lt;&gt;""</formula>
    </cfRule>
    <cfRule type="expression" dxfId="4403" priority="2431">
      <formula>AND($N34="f",$N35="d")</formula>
    </cfRule>
    <cfRule type="expression" dxfId="4402" priority="2432">
      <formula>AND($N35="d",$N34="")</formula>
    </cfRule>
  </conditionalFormatting>
  <conditionalFormatting sqref="AZ35">
    <cfRule type="expression" dxfId="4401" priority="2416">
      <formula>$D34="x"</formula>
    </cfRule>
    <cfRule type="expression" dxfId="4400" priority="2417">
      <formula>AND(ISBLANK($D36),$I35="Réalisé",$D34&lt;&gt;"")</formula>
    </cfRule>
    <cfRule type="expression" dxfId="4399" priority="2418">
      <formula>AND($N35="f",$F36="")</formula>
    </cfRule>
    <cfRule type="expression" dxfId="4398" priority="2419">
      <formula>$D35&lt;&gt;""</formula>
    </cfRule>
    <cfRule type="expression" dxfId="4397" priority="2420">
      <formula>AND($N34="f",$N35="d")</formula>
    </cfRule>
    <cfRule type="expression" dxfId="4396" priority="2421">
      <formula>AND($N35="d",$N34="")</formula>
    </cfRule>
  </conditionalFormatting>
  <conditionalFormatting sqref="AZ35">
    <cfRule type="expression" dxfId="4395" priority="2405">
      <formula>$D34="x"</formula>
    </cfRule>
    <cfRule type="expression" dxfId="4394" priority="2406">
      <formula>AND(ISBLANK($D36),$I35="Réalisé",$D34&lt;&gt;"")</formula>
    </cfRule>
    <cfRule type="expression" dxfId="4393" priority="2407">
      <formula>AND($N35="f",$F36="")</formula>
    </cfRule>
    <cfRule type="expression" dxfId="4392" priority="2408">
      <formula>$D35&lt;&gt;""</formula>
    </cfRule>
    <cfRule type="expression" dxfId="4391" priority="2409">
      <formula>AND($N34="f",$N35="d")</formula>
    </cfRule>
    <cfRule type="expression" dxfId="4390" priority="2410">
      <formula>AND($N35="d",$N34="")</formula>
    </cfRule>
  </conditionalFormatting>
  <conditionalFormatting sqref="AZ35">
    <cfRule type="expression" dxfId="4389" priority="2399">
      <formula>$D34="x"</formula>
    </cfRule>
    <cfRule type="expression" dxfId="4388" priority="2400">
      <formula>AND(ISBLANK($D36),$I35="Réalisé",$D34&lt;&gt;"")</formula>
    </cfRule>
    <cfRule type="expression" dxfId="4387" priority="2401">
      <formula>AND($N35="f",$F36="")</formula>
    </cfRule>
    <cfRule type="expression" dxfId="4386" priority="2402">
      <formula>$D35&lt;&gt;""</formula>
    </cfRule>
    <cfRule type="expression" dxfId="4385" priority="2403">
      <formula>AND($N34="f",$N35="d")</formula>
    </cfRule>
    <cfRule type="expression" dxfId="4384" priority="2404">
      <formula>AND($N35="d",$N34="")</formula>
    </cfRule>
  </conditionalFormatting>
  <conditionalFormatting sqref="BB37">
    <cfRule type="expression" dxfId="4383" priority="2388">
      <formula>$D36="x"</formula>
    </cfRule>
    <cfRule type="expression" dxfId="4382" priority="2389">
      <formula>AND(ISBLANK($D38),$I37="Réalisé",$D36&lt;&gt;"")</formula>
    </cfRule>
    <cfRule type="expression" dxfId="4381" priority="2390">
      <formula>AND($N37="f",$F38="")</formula>
    </cfRule>
    <cfRule type="expression" dxfId="4380" priority="2391">
      <formula>$D37&lt;&gt;""</formula>
    </cfRule>
    <cfRule type="expression" dxfId="4379" priority="2392">
      <formula>AND($N36="f",$N37="d")</formula>
    </cfRule>
    <cfRule type="expression" dxfId="4378" priority="2393">
      <formula>AND($N37="d",$N36="")</formula>
    </cfRule>
  </conditionalFormatting>
  <conditionalFormatting sqref="BB37">
    <cfRule type="expression" dxfId="4377" priority="2377">
      <formula>$D36="x"</formula>
    </cfRule>
    <cfRule type="expression" dxfId="4376" priority="2378">
      <formula>AND(ISBLANK($D38),$I37="Réalisé",$D36&lt;&gt;"")</formula>
    </cfRule>
    <cfRule type="expression" dxfId="4375" priority="2379">
      <formula>AND($N37="f",$F38="")</formula>
    </cfRule>
    <cfRule type="expression" dxfId="4374" priority="2380">
      <formula>$D37&lt;&gt;""</formula>
    </cfRule>
    <cfRule type="expression" dxfId="4373" priority="2381">
      <formula>AND($N36="f",$N37="d")</formula>
    </cfRule>
    <cfRule type="expression" dxfId="4372" priority="2382">
      <formula>AND($N37="d",$N36="")</formula>
    </cfRule>
  </conditionalFormatting>
  <conditionalFormatting sqref="BB37">
    <cfRule type="expression" dxfId="4371" priority="2371">
      <formula>$D36="x"</formula>
    </cfRule>
    <cfRule type="expression" dxfId="4370" priority="2372">
      <formula>AND(ISBLANK($D38),$I37="Réalisé",$D36&lt;&gt;"")</formula>
    </cfRule>
    <cfRule type="expression" dxfId="4369" priority="2373">
      <formula>AND($N37="f",$F38="")</formula>
    </cfRule>
    <cfRule type="expression" dxfId="4368" priority="2374">
      <formula>$D37&lt;&gt;""</formula>
    </cfRule>
    <cfRule type="expression" dxfId="4367" priority="2375">
      <formula>AND($N36="f",$N37="d")</formula>
    </cfRule>
    <cfRule type="expression" dxfId="4366" priority="2376">
      <formula>AND($N37="d",$N36="")</formula>
    </cfRule>
  </conditionalFormatting>
  <conditionalFormatting sqref="BC37">
    <cfRule type="expression" dxfId="4365" priority="2360">
      <formula>$D36="x"</formula>
    </cfRule>
    <cfRule type="expression" dxfId="4364" priority="2361">
      <formula>AND(ISBLANK($D38),$I37="Réalisé",$D36&lt;&gt;"")</formula>
    </cfRule>
    <cfRule type="expression" dxfId="4363" priority="2362">
      <formula>AND($N37="f",$F38="")</formula>
    </cfRule>
    <cfRule type="expression" dxfId="4362" priority="2363">
      <formula>$D37&lt;&gt;""</formula>
    </cfRule>
    <cfRule type="expression" dxfId="4361" priority="2364">
      <formula>AND($N36="f",$N37="d")</formula>
    </cfRule>
    <cfRule type="expression" dxfId="4360" priority="2365">
      <formula>AND($N37="d",$N36="")</formula>
    </cfRule>
  </conditionalFormatting>
  <conditionalFormatting sqref="BC37">
    <cfRule type="expression" dxfId="4359" priority="2349">
      <formula>$D36="x"</formula>
    </cfRule>
    <cfRule type="expression" dxfId="4358" priority="2350">
      <formula>AND(ISBLANK($D38),$I37="Réalisé",$D36&lt;&gt;"")</formula>
    </cfRule>
    <cfRule type="expression" dxfId="4357" priority="2351">
      <formula>AND($N37="f",$F38="")</formula>
    </cfRule>
    <cfRule type="expression" dxfId="4356" priority="2352">
      <formula>$D37&lt;&gt;""</formula>
    </cfRule>
    <cfRule type="expression" dxfId="4355" priority="2353">
      <formula>AND($N36="f",$N37="d")</formula>
    </cfRule>
    <cfRule type="expression" dxfId="4354" priority="2354">
      <formula>AND($N37="d",$N36="")</formula>
    </cfRule>
  </conditionalFormatting>
  <conditionalFormatting sqref="BC37">
    <cfRule type="expression" dxfId="4353" priority="2343">
      <formula>$D36="x"</formula>
    </cfRule>
    <cfRule type="expression" dxfId="4352" priority="2344">
      <formula>AND(ISBLANK($D38),$I37="Réalisé",$D36&lt;&gt;"")</formula>
    </cfRule>
    <cfRule type="expression" dxfId="4351" priority="2345">
      <formula>AND($N37="f",$F38="")</formula>
    </cfRule>
    <cfRule type="expression" dxfId="4350" priority="2346">
      <formula>$D37&lt;&gt;""</formula>
    </cfRule>
    <cfRule type="expression" dxfId="4349" priority="2347">
      <formula>AND($N36="f",$N37="d")</formula>
    </cfRule>
    <cfRule type="expression" dxfId="4348" priority="2348">
      <formula>AND($N37="d",$N36="")</formula>
    </cfRule>
  </conditionalFormatting>
  <conditionalFormatting sqref="BD39:BG39">
    <cfRule type="expression" dxfId="4347" priority="2332">
      <formula>$D38="x"</formula>
    </cfRule>
    <cfRule type="expression" dxfId="4346" priority="2333">
      <formula>AND(ISBLANK($D40),$I39="Réalisé",$D38&lt;&gt;"")</formula>
    </cfRule>
    <cfRule type="expression" dxfId="4345" priority="2334">
      <formula>AND($N39="f",$F40="")</formula>
    </cfRule>
    <cfRule type="expression" dxfId="4344" priority="2335">
      <formula>$D39&lt;&gt;""</formula>
    </cfRule>
    <cfRule type="expression" dxfId="4343" priority="2336">
      <formula>AND($N38="f",$N39="d")</formula>
    </cfRule>
    <cfRule type="expression" dxfId="4342" priority="2337">
      <formula>AND($N39="d",$N38="")</formula>
    </cfRule>
  </conditionalFormatting>
  <conditionalFormatting sqref="BD39">
    <cfRule type="expression" dxfId="4341" priority="2326">
      <formula>$D38="x"</formula>
    </cfRule>
    <cfRule type="expression" dxfId="4340" priority="2327">
      <formula>AND(ISBLANK($D40),$I39="Réalisé",$D38&lt;&gt;"")</formula>
    </cfRule>
    <cfRule type="expression" dxfId="4339" priority="2328">
      <formula>AND($N39="f",$F40="")</formula>
    </cfRule>
    <cfRule type="expression" dxfId="4338" priority="2329">
      <formula>$D39&lt;&gt;""</formula>
    </cfRule>
    <cfRule type="expression" dxfId="4337" priority="2330">
      <formula>AND($N38="f",$N39="d")</formula>
    </cfRule>
    <cfRule type="expression" dxfId="4336" priority="2331">
      <formula>AND($N39="d",$N38="")</formula>
    </cfRule>
  </conditionalFormatting>
  <conditionalFormatting sqref="BE39">
    <cfRule type="expression" dxfId="4335" priority="2320">
      <formula>$D38="x"</formula>
    </cfRule>
    <cfRule type="expression" dxfId="4334" priority="2321">
      <formula>AND(ISBLANK($D40),$I39="Réalisé",$D38&lt;&gt;"")</formula>
    </cfRule>
    <cfRule type="expression" dxfId="4333" priority="2322">
      <formula>AND($N39="f",$F40="")</formula>
    </cfRule>
    <cfRule type="expression" dxfId="4332" priority="2323">
      <formula>$D39&lt;&gt;""</formula>
    </cfRule>
    <cfRule type="expression" dxfId="4331" priority="2324">
      <formula>AND($N38="f",$N39="d")</formula>
    </cfRule>
    <cfRule type="expression" dxfId="4330" priority="2325">
      <formula>AND($N39="d",$N38="")</formula>
    </cfRule>
  </conditionalFormatting>
  <conditionalFormatting sqref="BF39">
    <cfRule type="expression" dxfId="4329" priority="2314">
      <formula>$D38="x"</formula>
    </cfRule>
    <cfRule type="expression" dxfId="4328" priority="2315">
      <formula>AND(ISBLANK($D40),$I39="Réalisé",$D38&lt;&gt;"")</formula>
    </cfRule>
    <cfRule type="expression" dxfId="4327" priority="2316">
      <formula>AND($N39="f",$F40="")</formula>
    </cfRule>
    <cfRule type="expression" dxfId="4326" priority="2317">
      <formula>$D39&lt;&gt;""</formula>
    </cfRule>
    <cfRule type="expression" dxfId="4325" priority="2318">
      <formula>AND($N38="f",$N39="d")</formula>
    </cfRule>
    <cfRule type="expression" dxfId="4324" priority="2319">
      <formula>AND($N39="d",$N38="")</formula>
    </cfRule>
  </conditionalFormatting>
  <conditionalFormatting sqref="BG39">
    <cfRule type="expression" dxfId="4323" priority="2308">
      <formula>$D38="x"</formula>
    </cfRule>
    <cfRule type="expression" dxfId="4322" priority="2309">
      <formula>AND(ISBLANK($D40),$I39="Réalisé",$D38&lt;&gt;"")</formula>
    </cfRule>
    <cfRule type="expression" dxfId="4321" priority="2310">
      <formula>AND($N39="f",$F40="")</formula>
    </cfRule>
    <cfRule type="expression" dxfId="4320" priority="2311">
      <formula>$D39&lt;&gt;""</formula>
    </cfRule>
    <cfRule type="expression" dxfId="4319" priority="2312">
      <formula>AND($N38="f",$N39="d")</formula>
    </cfRule>
    <cfRule type="expression" dxfId="4318" priority="2313">
      <formula>AND($N39="d",$N38="")</formula>
    </cfRule>
  </conditionalFormatting>
  <conditionalFormatting sqref="BI41:BJ41">
    <cfRule type="expression" dxfId="4317" priority="2293">
      <formula>$D40="x"</formula>
    </cfRule>
    <cfRule type="expression" dxfId="4316" priority="2294">
      <formula>AND(ISBLANK($D42),$I41="Réalisé",$D40&lt;&gt;"")</formula>
    </cfRule>
    <cfRule type="expression" dxfId="4315" priority="2295">
      <formula>AND($N41="f",$F42="")</formula>
    </cfRule>
    <cfRule type="expression" dxfId="4314" priority="2296">
      <formula>$D41&lt;&gt;""</formula>
    </cfRule>
    <cfRule type="expression" dxfId="4313" priority="2297">
      <formula>AND($N40="f",$N41="d")</formula>
    </cfRule>
    <cfRule type="expression" dxfId="4312" priority="2298">
      <formula>AND($N41="d",$N40="")</formula>
    </cfRule>
  </conditionalFormatting>
  <conditionalFormatting sqref="BI41:BJ41">
    <cfRule type="expression" dxfId="4311" priority="2304">
      <formula>AND(ISBLANK($D42),$I41="Réalisé",$D40&lt;&gt;"")</formula>
    </cfRule>
    <cfRule type="expression" dxfId="4310" priority="2305">
      <formula>AND($N41="d",$N40="")</formula>
    </cfRule>
    <cfRule type="expression" dxfId="4309" priority="2306">
      <formula>AND($N40="f",$N41="d")</formula>
    </cfRule>
    <cfRule type="expression" dxfId="4308" priority="2307">
      <formula>$D41&lt;&gt;""</formula>
    </cfRule>
  </conditionalFormatting>
  <conditionalFormatting sqref="BI41:BJ41">
    <cfRule type="expression" dxfId="4307" priority="2282">
      <formula>$D40="x"</formula>
    </cfRule>
    <cfRule type="expression" dxfId="4306" priority="2283">
      <formula>AND(ISBLANK($D42),$I41="Réalisé",$D40&lt;&gt;"")</formula>
    </cfRule>
    <cfRule type="expression" dxfId="4305" priority="2284">
      <formula>AND($N41="f",$F42="")</formula>
    </cfRule>
    <cfRule type="expression" dxfId="4304" priority="2285">
      <formula>$D41&lt;&gt;""</formula>
    </cfRule>
    <cfRule type="expression" dxfId="4303" priority="2286">
      <formula>AND($N40="f",$N41="d")</formula>
    </cfRule>
    <cfRule type="expression" dxfId="4302" priority="2287">
      <formula>AND($N41="d",$N40="")</formula>
    </cfRule>
  </conditionalFormatting>
  <conditionalFormatting sqref="BI41">
    <cfRule type="expression" dxfId="4301" priority="2276">
      <formula>$D40="x"</formula>
    </cfRule>
    <cfRule type="expression" dxfId="4300" priority="2277">
      <formula>AND(ISBLANK($D42),$I41="Réalisé",$D40&lt;&gt;"")</formula>
    </cfRule>
    <cfRule type="expression" dxfId="4299" priority="2278">
      <formula>AND($N41="f",$F42="")</formula>
    </cfRule>
    <cfRule type="expression" dxfId="4298" priority="2279">
      <formula>$D41&lt;&gt;""</formula>
    </cfRule>
    <cfRule type="expression" dxfId="4297" priority="2280">
      <formula>AND($N40="f",$N41="d")</formula>
    </cfRule>
    <cfRule type="expression" dxfId="4296" priority="2281">
      <formula>AND($N41="d",$N40="")</formula>
    </cfRule>
  </conditionalFormatting>
  <conditionalFormatting sqref="BJ41">
    <cfRule type="expression" dxfId="4295" priority="2270">
      <formula>$D40="x"</formula>
    </cfRule>
    <cfRule type="expression" dxfId="4294" priority="2271">
      <formula>AND(ISBLANK($D42),$I41="Réalisé",$D40&lt;&gt;"")</formula>
    </cfRule>
    <cfRule type="expression" dxfId="4293" priority="2272">
      <formula>AND($N41="f",$F42="")</formula>
    </cfRule>
    <cfRule type="expression" dxfId="4292" priority="2273">
      <formula>$D41&lt;&gt;""</formula>
    </cfRule>
    <cfRule type="expression" dxfId="4291" priority="2274">
      <formula>AND($N40="f",$N41="d")</formula>
    </cfRule>
    <cfRule type="expression" dxfId="4290" priority="2275">
      <formula>AND($N41="d",$N40="")</formula>
    </cfRule>
  </conditionalFormatting>
  <conditionalFormatting sqref="BK43:BL43">
    <cfRule type="expression" dxfId="4289" priority="2255">
      <formula>$D42="x"</formula>
    </cfRule>
    <cfRule type="expression" dxfId="4288" priority="2256">
      <formula>AND(ISBLANK($D44),$I43="Réalisé",$D42&lt;&gt;"")</formula>
    </cfRule>
    <cfRule type="expression" dxfId="4287" priority="2257">
      <formula>AND($N43="f",$F44="")</formula>
    </cfRule>
    <cfRule type="expression" dxfId="4286" priority="2258">
      <formula>$D43&lt;&gt;""</formula>
    </cfRule>
    <cfRule type="expression" dxfId="4285" priority="2259">
      <formula>AND($N42="f",$N43="d")</formula>
    </cfRule>
    <cfRule type="expression" dxfId="4284" priority="2260">
      <formula>AND($N43="d",$N42="")</formula>
    </cfRule>
  </conditionalFormatting>
  <conditionalFormatting sqref="BK43:BL43">
    <cfRule type="expression" dxfId="4283" priority="2266">
      <formula>AND(ISBLANK($D44),$I43="Réalisé",$D42&lt;&gt;"")</formula>
    </cfRule>
    <cfRule type="expression" dxfId="4282" priority="2267">
      <formula>AND($N43="d",$N42="")</formula>
    </cfRule>
    <cfRule type="expression" dxfId="4281" priority="2268">
      <formula>AND($N42="f",$N43="d")</formula>
    </cfRule>
    <cfRule type="expression" dxfId="4280" priority="2269">
      <formula>$D43&lt;&gt;""</formula>
    </cfRule>
  </conditionalFormatting>
  <conditionalFormatting sqref="BK43:BL43">
    <cfRule type="expression" dxfId="4279" priority="2244">
      <formula>$D42="x"</formula>
    </cfRule>
    <cfRule type="expression" dxfId="4278" priority="2245">
      <formula>AND(ISBLANK($D44),$I43="Réalisé",$D42&lt;&gt;"")</formula>
    </cfRule>
    <cfRule type="expression" dxfId="4277" priority="2246">
      <formula>AND($N43="f",$F44="")</formula>
    </cfRule>
    <cfRule type="expression" dxfId="4276" priority="2247">
      <formula>$D43&lt;&gt;""</formula>
    </cfRule>
    <cfRule type="expression" dxfId="4275" priority="2248">
      <formula>AND($N42="f",$N43="d")</formula>
    </cfRule>
    <cfRule type="expression" dxfId="4274" priority="2249">
      <formula>AND($N43="d",$N42="")</formula>
    </cfRule>
  </conditionalFormatting>
  <conditionalFormatting sqref="BK43">
    <cfRule type="expression" dxfId="4273" priority="2238">
      <formula>$D42="x"</formula>
    </cfRule>
    <cfRule type="expression" dxfId="4272" priority="2239">
      <formula>AND(ISBLANK($D44),$I43="Réalisé",$D42&lt;&gt;"")</formula>
    </cfRule>
    <cfRule type="expression" dxfId="4271" priority="2240">
      <formula>AND($N43="f",$F44="")</formula>
    </cfRule>
    <cfRule type="expression" dxfId="4270" priority="2241">
      <formula>$D43&lt;&gt;""</formula>
    </cfRule>
    <cfRule type="expression" dxfId="4269" priority="2242">
      <formula>AND($N42="f",$N43="d")</formula>
    </cfRule>
    <cfRule type="expression" dxfId="4268" priority="2243">
      <formula>AND($N43="d",$N42="")</formula>
    </cfRule>
  </conditionalFormatting>
  <conditionalFormatting sqref="BL43">
    <cfRule type="expression" dxfId="4267" priority="2232">
      <formula>$D42="x"</formula>
    </cfRule>
    <cfRule type="expression" dxfId="4266" priority="2233">
      <formula>AND(ISBLANK($D44),$I43="Réalisé",$D42&lt;&gt;"")</formula>
    </cfRule>
    <cfRule type="expression" dxfId="4265" priority="2234">
      <formula>AND($N43="f",$F44="")</formula>
    </cfRule>
    <cfRule type="expression" dxfId="4264" priority="2235">
      <formula>$D43&lt;&gt;""</formula>
    </cfRule>
    <cfRule type="expression" dxfId="4263" priority="2236">
      <formula>AND($N42="f",$N43="d")</formula>
    </cfRule>
    <cfRule type="expression" dxfId="4262" priority="2237">
      <formula>AND($N43="d",$N42="")</formula>
    </cfRule>
  </conditionalFormatting>
  <conditionalFormatting sqref="BM45:BN45">
    <cfRule type="expression" dxfId="4261" priority="2217">
      <formula>$D44="x"</formula>
    </cfRule>
    <cfRule type="expression" dxfId="4260" priority="2218">
      <formula>AND(ISBLANK($D46),$I45="Réalisé",$D44&lt;&gt;"")</formula>
    </cfRule>
    <cfRule type="expression" dxfId="4259" priority="2219">
      <formula>AND($N45="f",$F46="")</formula>
    </cfRule>
    <cfRule type="expression" dxfId="4258" priority="2220">
      <formula>$D45&lt;&gt;""</formula>
    </cfRule>
    <cfRule type="expression" dxfId="4257" priority="2221">
      <formula>AND($N44="f",$N45="d")</formula>
    </cfRule>
    <cfRule type="expression" dxfId="4256" priority="2222">
      <formula>AND($N45="d",$N44="")</formula>
    </cfRule>
  </conditionalFormatting>
  <conditionalFormatting sqref="BM45:BN45">
    <cfRule type="expression" dxfId="4255" priority="2228">
      <formula>AND(ISBLANK($D46),$I45="Réalisé",$D44&lt;&gt;"")</formula>
    </cfRule>
    <cfRule type="expression" dxfId="4254" priority="2229">
      <formula>AND($N45="d",$N44="")</formula>
    </cfRule>
    <cfRule type="expression" dxfId="4253" priority="2230">
      <formula>AND($N44="f",$N45="d")</formula>
    </cfRule>
    <cfRule type="expression" dxfId="4252" priority="2231">
      <formula>$D45&lt;&gt;""</formula>
    </cfRule>
  </conditionalFormatting>
  <conditionalFormatting sqref="BM45:BN45">
    <cfRule type="expression" dxfId="4251" priority="2206">
      <formula>$D44="x"</formula>
    </cfRule>
    <cfRule type="expression" dxfId="4250" priority="2207">
      <formula>AND(ISBLANK($D46),$I45="Réalisé",$D44&lt;&gt;"")</formula>
    </cfRule>
    <cfRule type="expression" dxfId="4249" priority="2208">
      <formula>AND($N45="f",$F46="")</formula>
    </cfRule>
    <cfRule type="expression" dxfId="4248" priority="2209">
      <formula>$D45&lt;&gt;""</formula>
    </cfRule>
    <cfRule type="expression" dxfId="4247" priority="2210">
      <formula>AND($N44="f",$N45="d")</formula>
    </cfRule>
    <cfRule type="expression" dxfId="4246" priority="2211">
      <formula>AND($N45="d",$N44="")</formula>
    </cfRule>
  </conditionalFormatting>
  <conditionalFormatting sqref="BM45">
    <cfRule type="expression" dxfId="4245" priority="2200">
      <formula>$D44="x"</formula>
    </cfRule>
    <cfRule type="expression" dxfId="4244" priority="2201">
      <formula>AND(ISBLANK($D46),$I45="Réalisé",$D44&lt;&gt;"")</formula>
    </cfRule>
    <cfRule type="expression" dxfId="4243" priority="2202">
      <formula>AND($N45="f",$F46="")</formula>
    </cfRule>
    <cfRule type="expression" dxfId="4242" priority="2203">
      <formula>$D45&lt;&gt;""</formula>
    </cfRule>
    <cfRule type="expression" dxfId="4241" priority="2204">
      <formula>AND($N44="f",$N45="d")</formula>
    </cfRule>
    <cfRule type="expression" dxfId="4240" priority="2205">
      <formula>AND($N45="d",$N44="")</formula>
    </cfRule>
  </conditionalFormatting>
  <conditionalFormatting sqref="BN45">
    <cfRule type="expression" dxfId="4239" priority="2194">
      <formula>$D44="x"</formula>
    </cfRule>
    <cfRule type="expression" dxfId="4238" priority="2195">
      <formula>AND(ISBLANK($D46),$I45="Réalisé",$D44&lt;&gt;"")</formula>
    </cfRule>
    <cfRule type="expression" dxfId="4237" priority="2196">
      <formula>AND($N45="f",$F46="")</formula>
    </cfRule>
    <cfRule type="expression" dxfId="4236" priority="2197">
      <formula>$D45&lt;&gt;""</formula>
    </cfRule>
    <cfRule type="expression" dxfId="4235" priority="2198">
      <formula>AND($N44="f",$N45="d")</formula>
    </cfRule>
    <cfRule type="expression" dxfId="4234" priority="2199">
      <formula>AND($N45="d",$N44="")</formula>
    </cfRule>
  </conditionalFormatting>
  <conditionalFormatting sqref="BO47">
    <cfRule type="expression" dxfId="4233" priority="2179">
      <formula>$D46="x"</formula>
    </cfRule>
    <cfRule type="expression" dxfId="4232" priority="2180">
      <formula>AND(ISBLANK($D48),$I47="Réalisé",$D46&lt;&gt;"")</formula>
    </cfRule>
    <cfRule type="expression" dxfId="4231" priority="2181">
      <formula>AND($N47="f",$F48="")</formula>
    </cfRule>
    <cfRule type="expression" dxfId="4230" priority="2182">
      <formula>$D47&lt;&gt;""</formula>
    </cfRule>
    <cfRule type="expression" dxfId="4229" priority="2183">
      <formula>AND($N46="f",$N47="d")</formula>
    </cfRule>
    <cfRule type="expression" dxfId="4228" priority="2184">
      <formula>AND($N47="d",$N46="")</formula>
    </cfRule>
  </conditionalFormatting>
  <conditionalFormatting sqref="BO47">
    <cfRule type="expression" dxfId="4227" priority="2190">
      <formula>AND(ISBLANK($D48),$I47="Réalisé",$D46&lt;&gt;"")</formula>
    </cfRule>
    <cfRule type="expression" dxfId="4226" priority="2191">
      <formula>AND($N47="d",$N46="")</formula>
    </cfRule>
    <cfRule type="expression" dxfId="4225" priority="2192">
      <formula>AND($N46="f",$N47="d")</formula>
    </cfRule>
    <cfRule type="expression" dxfId="4224" priority="2193">
      <formula>$D47&lt;&gt;""</formula>
    </cfRule>
  </conditionalFormatting>
  <conditionalFormatting sqref="BO47">
    <cfRule type="expression" dxfId="4223" priority="2168">
      <formula>$D46="x"</formula>
    </cfRule>
    <cfRule type="expression" dxfId="4222" priority="2169">
      <formula>AND(ISBLANK($D48),$I47="Réalisé",$D46&lt;&gt;"")</formula>
    </cfRule>
    <cfRule type="expression" dxfId="4221" priority="2170">
      <formula>AND($N47="f",$F48="")</formula>
    </cfRule>
    <cfRule type="expression" dxfId="4220" priority="2171">
      <formula>$D47&lt;&gt;""</formula>
    </cfRule>
    <cfRule type="expression" dxfId="4219" priority="2172">
      <formula>AND($N46="f",$N47="d")</formula>
    </cfRule>
    <cfRule type="expression" dxfId="4218" priority="2173">
      <formula>AND($N47="d",$N46="")</formula>
    </cfRule>
  </conditionalFormatting>
  <conditionalFormatting sqref="BO47">
    <cfRule type="expression" dxfId="4217" priority="2162">
      <formula>$D46="x"</formula>
    </cfRule>
    <cfRule type="expression" dxfId="4216" priority="2163">
      <formula>AND(ISBLANK($D48),$I47="Réalisé",$D46&lt;&gt;"")</formula>
    </cfRule>
    <cfRule type="expression" dxfId="4215" priority="2164">
      <formula>AND($N47="f",$F48="")</formula>
    </cfRule>
    <cfRule type="expression" dxfId="4214" priority="2165">
      <formula>$D47&lt;&gt;""</formula>
    </cfRule>
    <cfRule type="expression" dxfId="4213" priority="2166">
      <formula>AND($N46="f",$N47="d")</formula>
    </cfRule>
    <cfRule type="expression" dxfId="4212" priority="2167">
      <formula>AND($N47="d",$N46="")</formula>
    </cfRule>
  </conditionalFormatting>
  <conditionalFormatting sqref="BP49:BT49">
    <cfRule type="expression" dxfId="4211" priority="2156">
      <formula>$D48="x"</formula>
    </cfRule>
    <cfRule type="expression" dxfId="4210" priority="2157">
      <formula>AND(ISBLANK($D50),$I49="Réalisé",$D48&lt;&gt;"")</formula>
    </cfRule>
    <cfRule type="expression" dxfId="4209" priority="2158">
      <formula>AND($N49="f",$F50="")</formula>
    </cfRule>
    <cfRule type="expression" dxfId="4208" priority="2159">
      <formula>$D49&lt;&gt;""</formula>
    </cfRule>
    <cfRule type="expression" dxfId="4207" priority="2160">
      <formula>AND($N48="f",$N49="d")</formula>
    </cfRule>
    <cfRule type="expression" dxfId="4206" priority="2161">
      <formula>AND($N49="d",$N48="")</formula>
    </cfRule>
  </conditionalFormatting>
  <conditionalFormatting sqref="BP49:BS49">
    <cfRule type="expression" dxfId="4205" priority="2145">
      <formula>$D48="x"</formula>
    </cfRule>
    <cfRule type="expression" dxfId="4204" priority="2146">
      <formula>AND(ISBLANK($D50),$I49="Réalisé",$D48&lt;&gt;"")</formula>
    </cfRule>
    <cfRule type="expression" dxfId="4203" priority="2147">
      <formula>AND($N49="f",$F50="")</formula>
    </cfRule>
    <cfRule type="expression" dxfId="4202" priority="2148">
      <formula>$D49&lt;&gt;""</formula>
    </cfRule>
    <cfRule type="expression" dxfId="4201" priority="2149">
      <formula>AND($N48="f",$N49="d")</formula>
    </cfRule>
    <cfRule type="expression" dxfId="4200" priority="2150">
      <formula>AND($N49="d",$N48="")</formula>
    </cfRule>
  </conditionalFormatting>
  <conditionalFormatting sqref="BP49">
    <cfRule type="expression" dxfId="4199" priority="2139">
      <formula>$D48="x"</formula>
    </cfRule>
    <cfRule type="expression" dxfId="4198" priority="2140">
      <formula>AND(ISBLANK($D50),$I49="Réalisé",$D48&lt;&gt;"")</formula>
    </cfRule>
    <cfRule type="expression" dxfId="4197" priority="2141">
      <formula>AND($N49="f",$F50="")</formula>
    </cfRule>
    <cfRule type="expression" dxfId="4196" priority="2142">
      <formula>$D49&lt;&gt;""</formula>
    </cfRule>
    <cfRule type="expression" dxfId="4195" priority="2143">
      <formula>AND($N48="f",$N49="d")</formula>
    </cfRule>
    <cfRule type="expression" dxfId="4194" priority="2144">
      <formula>AND($N49="d",$N48="")</formula>
    </cfRule>
  </conditionalFormatting>
  <conditionalFormatting sqref="BQ49">
    <cfRule type="expression" dxfId="4193" priority="2133">
      <formula>$D48="x"</formula>
    </cfRule>
    <cfRule type="expression" dxfId="4192" priority="2134">
      <formula>AND(ISBLANK($D50),$I49="Réalisé",$D48&lt;&gt;"")</formula>
    </cfRule>
    <cfRule type="expression" dxfId="4191" priority="2135">
      <formula>AND($N49="f",$F50="")</formula>
    </cfRule>
    <cfRule type="expression" dxfId="4190" priority="2136">
      <formula>$D49&lt;&gt;""</formula>
    </cfRule>
    <cfRule type="expression" dxfId="4189" priority="2137">
      <formula>AND($N48="f",$N49="d")</formula>
    </cfRule>
    <cfRule type="expression" dxfId="4188" priority="2138">
      <formula>AND($N49="d",$N48="")</formula>
    </cfRule>
  </conditionalFormatting>
  <conditionalFormatting sqref="BR49">
    <cfRule type="expression" dxfId="4187" priority="2127">
      <formula>$D48="x"</formula>
    </cfRule>
    <cfRule type="expression" dxfId="4186" priority="2128">
      <formula>AND(ISBLANK($D50),$I49="Réalisé",$D48&lt;&gt;"")</formula>
    </cfRule>
    <cfRule type="expression" dxfId="4185" priority="2129">
      <formula>AND($N49="f",$F50="")</formula>
    </cfRule>
    <cfRule type="expression" dxfId="4184" priority="2130">
      <formula>$D49&lt;&gt;""</formula>
    </cfRule>
    <cfRule type="expression" dxfId="4183" priority="2131">
      <formula>AND($N48="f",$N49="d")</formula>
    </cfRule>
    <cfRule type="expression" dxfId="4182" priority="2132">
      <formula>AND($N49="d",$N48="")</formula>
    </cfRule>
  </conditionalFormatting>
  <conditionalFormatting sqref="BS49">
    <cfRule type="expression" dxfId="4181" priority="2121">
      <formula>$D48="x"</formula>
    </cfRule>
    <cfRule type="expression" dxfId="4180" priority="2122">
      <formula>AND(ISBLANK($D50),$I49="Réalisé",$D48&lt;&gt;"")</formula>
    </cfRule>
    <cfRule type="expression" dxfId="4179" priority="2123">
      <formula>AND($N49="f",$F50="")</formula>
    </cfRule>
    <cfRule type="expression" dxfId="4178" priority="2124">
      <formula>$D49&lt;&gt;""</formula>
    </cfRule>
    <cfRule type="expression" dxfId="4177" priority="2125">
      <formula>AND($N48="f",$N49="d")</formula>
    </cfRule>
    <cfRule type="expression" dxfId="4176" priority="2126">
      <formula>AND($N49="d",$N48="")</formula>
    </cfRule>
  </conditionalFormatting>
  <conditionalFormatting sqref="BR49:BV49">
    <cfRule type="expression" dxfId="4175" priority="2115">
      <formula>$D48="x"</formula>
    </cfRule>
    <cfRule type="expression" dxfId="4174" priority="2116">
      <formula>AND(ISBLANK($D50),$I49="Réalisé",$D48&lt;&gt;"")</formula>
    </cfRule>
    <cfRule type="expression" dxfId="4173" priority="2117">
      <formula>AND($N49="f",$F50="")</formula>
    </cfRule>
    <cfRule type="expression" dxfId="4172" priority="2118">
      <formula>$D49&lt;&gt;""</formula>
    </cfRule>
    <cfRule type="expression" dxfId="4171" priority="2119">
      <formula>AND($N48="f",$N49="d")</formula>
    </cfRule>
    <cfRule type="expression" dxfId="4170" priority="2120">
      <formula>AND($N49="d",$N48="")</formula>
    </cfRule>
  </conditionalFormatting>
  <conditionalFormatting sqref="BR49:BU49">
    <cfRule type="expression" dxfId="4169" priority="2104">
      <formula>$D48="x"</formula>
    </cfRule>
    <cfRule type="expression" dxfId="4168" priority="2105">
      <formula>AND(ISBLANK($D50),$I49="Réalisé",$D48&lt;&gt;"")</formula>
    </cfRule>
    <cfRule type="expression" dxfId="4167" priority="2106">
      <formula>AND($N49="f",$F50="")</formula>
    </cfRule>
    <cfRule type="expression" dxfId="4166" priority="2107">
      <formula>$D49&lt;&gt;""</formula>
    </cfRule>
    <cfRule type="expression" dxfId="4165" priority="2108">
      <formula>AND($N48="f",$N49="d")</formula>
    </cfRule>
    <cfRule type="expression" dxfId="4164" priority="2109">
      <formula>AND($N49="d",$N48="")</formula>
    </cfRule>
  </conditionalFormatting>
  <conditionalFormatting sqref="BR49">
    <cfRule type="expression" dxfId="4163" priority="2098">
      <formula>$D48="x"</formula>
    </cfRule>
    <cfRule type="expression" dxfId="4162" priority="2099">
      <formula>AND(ISBLANK($D50),$I49="Réalisé",$D48&lt;&gt;"")</formula>
    </cfRule>
    <cfRule type="expression" dxfId="4161" priority="2100">
      <formula>AND($N49="f",$F50="")</formula>
    </cfRule>
    <cfRule type="expression" dxfId="4160" priority="2101">
      <formula>$D49&lt;&gt;""</formula>
    </cfRule>
    <cfRule type="expression" dxfId="4159" priority="2102">
      <formula>AND($N48="f",$N49="d")</formula>
    </cfRule>
    <cfRule type="expression" dxfId="4158" priority="2103">
      <formula>AND($N49="d",$N48="")</formula>
    </cfRule>
  </conditionalFormatting>
  <conditionalFormatting sqref="BS49">
    <cfRule type="expression" dxfId="4157" priority="2092">
      <formula>$D48="x"</formula>
    </cfRule>
    <cfRule type="expression" dxfId="4156" priority="2093">
      <formula>AND(ISBLANK($D50),$I49="Réalisé",$D48&lt;&gt;"")</formula>
    </cfRule>
    <cfRule type="expression" dxfId="4155" priority="2094">
      <formula>AND($N49="f",$F50="")</formula>
    </cfRule>
    <cfRule type="expression" dxfId="4154" priority="2095">
      <formula>$D49&lt;&gt;""</formula>
    </cfRule>
    <cfRule type="expression" dxfId="4153" priority="2096">
      <formula>AND($N48="f",$N49="d")</formula>
    </cfRule>
    <cfRule type="expression" dxfId="4152" priority="2097">
      <formula>AND($N49="d",$N48="")</formula>
    </cfRule>
  </conditionalFormatting>
  <conditionalFormatting sqref="BT49">
    <cfRule type="expression" dxfId="4151" priority="2086">
      <formula>$D48="x"</formula>
    </cfRule>
    <cfRule type="expression" dxfId="4150" priority="2087">
      <formula>AND(ISBLANK($D50),$I49="Réalisé",$D48&lt;&gt;"")</formula>
    </cfRule>
    <cfRule type="expression" dxfId="4149" priority="2088">
      <formula>AND($N49="f",$F50="")</formula>
    </cfRule>
    <cfRule type="expression" dxfId="4148" priority="2089">
      <formula>$D49&lt;&gt;""</formula>
    </cfRule>
    <cfRule type="expression" dxfId="4147" priority="2090">
      <formula>AND($N48="f",$N49="d")</formula>
    </cfRule>
    <cfRule type="expression" dxfId="4146" priority="2091">
      <formula>AND($N49="d",$N48="")</formula>
    </cfRule>
  </conditionalFormatting>
  <conditionalFormatting sqref="BU49">
    <cfRule type="expression" dxfId="4145" priority="2080">
      <formula>$D48="x"</formula>
    </cfRule>
    <cfRule type="expression" dxfId="4144" priority="2081">
      <formula>AND(ISBLANK($D50),$I49="Réalisé",$D48&lt;&gt;"")</formula>
    </cfRule>
    <cfRule type="expression" dxfId="4143" priority="2082">
      <formula>AND($N49="f",$F50="")</formula>
    </cfRule>
    <cfRule type="expression" dxfId="4142" priority="2083">
      <formula>$D49&lt;&gt;""</formula>
    </cfRule>
    <cfRule type="expression" dxfId="4141" priority="2084">
      <formula>AND($N48="f",$N49="d")</formula>
    </cfRule>
    <cfRule type="expression" dxfId="4140" priority="2085">
      <formula>AND($N49="d",$N48="")</formula>
    </cfRule>
  </conditionalFormatting>
  <conditionalFormatting sqref="BW51:BZ51">
    <cfRule type="expression" dxfId="4139" priority="2063">
      <formula>$D50="x"</formula>
    </cfRule>
    <cfRule type="expression" dxfId="4138" priority="2064">
      <formula>AND(ISBLANK($D52),$I51="Réalisé",$D50&lt;&gt;"")</formula>
    </cfRule>
    <cfRule type="expression" dxfId="4137" priority="2065">
      <formula>AND($N51="f",$F52="")</formula>
    </cfRule>
    <cfRule type="expression" dxfId="4136" priority="2066">
      <formula>$D51&lt;&gt;""</formula>
    </cfRule>
    <cfRule type="expression" dxfId="4135" priority="2067">
      <formula>AND($N50="f",$N51="d")</formula>
    </cfRule>
    <cfRule type="expression" dxfId="4134" priority="2068">
      <formula>AND($N51="d",$N50="")</formula>
    </cfRule>
  </conditionalFormatting>
  <conditionalFormatting sqref="BW51">
    <cfRule type="expression" dxfId="4133" priority="2057">
      <formula>$D50="x"</formula>
    </cfRule>
    <cfRule type="expression" dxfId="4132" priority="2058">
      <formula>AND(ISBLANK($D52),$I51="Réalisé",$D50&lt;&gt;"")</formula>
    </cfRule>
    <cfRule type="expression" dxfId="4131" priority="2059">
      <formula>AND($N51="f",$F52="")</formula>
    </cfRule>
    <cfRule type="expression" dxfId="4130" priority="2060">
      <formula>$D51&lt;&gt;""</formula>
    </cfRule>
    <cfRule type="expression" dxfId="4129" priority="2061">
      <formula>AND($N50="f",$N51="d")</formula>
    </cfRule>
    <cfRule type="expression" dxfId="4128" priority="2062">
      <formula>AND($N51="d",$N50="")</formula>
    </cfRule>
  </conditionalFormatting>
  <conditionalFormatting sqref="BX51">
    <cfRule type="expression" dxfId="4127" priority="2051">
      <formula>$D50="x"</formula>
    </cfRule>
    <cfRule type="expression" dxfId="4126" priority="2052">
      <formula>AND(ISBLANK($D52),$I51="Réalisé",$D50&lt;&gt;"")</formula>
    </cfRule>
    <cfRule type="expression" dxfId="4125" priority="2053">
      <formula>AND($N51="f",$F52="")</formula>
    </cfRule>
    <cfRule type="expression" dxfId="4124" priority="2054">
      <formula>$D51&lt;&gt;""</formula>
    </cfRule>
    <cfRule type="expression" dxfId="4123" priority="2055">
      <formula>AND($N50="f",$N51="d")</formula>
    </cfRule>
    <cfRule type="expression" dxfId="4122" priority="2056">
      <formula>AND($N51="d",$N50="")</formula>
    </cfRule>
  </conditionalFormatting>
  <conditionalFormatting sqref="BY51">
    <cfRule type="expression" dxfId="4121" priority="2045">
      <formula>$D50="x"</formula>
    </cfRule>
    <cfRule type="expression" dxfId="4120" priority="2046">
      <formula>AND(ISBLANK($D52),$I51="Réalisé",$D50&lt;&gt;"")</formula>
    </cfRule>
    <cfRule type="expression" dxfId="4119" priority="2047">
      <formula>AND($N51="f",$F52="")</formula>
    </cfRule>
    <cfRule type="expression" dxfId="4118" priority="2048">
      <formula>$D51&lt;&gt;""</formula>
    </cfRule>
    <cfRule type="expression" dxfId="4117" priority="2049">
      <formula>AND($N50="f",$N51="d")</formula>
    </cfRule>
    <cfRule type="expression" dxfId="4116" priority="2050">
      <formula>AND($N51="d",$N50="")</formula>
    </cfRule>
  </conditionalFormatting>
  <conditionalFormatting sqref="BZ51">
    <cfRule type="expression" dxfId="4115" priority="2039">
      <formula>$D50="x"</formula>
    </cfRule>
    <cfRule type="expression" dxfId="4114" priority="2040">
      <formula>AND(ISBLANK($D52),$I51="Réalisé",$D50&lt;&gt;"")</formula>
    </cfRule>
    <cfRule type="expression" dxfId="4113" priority="2041">
      <formula>AND($N51="f",$F52="")</formula>
    </cfRule>
    <cfRule type="expression" dxfId="4112" priority="2042">
      <formula>$D51&lt;&gt;""</formula>
    </cfRule>
    <cfRule type="expression" dxfId="4111" priority="2043">
      <formula>AND($N50="f",$N51="d")</formula>
    </cfRule>
    <cfRule type="expression" dxfId="4110" priority="2044">
      <formula>AND($N51="d",$N50="")</formula>
    </cfRule>
  </conditionalFormatting>
  <conditionalFormatting sqref="CA53:CC53">
    <cfRule type="expression" dxfId="4109" priority="2028">
      <formula>$D52="x"</formula>
    </cfRule>
    <cfRule type="expression" dxfId="4108" priority="2029">
      <formula>AND(ISBLANK($D54),$I53="Réalisé",$D52&lt;&gt;"")</formula>
    </cfRule>
    <cfRule type="expression" dxfId="4107" priority="2030">
      <formula>AND($N53="f",$F54="")</formula>
    </cfRule>
    <cfRule type="expression" dxfId="4106" priority="2031">
      <formula>$D53&lt;&gt;""</formula>
    </cfRule>
    <cfRule type="expression" dxfId="4105" priority="2032">
      <formula>AND($N52="f",$N53="d")</formula>
    </cfRule>
    <cfRule type="expression" dxfId="4104" priority="2033">
      <formula>AND($N53="d",$N52="")</formula>
    </cfRule>
  </conditionalFormatting>
  <conditionalFormatting sqref="CA53:CD53">
    <cfRule type="expression" dxfId="4103" priority="2022">
      <formula>$D52="x"</formula>
    </cfRule>
    <cfRule type="expression" dxfId="4102" priority="2023">
      <formula>AND(ISBLANK($D54),$I53="Réalisé",$D52&lt;&gt;"")</formula>
    </cfRule>
    <cfRule type="expression" dxfId="4101" priority="2024">
      <formula>AND($N53="f",$F54="")</formula>
    </cfRule>
    <cfRule type="expression" dxfId="4100" priority="2025">
      <formula>$D53&lt;&gt;""</formula>
    </cfRule>
    <cfRule type="expression" dxfId="4099" priority="2026">
      <formula>AND($N52="f",$N53="d")</formula>
    </cfRule>
    <cfRule type="expression" dxfId="4098" priority="2027">
      <formula>AND($N53="d",$N52="")</formula>
    </cfRule>
  </conditionalFormatting>
  <conditionalFormatting sqref="CA53:CC53">
    <cfRule type="expression" dxfId="4097" priority="2011">
      <formula>$D52="x"</formula>
    </cfRule>
    <cfRule type="expression" dxfId="4096" priority="2012">
      <formula>AND(ISBLANK($D54),$I53="Réalisé",$D52&lt;&gt;"")</formula>
    </cfRule>
    <cfRule type="expression" dxfId="4095" priority="2013">
      <formula>AND($N53="f",$F54="")</formula>
    </cfRule>
    <cfRule type="expression" dxfId="4094" priority="2014">
      <formula>$D53&lt;&gt;""</formula>
    </cfRule>
    <cfRule type="expression" dxfId="4093" priority="2015">
      <formula>AND($N52="f",$N53="d")</formula>
    </cfRule>
    <cfRule type="expression" dxfId="4092" priority="2016">
      <formula>AND($N53="d",$N52="")</formula>
    </cfRule>
  </conditionalFormatting>
  <conditionalFormatting sqref="CA53">
    <cfRule type="expression" dxfId="4091" priority="2005">
      <formula>$D52="x"</formula>
    </cfRule>
    <cfRule type="expression" dxfId="4090" priority="2006">
      <formula>AND(ISBLANK($D54),$I53="Réalisé",$D52&lt;&gt;"")</formula>
    </cfRule>
    <cfRule type="expression" dxfId="4089" priority="2007">
      <formula>AND($N53="f",$F54="")</formula>
    </cfRule>
    <cfRule type="expression" dxfId="4088" priority="2008">
      <formula>$D53&lt;&gt;""</formula>
    </cfRule>
    <cfRule type="expression" dxfId="4087" priority="2009">
      <formula>AND($N52="f",$N53="d")</formula>
    </cfRule>
    <cfRule type="expression" dxfId="4086" priority="2010">
      <formula>AND($N53="d",$N52="")</formula>
    </cfRule>
  </conditionalFormatting>
  <conditionalFormatting sqref="CB53">
    <cfRule type="expression" dxfId="4085" priority="1999">
      <formula>$D52="x"</formula>
    </cfRule>
    <cfRule type="expression" dxfId="4084" priority="2000">
      <formula>AND(ISBLANK($D54),$I53="Réalisé",$D52&lt;&gt;"")</formula>
    </cfRule>
    <cfRule type="expression" dxfId="4083" priority="2001">
      <formula>AND($N53="f",$F54="")</formula>
    </cfRule>
    <cfRule type="expression" dxfId="4082" priority="2002">
      <formula>$D53&lt;&gt;""</formula>
    </cfRule>
    <cfRule type="expression" dxfId="4081" priority="2003">
      <formula>AND($N52="f",$N53="d")</formula>
    </cfRule>
    <cfRule type="expression" dxfId="4080" priority="2004">
      <formula>AND($N53="d",$N52="")</formula>
    </cfRule>
  </conditionalFormatting>
  <conditionalFormatting sqref="CC53">
    <cfRule type="expression" dxfId="4079" priority="1993">
      <formula>$D52="x"</formula>
    </cfRule>
    <cfRule type="expression" dxfId="4078" priority="1994">
      <formula>AND(ISBLANK($D54),$I53="Réalisé",$D52&lt;&gt;"")</formula>
    </cfRule>
    <cfRule type="expression" dxfId="4077" priority="1995">
      <formula>AND($N53="f",$F54="")</formula>
    </cfRule>
    <cfRule type="expression" dxfId="4076" priority="1996">
      <formula>$D53&lt;&gt;""</formula>
    </cfRule>
    <cfRule type="expression" dxfId="4075" priority="1997">
      <formula>AND($N52="f",$N53="d")</formula>
    </cfRule>
    <cfRule type="expression" dxfId="4074" priority="1998">
      <formula>AND($N53="d",$N52="")</formula>
    </cfRule>
  </conditionalFormatting>
  <conditionalFormatting sqref="CE55:CG55">
    <cfRule type="expression" dxfId="4073" priority="1982">
      <formula>$D54="x"</formula>
    </cfRule>
    <cfRule type="expression" dxfId="4072" priority="1983">
      <formula>AND(ISBLANK($D56),$I55="Réalisé",$D54&lt;&gt;"")</formula>
    </cfRule>
    <cfRule type="expression" dxfId="4071" priority="1984">
      <formula>AND($N55="f",$F56="")</formula>
    </cfRule>
    <cfRule type="expression" dxfId="4070" priority="1985">
      <formula>$D55&lt;&gt;""</formula>
    </cfRule>
    <cfRule type="expression" dxfId="4069" priority="1986">
      <formula>AND($N54="f",$N55="d")</formula>
    </cfRule>
    <cfRule type="expression" dxfId="4068" priority="1987">
      <formula>AND($N55="d",$N54="")</formula>
    </cfRule>
  </conditionalFormatting>
  <conditionalFormatting sqref="CE55:CH55">
    <cfRule type="expression" dxfId="4067" priority="1976">
      <formula>$D54="x"</formula>
    </cfRule>
    <cfRule type="expression" dxfId="4066" priority="1977">
      <formula>AND(ISBLANK($D56),$I55="Réalisé",$D54&lt;&gt;"")</formula>
    </cfRule>
    <cfRule type="expression" dxfId="4065" priority="1978">
      <formula>AND($N55="f",$F56="")</formula>
    </cfRule>
    <cfRule type="expression" dxfId="4064" priority="1979">
      <formula>$D55&lt;&gt;""</formula>
    </cfRule>
    <cfRule type="expression" dxfId="4063" priority="1980">
      <formula>AND($N54="f",$N55="d")</formula>
    </cfRule>
    <cfRule type="expression" dxfId="4062" priority="1981">
      <formula>AND($N55="d",$N54="")</formula>
    </cfRule>
  </conditionalFormatting>
  <conditionalFormatting sqref="CE55:CG55">
    <cfRule type="expression" dxfId="4061" priority="1965">
      <formula>$D54="x"</formula>
    </cfRule>
    <cfRule type="expression" dxfId="4060" priority="1966">
      <formula>AND(ISBLANK($D56),$I55="Réalisé",$D54&lt;&gt;"")</formula>
    </cfRule>
    <cfRule type="expression" dxfId="4059" priority="1967">
      <formula>AND($N55="f",$F56="")</formula>
    </cfRule>
    <cfRule type="expression" dxfId="4058" priority="1968">
      <formula>$D55&lt;&gt;""</formula>
    </cfRule>
    <cfRule type="expression" dxfId="4057" priority="1969">
      <formula>AND($N54="f",$N55="d")</formula>
    </cfRule>
    <cfRule type="expression" dxfId="4056" priority="1970">
      <formula>AND($N55="d",$N54="")</formula>
    </cfRule>
  </conditionalFormatting>
  <conditionalFormatting sqref="CE55">
    <cfRule type="expression" dxfId="4055" priority="1959">
      <formula>$D54="x"</formula>
    </cfRule>
    <cfRule type="expression" dxfId="4054" priority="1960">
      <formula>AND(ISBLANK($D56),$I55="Réalisé",$D54&lt;&gt;"")</formula>
    </cfRule>
    <cfRule type="expression" dxfId="4053" priority="1961">
      <formula>AND($N55="f",$F56="")</formula>
    </cfRule>
    <cfRule type="expression" dxfId="4052" priority="1962">
      <formula>$D55&lt;&gt;""</formula>
    </cfRule>
    <cfRule type="expression" dxfId="4051" priority="1963">
      <formula>AND($N54="f",$N55="d")</formula>
    </cfRule>
    <cfRule type="expression" dxfId="4050" priority="1964">
      <formula>AND($N55="d",$N54="")</formula>
    </cfRule>
  </conditionalFormatting>
  <conditionalFormatting sqref="CF55">
    <cfRule type="expression" dxfId="4049" priority="1953">
      <formula>$D54="x"</formula>
    </cfRule>
    <cfRule type="expression" dxfId="4048" priority="1954">
      <formula>AND(ISBLANK($D56),$I55="Réalisé",$D54&lt;&gt;"")</formula>
    </cfRule>
    <cfRule type="expression" dxfId="4047" priority="1955">
      <formula>AND($N55="f",$F56="")</formula>
    </cfRule>
    <cfRule type="expression" dxfId="4046" priority="1956">
      <formula>$D55&lt;&gt;""</formula>
    </cfRule>
    <cfRule type="expression" dxfId="4045" priority="1957">
      <formula>AND($N54="f",$N55="d")</formula>
    </cfRule>
    <cfRule type="expression" dxfId="4044" priority="1958">
      <formula>AND($N55="d",$N54="")</formula>
    </cfRule>
  </conditionalFormatting>
  <conditionalFormatting sqref="CG55">
    <cfRule type="expression" dxfId="4043" priority="1947">
      <formula>$D54="x"</formula>
    </cfRule>
    <cfRule type="expression" dxfId="4042" priority="1948">
      <formula>AND(ISBLANK($D56),$I55="Réalisé",$D54&lt;&gt;"")</formula>
    </cfRule>
    <cfRule type="expression" dxfId="4041" priority="1949">
      <formula>AND($N55="f",$F56="")</formula>
    </cfRule>
    <cfRule type="expression" dxfId="4040" priority="1950">
      <formula>$D55&lt;&gt;""</formula>
    </cfRule>
    <cfRule type="expression" dxfId="4039" priority="1951">
      <formula>AND($N54="f",$N55="d")</formula>
    </cfRule>
    <cfRule type="expression" dxfId="4038" priority="1952">
      <formula>AND($N55="d",$N54="")</formula>
    </cfRule>
  </conditionalFormatting>
  <conditionalFormatting sqref="CG55:CI55">
    <cfRule type="expression" dxfId="4037" priority="1936">
      <formula>$D54="x"</formula>
    </cfRule>
    <cfRule type="expression" dxfId="4036" priority="1937">
      <formula>AND(ISBLANK($D56),$I55="Réalisé",$D54&lt;&gt;"")</formula>
    </cfRule>
    <cfRule type="expression" dxfId="4035" priority="1938">
      <formula>AND($N55="f",$F56="")</formula>
    </cfRule>
    <cfRule type="expression" dxfId="4034" priority="1939">
      <formula>$D55&lt;&gt;""</formula>
    </cfRule>
    <cfRule type="expression" dxfId="4033" priority="1940">
      <formula>AND($N54="f",$N55="d")</formula>
    </cfRule>
    <cfRule type="expression" dxfId="4032" priority="1941">
      <formula>AND($N55="d",$N54="")</formula>
    </cfRule>
  </conditionalFormatting>
  <conditionalFormatting sqref="CG55:CJ55">
    <cfRule type="expression" dxfId="4031" priority="1930">
      <formula>$D54="x"</formula>
    </cfRule>
    <cfRule type="expression" dxfId="4030" priority="1931">
      <formula>AND(ISBLANK($D56),$I55="Réalisé",$D54&lt;&gt;"")</formula>
    </cfRule>
    <cfRule type="expression" dxfId="4029" priority="1932">
      <formula>AND($N55="f",$F56="")</formula>
    </cfRule>
    <cfRule type="expression" dxfId="4028" priority="1933">
      <formula>$D55&lt;&gt;""</formula>
    </cfRule>
    <cfRule type="expression" dxfId="4027" priority="1934">
      <formula>AND($N54="f",$N55="d")</formula>
    </cfRule>
    <cfRule type="expression" dxfId="4026" priority="1935">
      <formula>AND($N55="d",$N54="")</formula>
    </cfRule>
  </conditionalFormatting>
  <conditionalFormatting sqref="CG55:CI55">
    <cfRule type="expression" dxfId="4025" priority="1919">
      <formula>$D54="x"</formula>
    </cfRule>
    <cfRule type="expression" dxfId="4024" priority="1920">
      <formula>AND(ISBLANK($D56),$I55="Réalisé",$D54&lt;&gt;"")</formula>
    </cfRule>
    <cfRule type="expression" dxfId="4023" priority="1921">
      <formula>AND($N55="f",$F56="")</formula>
    </cfRule>
    <cfRule type="expression" dxfId="4022" priority="1922">
      <formula>$D55&lt;&gt;""</formula>
    </cfRule>
    <cfRule type="expression" dxfId="4021" priority="1923">
      <formula>AND($N54="f",$N55="d")</formula>
    </cfRule>
    <cfRule type="expression" dxfId="4020" priority="1924">
      <formula>AND($N55="d",$N54="")</formula>
    </cfRule>
  </conditionalFormatting>
  <conditionalFormatting sqref="CG55">
    <cfRule type="expression" dxfId="4019" priority="1913">
      <formula>$D54="x"</formula>
    </cfRule>
    <cfRule type="expression" dxfId="4018" priority="1914">
      <formula>AND(ISBLANK($D56),$I55="Réalisé",$D54&lt;&gt;"")</formula>
    </cfRule>
    <cfRule type="expression" dxfId="4017" priority="1915">
      <formula>AND($N55="f",$F56="")</formula>
    </cfRule>
    <cfRule type="expression" dxfId="4016" priority="1916">
      <formula>$D55&lt;&gt;""</formula>
    </cfRule>
    <cfRule type="expression" dxfId="4015" priority="1917">
      <formula>AND($N54="f",$N55="d")</formula>
    </cfRule>
    <cfRule type="expression" dxfId="4014" priority="1918">
      <formula>AND($N55="d",$N54="")</formula>
    </cfRule>
  </conditionalFormatting>
  <conditionalFormatting sqref="CH55">
    <cfRule type="expression" dxfId="4013" priority="1907">
      <formula>$D54="x"</formula>
    </cfRule>
    <cfRule type="expression" dxfId="4012" priority="1908">
      <formula>AND(ISBLANK($D56),$I55="Réalisé",$D54&lt;&gt;"")</formula>
    </cfRule>
    <cfRule type="expression" dxfId="4011" priority="1909">
      <formula>AND($N55="f",$F56="")</formula>
    </cfRule>
    <cfRule type="expression" dxfId="4010" priority="1910">
      <formula>$D55&lt;&gt;""</formula>
    </cfRule>
    <cfRule type="expression" dxfId="4009" priority="1911">
      <formula>AND($N54="f",$N55="d")</formula>
    </cfRule>
    <cfRule type="expression" dxfId="4008" priority="1912">
      <formula>AND($N55="d",$N54="")</formula>
    </cfRule>
  </conditionalFormatting>
  <conditionalFormatting sqref="CI55">
    <cfRule type="expression" dxfId="4007" priority="1901">
      <formula>$D54="x"</formula>
    </cfRule>
    <cfRule type="expression" dxfId="4006" priority="1902">
      <formula>AND(ISBLANK($D56),$I55="Réalisé",$D54&lt;&gt;"")</formula>
    </cfRule>
    <cfRule type="expression" dxfId="4005" priority="1903">
      <formula>AND($N55="f",$F56="")</formula>
    </cfRule>
    <cfRule type="expression" dxfId="4004" priority="1904">
      <formula>$D55&lt;&gt;""</formula>
    </cfRule>
    <cfRule type="expression" dxfId="4003" priority="1905">
      <formula>AND($N54="f",$N55="d")</formula>
    </cfRule>
    <cfRule type="expression" dxfId="4002" priority="1906">
      <formula>AND($N55="d",$N54="")</formula>
    </cfRule>
  </conditionalFormatting>
  <conditionalFormatting sqref="CK57">
    <cfRule type="expression" dxfId="4001" priority="1890">
      <formula>$D56="x"</formula>
    </cfRule>
    <cfRule type="expression" dxfId="4000" priority="1891">
      <formula>AND(ISBLANK($D58),$I57="Réalisé",$D56&lt;&gt;"")</formula>
    </cfRule>
    <cfRule type="expression" dxfId="3999" priority="1892">
      <formula>AND($N57="f",$F58="")</formula>
    </cfRule>
    <cfRule type="expression" dxfId="3998" priority="1893">
      <formula>$D57&lt;&gt;""</formula>
    </cfRule>
    <cfRule type="expression" dxfId="3997" priority="1894">
      <formula>AND($N56="f",$N57="d")</formula>
    </cfRule>
    <cfRule type="expression" dxfId="3996" priority="1895">
      <formula>AND($N57="d",$N56="")</formula>
    </cfRule>
  </conditionalFormatting>
  <conditionalFormatting sqref="CK57">
    <cfRule type="expression" dxfId="3995" priority="1879">
      <formula>$D56="x"</formula>
    </cfRule>
    <cfRule type="expression" dxfId="3994" priority="1880">
      <formula>AND(ISBLANK($D58),$I57="Réalisé",$D56&lt;&gt;"")</formula>
    </cfRule>
    <cfRule type="expression" dxfId="3993" priority="1881">
      <formula>AND($N57="f",$F58="")</formula>
    </cfRule>
    <cfRule type="expression" dxfId="3992" priority="1882">
      <formula>$D57&lt;&gt;""</formula>
    </cfRule>
    <cfRule type="expression" dxfId="3991" priority="1883">
      <formula>AND($N56="f",$N57="d")</formula>
    </cfRule>
    <cfRule type="expression" dxfId="3990" priority="1884">
      <formula>AND($N57="d",$N56="")</formula>
    </cfRule>
  </conditionalFormatting>
  <conditionalFormatting sqref="CK57">
    <cfRule type="expression" dxfId="3989" priority="1873">
      <formula>$D56="x"</formula>
    </cfRule>
    <cfRule type="expression" dxfId="3988" priority="1874">
      <formula>AND(ISBLANK($D58),$I57="Réalisé",$D56&lt;&gt;"")</formula>
    </cfRule>
    <cfRule type="expression" dxfId="3987" priority="1875">
      <formula>AND($N57="f",$F58="")</formula>
    </cfRule>
    <cfRule type="expression" dxfId="3986" priority="1876">
      <formula>$D57&lt;&gt;""</formula>
    </cfRule>
    <cfRule type="expression" dxfId="3985" priority="1877">
      <formula>AND($N56="f",$N57="d")</formula>
    </cfRule>
    <cfRule type="expression" dxfId="3984" priority="1878">
      <formula>AND($N57="d",$N56="")</formula>
    </cfRule>
  </conditionalFormatting>
  <conditionalFormatting sqref="CK57">
    <cfRule type="expression" dxfId="3983" priority="1862">
      <formula>$D56="x"</formula>
    </cfRule>
    <cfRule type="expression" dxfId="3982" priority="1863">
      <formula>AND(ISBLANK($D58),$I57="Réalisé",$D56&lt;&gt;"")</formula>
    </cfRule>
    <cfRule type="expression" dxfId="3981" priority="1864">
      <formula>AND($N57="f",$F58="")</formula>
    </cfRule>
    <cfRule type="expression" dxfId="3980" priority="1865">
      <formula>$D57&lt;&gt;""</formula>
    </cfRule>
    <cfRule type="expression" dxfId="3979" priority="1866">
      <formula>AND($N56="f",$N57="d")</formula>
    </cfRule>
    <cfRule type="expression" dxfId="3978" priority="1867">
      <formula>AND($N57="d",$N56="")</formula>
    </cfRule>
  </conditionalFormatting>
  <conditionalFormatting sqref="CK57">
    <cfRule type="expression" dxfId="3977" priority="1856">
      <formula>$D56="x"</formula>
    </cfRule>
    <cfRule type="expression" dxfId="3976" priority="1857">
      <formula>AND(ISBLANK($D58),$I57="Réalisé",$D56&lt;&gt;"")</formula>
    </cfRule>
    <cfRule type="expression" dxfId="3975" priority="1858">
      <formula>AND($N57="f",$F58="")</formula>
    </cfRule>
    <cfRule type="expression" dxfId="3974" priority="1859">
      <formula>$D57&lt;&gt;""</formula>
    </cfRule>
    <cfRule type="expression" dxfId="3973" priority="1860">
      <formula>AND($N56="f",$N57="d")</formula>
    </cfRule>
    <cfRule type="expression" dxfId="3972" priority="1861">
      <formula>AND($N57="d",$N56="")</formula>
    </cfRule>
  </conditionalFormatting>
  <conditionalFormatting sqref="CL59">
    <cfRule type="expression" dxfId="3971" priority="1845">
      <formula>$D58="x"</formula>
    </cfRule>
    <cfRule type="expression" dxfId="3970" priority="1846">
      <formula>AND(ISBLANK($D60),$I59="Réalisé",$D58&lt;&gt;"")</formula>
    </cfRule>
    <cfRule type="expression" dxfId="3969" priority="1847">
      <formula>AND($N59="f",$F60="")</formula>
    </cfRule>
    <cfRule type="expression" dxfId="3968" priority="1848">
      <formula>$D59&lt;&gt;""</formula>
    </cfRule>
    <cfRule type="expression" dxfId="3967" priority="1849">
      <formula>AND($N58="f",$N59="d")</formula>
    </cfRule>
    <cfRule type="expression" dxfId="3966" priority="1850">
      <formula>AND($N59="d",$N58="")</formula>
    </cfRule>
  </conditionalFormatting>
  <conditionalFormatting sqref="CL59">
    <cfRule type="expression" dxfId="3965" priority="1834">
      <formula>$D58="x"</formula>
    </cfRule>
    <cfRule type="expression" dxfId="3964" priority="1835">
      <formula>AND(ISBLANK($D60),$I59="Réalisé",$D58&lt;&gt;"")</formula>
    </cfRule>
    <cfRule type="expression" dxfId="3963" priority="1836">
      <formula>AND($N59="f",$F60="")</formula>
    </cfRule>
    <cfRule type="expression" dxfId="3962" priority="1837">
      <formula>$D59&lt;&gt;""</formula>
    </cfRule>
    <cfRule type="expression" dxfId="3961" priority="1838">
      <formula>AND($N58="f",$N59="d")</formula>
    </cfRule>
    <cfRule type="expression" dxfId="3960" priority="1839">
      <formula>AND($N59="d",$N58="")</formula>
    </cfRule>
  </conditionalFormatting>
  <conditionalFormatting sqref="CL59">
    <cfRule type="expression" dxfId="3959" priority="1823">
      <formula>$D58="x"</formula>
    </cfRule>
    <cfRule type="expression" dxfId="3958" priority="1824">
      <formula>AND(ISBLANK($D60),$I59="Réalisé",$D58&lt;&gt;"")</formula>
    </cfRule>
    <cfRule type="expression" dxfId="3957" priority="1825">
      <formula>AND($N59="f",$F60="")</formula>
    </cfRule>
    <cfRule type="expression" dxfId="3956" priority="1826">
      <formula>$D59&lt;&gt;""</formula>
    </cfRule>
    <cfRule type="expression" dxfId="3955" priority="1827">
      <formula>AND($N58="f",$N59="d")</formula>
    </cfRule>
    <cfRule type="expression" dxfId="3954" priority="1828">
      <formula>AND($N59="d",$N58="")</formula>
    </cfRule>
  </conditionalFormatting>
  <conditionalFormatting sqref="CL59">
    <cfRule type="expression" dxfId="3953" priority="1817">
      <formula>$D58="x"</formula>
    </cfRule>
    <cfRule type="expression" dxfId="3952" priority="1818">
      <formula>AND(ISBLANK($D60),$I59="Réalisé",$D58&lt;&gt;"")</formula>
    </cfRule>
    <cfRule type="expression" dxfId="3951" priority="1819">
      <formula>AND($N59="f",$F60="")</formula>
    </cfRule>
    <cfRule type="expression" dxfId="3950" priority="1820">
      <formula>$D59&lt;&gt;""</formula>
    </cfRule>
    <cfRule type="expression" dxfId="3949" priority="1821">
      <formula>AND($N58="f",$N59="d")</formula>
    </cfRule>
    <cfRule type="expression" dxfId="3948" priority="1822">
      <formula>AND($N59="d",$N58="")</formula>
    </cfRule>
  </conditionalFormatting>
  <conditionalFormatting sqref="CL59">
    <cfRule type="expression" dxfId="3947" priority="1806">
      <formula>$D58="x"</formula>
    </cfRule>
    <cfRule type="expression" dxfId="3946" priority="1807">
      <formula>AND(ISBLANK($D60),$I59="Réalisé",$D58&lt;&gt;"")</formula>
    </cfRule>
    <cfRule type="expression" dxfId="3945" priority="1808">
      <formula>AND($N59="f",$F60="")</formula>
    </cfRule>
    <cfRule type="expression" dxfId="3944" priority="1809">
      <formula>$D59&lt;&gt;""</formula>
    </cfRule>
    <cfRule type="expression" dxfId="3943" priority="1810">
      <formula>AND($N58="f",$N59="d")</formula>
    </cfRule>
    <cfRule type="expression" dxfId="3942" priority="1811">
      <formula>AND($N59="d",$N58="")</formula>
    </cfRule>
  </conditionalFormatting>
  <conditionalFormatting sqref="CL59">
    <cfRule type="expression" dxfId="3941" priority="1800">
      <formula>$D58="x"</formula>
    </cfRule>
    <cfRule type="expression" dxfId="3940" priority="1801">
      <formula>AND(ISBLANK($D60),$I59="Réalisé",$D58&lt;&gt;"")</formula>
    </cfRule>
    <cfRule type="expression" dxfId="3939" priority="1802">
      <formula>AND($N59="f",$F60="")</formula>
    </cfRule>
    <cfRule type="expression" dxfId="3938" priority="1803">
      <formula>$D59&lt;&gt;""</formula>
    </cfRule>
    <cfRule type="expression" dxfId="3937" priority="1804">
      <formula>AND($N58="f",$N59="d")</formula>
    </cfRule>
    <cfRule type="expression" dxfId="3936" priority="1805">
      <formula>AND($N59="d",$N58="")</formula>
    </cfRule>
  </conditionalFormatting>
  <conditionalFormatting sqref="CN61:CR61">
    <cfRule type="expression" dxfId="3935" priority="1789">
      <formula>$D60="x"</formula>
    </cfRule>
    <cfRule type="expression" dxfId="3934" priority="1790">
      <formula>AND(ISBLANK($D62),$I61="Réalisé",$D60&lt;&gt;"")</formula>
    </cfRule>
    <cfRule type="expression" dxfId="3933" priority="1791">
      <formula>AND($N61="f",$F62="")</formula>
    </cfRule>
    <cfRule type="expression" dxfId="3932" priority="1792">
      <formula>$D61&lt;&gt;""</formula>
    </cfRule>
    <cfRule type="expression" dxfId="3931" priority="1793">
      <formula>AND($N60="f",$N61="d")</formula>
    </cfRule>
    <cfRule type="expression" dxfId="3930" priority="1794">
      <formula>AND($N61="d",$N60="")</formula>
    </cfRule>
  </conditionalFormatting>
  <conditionalFormatting sqref="CN61:CP61">
    <cfRule type="expression" dxfId="3929" priority="1778">
      <formula>$D60="x"</formula>
    </cfRule>
    <cfRule type="expression" dxfId="3928" priority="1779">
      <formula>AND(ISBLANK($D62),$I61="Réalisé",$D60&lt;&gt;"")</formula>
    </cfRule>
    <cfRule type="expression" dxfId="3927" priority="1780">
      <formula>AND($N61="f",$F62="")</formula>
    </cfRule>
    <cfRule type="expression" dxfId="3926" priority="1781">
      <formula>$D61&lt;&gt;""</formula>
    </cfRule>
    <cfRule type="expression" dxfId="3925" priority="1782">
      <formula>AND($N60="f",$N61="d")</formula>
    </cfRule>
    <cfRule type="expression" dxfId="3924" priority="1783">
      <formula>AND($N61="d",$N60="")</formula>
    </cfRule>
  </conditionalFormatting>
  <conditionalFormatting sqref="CN61:CQ61">
    <cfRule type="expression" dxfId="3923" priority="1772">
      <formula>$D60="x"</formula>
    </cfRule>
    <cfRule type="expression" dxfId="3922" priority="1773">
      <formula>AND(ISBLANK($D62),$I61="Réalisé",$D60&lt;&gt;"")</formula>
    </cfRule>
    <cfRule type="expression" dxfId="3921" priority="1774">
      <formula>AND($N61="f",$F62="")</formula>
    </cfRule>
    <cfRule type="expression" dxfId="3920" priority="1775">
      <formula>$D61&lt;&gt;""</formula>
    </cfRule>
    <cfRule type="expression" dxfId="3919" priority="1776">
      <formula>AND($N60="f",$N61="d")</formula>
    </cfRule>
    <cfRule type="expression" dxfId="3918" priority="1777">
      <formula>AND($N61="d",$N60="")</formula>
    </cfRule>
  </conditionalFormatting>
  <conditionalFormatting sqref="CN61:CP61">
    <cfRule type="expression" dxfId="3917" priority="1761">
      <formula>$D60="x"</formula>
    </cfRule>
    <cfRule type="expression" dxfId="3916" priority="1762">
      <formula>AND(ISBLANK($D62),$I61="Réalisé",$D60&lt;&gt;"")</formula>
    </cfRule>
    <cfRule type="expression" dxfId="3915" priority="1763">
      <formula>AND($N61="f",$F62="")</formula>
    </cfRule>
    <cfRule type="expression" dxfId="3914" priority="1764">
      <formula>$D61&lt;&gt;""</formula>
    </cfRule>
    <cfRule type="expression" dxfId="3913" priority="1765">
      <formula>AND($N60="f",$N61="d")</formula>
    </cfRule>
    <cfRule type="expression" dxfId="3912" priority="1766">
      <formula>AND($N61="d",$N60="")</formula>
    </cfRule>
  </conditionalFormatting>
  <conditionalFormatting sqref="CN61">
    <cfRule type="expression" dxfId="3911" priority="1755">
      <formula>$D60="x"</formula>
    </cfRule>
    <cfRule type="expression" dxfId="3910" priority="1756">
      <formula>AND(ISBLANK($D62),$I61="Réalisé",$D60&lt;&gt;"")</formula>
    </cfRule>
    <cfRule type="expression" dxfId="3909" priority="1757">
      <formula>AND($N61="f",$F62="")</formula>
    </cfRule>
    <cfRule type="expression" dxfId="3908" priority="1758">
      <formula>$D61&lt;&gt;""</formula>
    </cfRule>
    <cfRule type="expression" dxfId="3907" priority="1759">
      <formula>AND($N60="f",$N61="d")</formula>
    </cfRule>
    <cfRule type="expression" dxfId="3906" priority="1760">
      <formula>AND($N61="d",$N60="")</formula>
    </cfRule>
  </conditionalFormatting>
  <conditionalFormatting sqref="CO61">
    <cfRule type="expression" dxfId="3905" priority="1749">
      <formula>$D60="x"</formula>
    </cfRule>
    <cfRule type="expression" dxfId="3904" priority="1750">
      <formula>AND(ISBLANK($D62),$I61="Réalisé",$D60&lt;&gt;"")</formula>
    </cfRule>
    <cfRule type="expression" dxfId="3903" priority="1751">
      <formula>AND($N61="f",$F62="")</formula>
    </cfRule>
    <cfRule type="expression" dxfId="3902" priority="1752">
      <formula>$D61&lt;&gt;""</formula>
    </cfRule>
    <cfRule type="expression" dxfId="3901" priority="1753">
      <formula>AND($N60="f",$N61="d")</formula>
    </cfRule>
    <cfRule type="expression" dxfId="3900" priority="1754">
      <formula>AND($N61="d",$N60="")</formula>
    </cfRule>
  </conditionalFormatting>
  <conditionalFormatting sqref="CP61">
    <cfRule type="expression" dxfId="3899" priority="1743">
      <formula>$D60="x"</formula>
    </cfRule>
    <cfRule type="expression" dxfId="3898" priority="1744">
      <formula>AND(ISBLANK($D62),$I61="Réalisé",$D60&lt;&gt;"")</formula>
    </cfRule>
    <cfRule type="expression" dxfId="3897" priority="1745">
      <formula>AND($N61="f",$F62="")</formula>
    </cfRule>
    <cfRule type="expression" dxfId="3896" priority="1746">
      <formula>$D61&lt;&gt;""</formula>
    </cfRule>
    <cfRule type="expression" dxfId="3895" priority="1747">
      <formula>AND($N60="f",$N61="d")</formula>
    </cfRule>
    <cfRule type="expression" dxfId="3894" priority="1748">
      <formula>AND($N61="d",$N60="")</formula>
    </cfRule>
  </conditionalFormatting>
  <conditionalFormatting sqref="CP61:CR61">
    <cfRule type="expression" dxfId="3893" priority="1732">
      <formula>$D60="x"</formula>
    </cfRule>
    <cfRule type="expression" dxfId="3892" priority="1733">
      <formula>AND(ISBLANK($D62),$I61="Réalisé",$D60&lt;&gt;"")</formula>
    </cfRule>
    <cfRule type="expression" dxfId="3891" priority="1734">
      <formula>AND($N61="f",$F62="")</formula>
    </cfRule>
    <cfRule type="expression" dxfId="3890" priority="1735">
      <formula>$D61&lt;&gt;""</formula>
    </cfRule>
    <cfRule type="expression" dxfId="3889" priority="1736">
      <formula>AND($N60="f",$N61="d")</formula>
    </cfRule>
    <cfRule type="expression" dxfId="3888" priority="1737">
      <formula>AND($N61="d",$N60="")</formula>
    </cfRule>
  </conditionalFormatting>
  <conditionalFormatting sqref="CP61:CS61">
    <cfRule type="expression" dxfId="3887" priority="1726">
      <formula>$D60="x"</formula>
    </cfRule>
    <cfRule type="expression" dxfId="3886" priority="1727">
      <formula>AND(ISBLANK($D62),$I61="Réalisé",$D60&lt;&gt;"")</formula>
    </cfRule>
    <cfRule type="expression" dxfId="3885" priority="1728">
      <formula>AND($N61="f",$F62="")</formula>
    </cfRule>
    <cfRule type="expression" dxfId="3884" priority="1729">
      <formula>$D61&lt;&gt;""</formula>
    </cfRule>
    <cfRule type="expression" dxfId="3883" priority="1730">
      <formula>AND($N60="f",$N61="d")</formula>
    </cfRule>
    <cfRule type="expression" dxfId="3882" priority="1731">
      <formula>AND($N61="d",$N60="")</formula>
    </cfRule>
  </conditionalFormatting>
  <conditionalFormatting sqref="CP61:CR61">
    <cfRule type="expression" dxfId="3881" priority="1715">
      <formula>$D60="x"</formula>
    </cfRule>
    <cfRule type="expression" dxfId="3880" priority="1716">
      <formula>AND(ISBLANK($D62),$I61="Réalisé",$D60&lt;&gt;"")</formula>
    </cfRule>
    <cfRule type="expression" dxfId="3879" priority="1717">
      <formula>AND($N61="f",$F62="")</formula>
    </cfRule>
    <cfRule type="expression" dxfId="3878" priority="1718">
      <formula>$D61&lt;&gt;""</formula>
    </cfRule>
    <cfRule type="expression" dxfId="3877" priority="1719">
      <formula>AND($N60="f",$N61="d")</formula>
    </cfRule>
    <cfRule type="expression" dxfId="3876" priority="1720">
      <formula>AND($N61="d",$N60="")</formula>
    </cfRule>
  </conditionalFormatting>
  <conditionalFormatting sqref="CP61">
    <cfRule type="expression" dxfId="3875" priority="1709">
      <formula>$D60="x"</formula>
    </cfRule>
    <cfRule type="expression" dxfId="3874" priority="1710">
      <formula>AND(ISBLANK($D62),$I61="Réalisé",$D60&lt;&gt;"")</formula>
    </cfRule>
    <cfRule type="expression" dxfId="3873" priority="1711">
      <formula>AND($N61="f",$F62="")</formula>
    </cfRule>
    <cfRule type="expression" dxfId="3872" priority="1712">
      <formula>$D61&lt;&gt;""</formula>
    </cfRule>
    <cfRule type="expression" dxfId="3871" priority="1713">
      <formula>AND($N60="f",$N61="d")</formula>
    </cfRule>
    <cfRule type="expression" dxfId="3870" priority="1714">
      <formula>AND($N61="d",$N60="")</formula>
    </cfRule>
  </conditionalFormatting>
  <conditionalFormatting sqref="CQ61">
    <cfRule type="expression" dxfId="3869" priority="1703">
      <formula>$D60="x"</formula>
    </cfRule>
    <cfRule type="expression" dxfId="3868" priority="1704">
      <formula>AND(ISBLANK($D62),$I61="Réalisé",$D60&lt;&gt;"")</formula>
    </cfRule>
    <cfRule type="expression" dxfId="3867" priority="1705">
      <formula>AND($N61="f",$F62="")</formula>
    </cfRule>
    <cfRule type="expression" dxfId="3866" priority="1706">
      <formula>$D61&lt;&gt;""</formula>
    </cfRule>
    <cfRule type="expression" dxfId="3865" priority="1707">
      <formula>AND($N60="f",$N61="d")</formula>
    </cfRule>
    <cfRule type="expression" dxfId="3864" priority="1708">
      <formula>AND($N61="d",$N60="")</formula>
    </cfRule>
  </conditionalFormatting>
  <conditionalFormatting sqref="CR61">
    <cfRule type="expression" dxfId="3863" priority="1697">
      <formula>$D60="x"</formula>
    </cfRule>
    <cfRule type="expression" dxfId="3862" priority="1698">
      <formula>AND(ISBLANK($D62),$I61="Réalisé",$D60&lt;&gt;"")</formula>
    </cfRule>
    <cfRule type="expression" dxfId="3861" priority="1699">
      <formula>AND($N61="f",$F62="")</formula>
    </cfRule>
    <cfRule type="expression" dxfId="3860" priority="1700">
      <formula>$D61&lt;&gt;""</formula>
    </cfRule>
    <cfRule type="expression" dxfId="3859" priority="1701">
      <formula>AND($N60="f",$N61="d")</formula>
    </cfRule>
    <cfRule type="expression" dxfId="3858" priority="1702">
      <formula>AND($N61="d",$N60="")</formula>
    </cfRule>
  </conditionalFormatting>
  <conditionalFormatting sqref="CP61:CT61">
    <cfRule type="expression" dxfId="3857" priority="1686">
      <formula>$D60="x"</formula>
    </cfRule>
    <cfRule type="expression" dxfId="3856" priority="1687">
      <formula>AND(ISBLANK($D62),$I61="Réalisé",$D60&lt;&gt;"")</formula>
    </cfRule>
    <cfRule type="expression" dxfId="3855" priority="1688">
      <formula>AND($N61="f",$F62="")</formula>
    </cfRule>
    <cfRule type="expression" dxfId="3854" priority="1689">
      <formula>$D61&lt;&gt;""</formula>
    </cfRule>
    <cfRule type="expression" dxfId="3853" priority="1690">
      <formula>AND($N60="f",$N61="d")</formula>
    </cfRule>
    <cfRule type="expression" dxfId="3852" priority="1691">
      <formula>AND($N61="d",$N60="")</formula>
    </cfRule>
  </conditionalFormatting>
  <conditionalFormatting sqref="CP61:CR61">
    <cfRule type="expression" dxfId="3851" priority="1675">
      <formula>$D60="x"</formula>
    </cfRule>
    <cfRule type="expression" dxfId="3850" priority="1676">
      <formula>AND(ISBLANK($D62),$I61="Réalisé",$D60&lt;&gt;"")</formula>
    </cfRule>
    <cfRule type="expression" dxfId="3849" priority="1677">
      <formula>AND($N61="f",$F62="")</formula>
    </cfRule>
    <cfRule type="expression" dxfId="3848" priority="1678">
      <formula>$D61&lt;&gt;""</formula>
    </cfRule>
    <cfRule type="expression" dxfId="3847" priority="1679">
      <formula>AND($N60="f",$N61="d")</formula>
    </cfRule>
    <cfRule type="expression" dxfId="3846" priority="1680">
      <formula>AND($N61="d",$N60="")</formula>
    </cfRule>
  </conditionalFormatting>
  <conditionalFormatting sqref="CP61:CS61">
    <cfRule type="expression" dxfId="3845" priority="1669">
      <formula>$D60="x"</formula>
    </cfRule>
    <cfRule type="expression" dxfId="3844" priority="1670">
      <formula>AND(ISBLANK($D62),$I61="Réalisé",$D60&lt;&gt;"")</formula>
    </cfRule>
    <cfRule type="expression" dxfId="3843" priority="1671">
      <formula>AND($N61="f",$F62="")</formula>
    </cfRule>
    <cfRule type="expression" dxfId="3842" priority="1672">
      <formula>$D61&lt;&gt;""</formula>
    </cfRule>
    <cfRule type="expression" dxfId="3841" priority="1673">
      <formula>AND($N60="f",$N61="d")</formula>
    </cfRule>
    <cfRule type="expression" dxfId="3840" priority="1674">
      <formula>AND($N61="d",$N60="")</formula>
    </cfRule>
  </conditionalFormatting>
  <conditionalFormatting sqref="CP61:CR61">
    <cfRule type="expression" dxfId="3839" priority="1658">
      <formula>$D60="x"</formula>
    </cfRule>
    <cfRule type="expression" dxfId="3838" priority="1659">
      <formula>AND(ISBLANK($D62),$I61="Réalisé",$D60&lt;&gt;"")</formula>
    </cfRule>
    <cfRule type="expression" dxfId="3837" priority="1660">
      <formula>AND($N61="f",$F62="")</formula>
    </cfRule>
    <cfRule type="expression" dxfId="3836" priority="1661">
      <formula>$D61&lt;&gt;""</formula>
    </cfRule>
    <cfRule type="expression" dxfId="3835" priority="1662">
      <formula>AND($N60="f",$N61="d")</formula>
    </cfRule>
    <cfRule type="expression" dxfId="3834" priority="1663">
      <formula>AND($N61="d",$N60="")</formula>
    </cfRule>
  </conditionalFormatting>
  <conditionalFormatting sqref="CP61">
    <cfRule type="expression" dxfId="3833" priority="1652">
      <formula>$D60="x"</formula>
    </cfRule>
    <cfRule type="expression" dxfId="3832" priority="1653">
      <formula>AND(ISBLANK($D62),$I61="Réalisé",$D60&lt;&gt;"")</formula>
    </cfRule>
    <cfRule type="expression" dxfId="3831" priority="1654">
      <formula>AND($N61="f",$F62="")</formula>
    </cfRule>
    <cfRule type="expression" dxfId="3830" priority="1655">
      <formula>$D61&lt;&gt;""</formula>
    </cfRule>
    <cfRule type="expression" dxfId="3829" priority="1656">
      <formula>AND($N60="f",$N61="d")</formula>
    </cfRule>
    <cfRule type="expression" dxfId="3828" priority="1657">
      <formula>AND($N61="d",$N60="")</formula>
    </cfRule>
  </conditionalFormatting>
  <conditionalFormatting sqref="CQ61">
    <cfRule type="expression" dxfId="3827" priority="1646">
      <formula>$D60="x"</formula>
    </cfRule>
    <cfRule type="expression" dxfId="3826" priority="1647">
      <formula>AND(ISBLANK($D62),$I61="Réalisé",$D60&lt;&gt;"")</formula>
    </cfRule>
    <cfRule type="expression" dxfId="3825" priority="1648">
      <formula>AND($N61="f",$F62="")</formula>
    </cfRule>
    <cfRule type="expression" dxfId="3824" priority="1649">
      <formula>$D61&lt;&gt;""</formula>
    </cfRule>
    <cfRule type="expression" dxfId="3823" priority="1650">
      <formula>AND($N60="f",$N61="d")</formula>
    </cfRule>
    <cfRule type="expression" dxfId="3822" priority="1651">
      <formula>AND($N61="d",$N60="")</formula>
    </cfRule>
  </conditionalFormatting>
  <conditionalFormatting sqref="CR61">
    <cfRule type="expression" dxfId="3821" priority="1640">
      <formula>$D60="x"</formula>
    </cfRule>
    <cfRule type="expression" dxfId="3820" priority="1641">
      <formula>AND(ISBLANK($D62),$I61="Réalisé",$D60&lt;&gt;"")</formula>
    </cfRule>
    <cfRule type="expression" dxfId="3819" priority="1642">
      <formula>AND($N61="f",$F62="")</formula>
    </cfRule>
    <cfRule type="expression" dxfId="3818" priority="1643">
      <formula>$D61&lt;&gt;""</formula>
    </cfRule>
    <cfRule type="expression" dxfId="3817" priority="1644">
      <formula>AND($N60="f",$N61="d")</formula>
    </cfRule>
    <cfRule type="expression" dxfId="3816" priority="1645">
      <formula>AND($N61="d",$N60="")</formula>
    </cfRule>
  </conditionalFormatting>
  <conditionalFormatting sqref="CR61:CT61">
    <cfRule type="expression" dxfId="3815" priority="1629">
      <formula>$D60="x"</formula>
    </cfRule>
    <cfRule type="expression" dxfId="3814" priority="1630">
      <formula>AND(ISBLANK($D62),$I61="Réalisé",$D60&lt;&gt;"")</formula>
    </cfRule>
    <cfRule type="expression" dxfId="3813" priority="1631">
      <formula>AND($N61="f",$F62="")</formula>
    </cfRule>
    <cfRule type="expression" dxfId="3812" priority="1632">
      <formula>$D61&lt;&gt;""</formula>
    </cfRule>
    <cfRule type="expression" dxfId="3811" priority="1633">
      <formula>AND($N60="f",$N61="d")</formula>
    </cfRule>
    <cfRule type="expression" dxfId="3810" priority="1634">
      <formula>AND($N61="d",$N60="")</formula>
    </cfRule>
  </conditionalFormatting>
  <conditionalFormatting sqref="CR61:CU61">
    <cfRule type="expression" dxfId="3809" priority="1623">
      <formula>$D60="x"</formula>
    </cfRule>
    <cfRule type="expression" dxfId="3808" priority="1624">
      <formula>AND(ISBLANK($D62),$I61="Réalisé",$D60&lt;&gt;"")</formula>
    </cfRule>
    <cfRule type="expression" dxfId="3807" priority="1625">
      <formula>AND($N61="f",$F62="")</formula>
    </cfRule>
    <cfRule type="expression" dxfId="3806" priority="1626">
      <formula>$D61&lt;&gt;""</formula>
    </cfRule>
    <cfRule type="expression" dxfId="3805" priority="1627">
      <formula>AND($N60="f",$N61="d")</formula>
    </cfRule>
    <cfRule type="expression" dxfId="3804" priority="1628">
      <formula>AND($N61="d",$N60="")</formula>
    </cfRule>
  </conditionalFormatting>
  <conditionalFormatting sqref="CR61:CT61">
    <cfRule type="expression" dxfId="3803" priority="1612">
      <formula>$D60="x"</formula>
    </cfRule>
    <cfRule type="expression" dxfId="3802" priority="1613">
      <formula>AND(ISBLANK($D62),$I61="Réalisé",$D60&lt;&gt;"")</formula>
    </cfRule>
    <cfRule type="expression" dxfId="3801" priority="1614">
      <formula>AND($N61="f",$F62="")</formula>
    </cfRule>
    <cfRule type="expression" dxfId="3800" priority="1615">
      <formula>$D61&lt;&gt;""</formula>
    </cfRule>
    <cfRule type="expression" dxfId="3799" priority="1616">
      <formula>AND($N60="f",$N61="d")</formula>
    </cfRule>
    <cfRule type="expression" dxfId="3798" priority="1617">
      <formula>AND($N61="d",$N60="")</formula>
    </cfRule>
  </conditionalFormatting>
  <conditionalFormatting sqref="CR61">
    <cfRule type="expression" dxfId="3797" priority="1606">
      <formula>$D60="x"</formula>
    </cfRule>
    <cfRule type="expression" dxfId="3796" priority="1607">
      <formula>AND(ISBLANK($D62),$I61="Réalisé",$D60&lt;&gt;"")</formula>
    </cfRule>
    <cfRule type="expression" dxfId="3795" priority="1608">
      <formula>AND($N61="f",$F62="")</formula>
    </cfRule>
    <cfRule type="expression" dxfId="3794" priority="1609">
      <formula>$D61&lt;&gt;""</formula>
    </cfRule>
    <cfRule type="expression" dxfId="3793" priority="1610">
      <formula>AND($N60="f",$N61="d")</formula>
    </cfRule>
    <cfRule type="expression" dxfId="3792" priority="1611">
      <formula>AND($N61="d",$N60="")</formula>
    </cfRule>
  </conditionalFormatting>
  <conditionalFormatting sqref="CS61">
    <cfRule type="expression" dxfId="3791" priority="1600">
      <formula>$D60="x"</formula>
    </cfRule>
    <cfRule type="expression" dxfId="3790" priority="1601">
      <formula>AND(ISBLANK($D62),$I61="Réalisé",$D60&lt;&gt;"")</formula>
    </cfRule>
    <cfRule type="expression" dxfId="3789" priority="1602">
      <formula>AND($N61="f",$F62="")</formula>
    </cfRule>
    <cfRule type="expression" dxfId="3788" priority="1603">
      <formula>$D61&lt;&gt;""</formula>
    </cfRule>
    <cfRule type="expression" dxfId="3787" priority="1604">
      <formula>AND($N60="f",$N61="d")</formula>
    </cfRule>
    <cfRule type="expression" dxfId="3786" priority="1605">
      <formula>AND($N61="d",$N60="")</formula>
    </cfRule>
  </conditionalFormatting>
  <conditionalFormatting sqref="CT61">
    <cfRule type="expression" dxfId="3785" priority="1594">
      <formula>$D60="x"</formula>
    </cfRule>
    <cfRule type="expression" dxfId="3784" priority="1595">
      <formula>AND(ISBLANK($D62),$I61="Réalisé",$D60&lt;&gt;"")</formula>
    </cfRule>
    <cfRule type="expression" dxfId="3783" priority="1596">
      <formula>AND($N61="f",$F62="")</formula>
    </cfRule>
    <cfRule type="expression" dxfId="3782" priority="1597">
      <formula>$D61&lt;&gt;""</formula>
    </cfRule>
    <cfRule type="expression" dxfId="3781" priority="1598">
      <formula>AND($N60="f",$N61="d")</formula>
    </cfRule>
    <cfRule type="expression" dxfId="3780" priority="1599">
      <formula>AND($N61="d",$N60="")</formula>
    </cfRule>
  </conditionalFormatting>
  <conditionalFormatting sqref="CI63:CK63">
    <cfRule type="expression" dxfId="3779" priority="1578">
      <formula>AND(CI63="p",$G63="x")</formula>
    </cfRule>
    <cfRule type="cellIs" dxfId="3778" priority="1579" operator="equal">
      <formula>"p"</formula>
    </cfRule>
    <cfRule type="expression" dxfId="3777" priority="1580">
      <formula>AND(CI63="r",CI62&lt;&gt;"p")</formula>
    </cfRule>
    <cfRule type="cellIs" dxfId="3776" priority="1581" operator="equal">
      <formula>"r"</formula>
    </cfRule>
    <cfRule type="cellIs" dxfId="3775" priority="1582" operator="equal">
      <formula>"a"</formula>
    </cfRule>
  </conditionalFormatting>
  <conditionalFormatting sqref="CI63:CK63">
    <cfRule type="expression" dxfId="3774" priority="1572">
      <formula>$D62="x"</formula>
    </cfRule>
    <cfRule type="expression" dxfId="3773" priority="1573">
      <formula>AND(ISBLANK($D64),$I63="Réalisé",$D62&lt;&gt;"")</formula>
    </cfRule>
    <cfRule type="expression" dxfId="3772" priority="1574">
      <formula>AND($N63="f",$F64="")</formula>
    </cfRule>
    <cfRule type="expression" dxfId="3771" priority="1575">
      <formula>$D63&lt;&gt;""</formula>
    </cfRule>
    <cfRule type="expression" dxfId="3770" priority="1576">
      <formula>AND($N62="f",$N63="d")</formula>
    </cfRule>
    <cfRule type="expression" dxfId="3769" priority="1577">
      <formula>AND($N63="d",$N62="")</formula>
    </cfRule>
  </conditionalFormatting>
  <conditionalFormatting sqref="CI63:CK63">
    <cfRule type="expression" dxfId="3768" priority="1561">
      <formula>AND(CI63="p",$G63="x")</formula>
    </cfRule>
    <cfRule type="cellIs" dxfId="3767" priority="1562" operator="equal">
      <formula>"p"</formula>
    </cfRule>
    <cfRule type="expression" dxfId="3766" priority="1563">
      <formula>AND(CI63="r",CI62&lt;&gt;"p")</formula>
    </cfRule>
    <cfRule type="cellIs" dxfId="3765" priority="1564" operator="equal">
      <formula>"r"</formula>
    </cfRule>
    <cfRule type="cellIs" dxfId="3764" priority="1565" operator="equal">
      <formula>"a"</formula>
    </cfRule>
  </conditionalFormatting>
  <conditionalFormatting sqref="CI63:CK63">
    <cfRule type="expression" dxfId="3763" priority="1555">
      <formula>$D62="x"</formula>
    </cfRule>
    <cfRule type="expression" dxfId="3762" priority="1556">
      <formula>AND(ISBLANK($D64),$I63="Réalisé",$D62&lt;&gt;"")</formula>
    </cfRule>
    <cfRule type="expression" dxfId="3761" priority="1557">
      <formula>AND($N63="f",$F64="")</formula>
    </cfRule>
    <cfRule type="expression" dxfId="3760" priority="1558">
      <formula>$D63&lt;&gt;""</formula>
    </cfRule>
    <cfRule type="expression" dxfId="3759" priority="1559">
      <formula>AND($N62="f",$N63="d")</formula>
    </cfRule>
    <cfRule type="expression" dxfId="3758" priority="1560">
      <formula>AND($N63="d",$N62="")</formula>
    </cfRule>
  </conditionalFormatting>
  <conditionalFormatting sqref="CI63">
    <cfRule type="expression" dxfId="3757" priority="1549">
      <formula>$D62="x"</formula>
    </cfRule>
    <cfRule type="expression" dxfId="3756" priority="1550">
      <formula>AND(ISBLANK($D64),$I63="Réalisé",$D62&lt;&gt;"")</formula>
    </cfRule>
    <cfRule type="expression" dxfId="3755" priority="1551">
      <formula>AND($N63="f",$F64="")</formula>
    </cfRule>
    <cfRule type="expression" dxfId="3754" priority="1552">
      <formula>$D63&lt;&gt;""</formula>
    </cfRule>
    <cfRule type="expression" dxfId="3753" priority="1553">
      <formula>AND($N62="f",$N63="d")</formula>
    </cfRule>
    <cfRule type="expression" dxfId="3752" priority="1554">
      <formula>AND($N63="d",$N62="")</formula>
    </cfRule>
  </conditionalFormatting>
  <conditionalFormatting sqref="CJ63">
    <cfRule type="expression" dxfId="3751" priority="1543">
      <formula>$D62="x"</formula>
    </cfRule>
    <cfRule type="expression" dxfId="3750" priority="1544">
      <formula>AND(ISBLANK($D64),$I63="Réalisé",$D62&lt;&gt;"")</formula>
    </cfRule>
    <cfRule type="expression" dxfId="3749" priority="1545">
      <formula>AND($N63="f",$F64="")</formula>
    </cfRule>
    <cfRule type="expression" dxfId="3748" priority="1546">
      <formula>$D63&lt;&gt;""</formula>
    </cfRule>
    <cfRule type="expression" dxfId="3747" priority="1547">
      <formula>AND($N62="f",$N63="d")</formula>
    </cfRule>
    <cfRule type="expression" dxfId="3746" priority="1548">
      <formula>AND($N63="d",$N62="")</formula>
    </cfRule>
  </conditionalFormatting>
  <conditionalFormatting sqref="CK63">
    <cfRule type="expression" dxfId="3745" priority="1537">
      <formula>$D62="x"</formula>
    </cfRule>
    <cfRule type="expression" dxfId="3744" priority="1538">
      <formula>AND(ISBLANK($D64),$I63="Réalisé",$D62&lt;&gt;"")</formula>
    </cfRule>
    <cfRule type="expression" dxfId="3743" priority="1539">
      <formula>AND($N63="f",$F64="")</formula>
    </cfRule>
    <cfRule type="expression" dxfId="3742" priority="1540">
      <formula>$D63&lt;&gt;""</formula>
    </cfRule>
    <cfRule type="expression" dxfId="3741" priority="1541">
      <formula>AND($N62="f",$N63="d")</formula>
    </cfRule>
    <cfRule type="expression" dxfId="3740" priority="1542">
      <formula>AND($N63="d",$N62="")</formula>
    </cfRule>
  </conditionalFormatting>
  <conditionalFormatting sqref="CK63">
    <cfRule type="expression" dxfId="3739" priority="1503">
      <formula>$D62="x"</formula>
    </cfRule>
    <cfRule type="expression" dxfId="3738" priority="1504">
      <formula>AND(ISBLANK($D64),$I63="Réalisé",$D62&lt;&gt;"")</formula>
    </cfRule>
    <cfRule type="expression" dxfId="3737" priority="1505">
      <formula>AND($N63="f",$F64="")</formula>
    </cfRule>
    <cfRule type="expression" dxfId="3736" priority="1506">
      <formula>$D63&lt;&gt;""</formula>
    </cfRule>
    <cfRule type="expression" dxfId="3735" priority="1507">
      <formula>AND($N62="f",$N63="d")</formula>
    </cfRule>
    <cfRule type="expression" dxfId="3734" priority="1508">
      <formula>AND($N63="d",$N62="")</formula>
    </cfRule>
  </conditionalFormatting>
  <conditionalFormatting sqref="CX63">
    <cfRule type="expression" dxfId="3733" priority="1497">
      <formula>$D62="x"</formula>
    </cfRule>
    <cfRule type="expression" dxfId="3732" priority="1498">
      <formula>AND(ISBLANK($D64),$I63="Réalisé",$D62&lt;&gt;"")</formula>
    </cfRule>
    <cfRule type="expression" dxfId="3731" priority="1499">
      <formula>AND($N63="f",$F64="")</formula>
    </cfRule>
    <cfRule type="expression" dxfId="3730" priority="1500">
      <formula>$D63&lt;&gt;""</formula>
    </cfRule>
    <cfRule type="expression" dxfId="3729" priority="1501">
      <formula>AND($N62="f",$N63="d")</formula>
    </cfRule>
    <cfRule type="expression" dxfId="3728" priority="1502">
      <formula>AND($N63="d",$N62="")</formula>
    </cfRule>
  </conditionalFormatting>
  <conditionalFormatting sqref="CY63">
    <cfRule type="expression" dxfId="3727" priority="1491">
      <formula>$D62="x"</formula>
    </cfRule>
    <cfRule type="expression" dxfId="3726" priority="1492">
      <formula>AND(ISBLANK($D64),$I63="Réalisé",$D62&lt;&gt;"")</formula>
    </cfRule>
    <cfRule type="expression" dxfId="3725" priority="1493">
      <formula>AND($N63="f",$F64="")</formula>
    </cfRule>
    <cfRule type="expression" dxfId="3724" priority="1494">
      <formula>$D63&lt;&gt;""</formula>
    </cfRule>
    <cfRule type="expression" dxfId="3723" priority="1495">
      <formula>AND($N62="f",$N63="d")</formula>
    </cfRule>
    <cfRule type="expression" dxfId="3722" priority="1496">
      <formula>AND($N63="d",$N62="")</formula>
    </cfRule>
  </conditionalFormatting>
  <conditionalFormatting sqref="CS61:CW61">
    <cfRule type="expression" dxfId="3721" priority="1480">
      <formula>$D60="x"</formula>
    </cfRule>
    <cfRule type="expression" dxfId="3720" priority="1481">
      <formula>AND(ISBLANK($D62),$I61="Réalisé",$D60&lt;&gt;"")</formula>
    </cfRule>
    <cfRule type="expression" dxfId="3719" priority="1482">
      <formula>AND($N61="f",$F62="")</formula>
    </cfRule>
    <cfRule type="expression" dxfId="3718" priority="1483">
      <formula>$D61&lt;&gt;""</formula>
    </cfRule>
    <cfRule type="expression" dxfId="3717" priority="1484">
      <formula>AND($N60="f",$N61="d")</formula>
    </cfRule>
    <cfRule type="expression" dxfId="3716" priority="1485">
      <formula>AND($N61="d",$N60="")</formula>
    </cfRule>
  </conditionalFormatting>
  <conditionalFormatting sqref="CS61:CU61">
    <cfRule type="expression" dxfId="3715" priority="1469">
      <formula>$D60="x"</formula>
    </cfRule>
    <cfRule type="expression" dxfId="3714" priority="1470">
      <formula>AND(ISBLANK($D62),$I61="Réalisé",$D60&lt;&gt;"")</formula>
    </cfRule>
    <cfRule type="expression" dxfId="3713" priority="1471">
      <formula>AND($N61="f",$F62="")</formula>
    </cfRule>
    <cfRule type="expression" dxfId="3712" priority="1472">
      <formula>$D61&lt;&gt;""</formula>
    </cfRule>
    <cfRule type="expression" dxfId="3711" priority="1473">
      <formula>AND($N60="f",$N61="d")</formula>
    </cfRule>
    <cfRule type="expression" dxfId="3710" priority="1474">
      <formula>AND($N61="d",$N60="")</formula>
    </cfRule>
  </conditionalFormatting>
  <conditionalFormatting sqref="CS61:CV61">
    <cfRule type="expression" dxfId="3709" priority="1463">
      <formula>$D60="x"</formula>
    </cfRule>
    <cfRule type="expression" dxfId="3708" priority="1464">
      <formula>AND(ISBLANK($D62),$I61="Réalisé",$D60&lt;&gt;"")</formula>
    </cfRule>
    <cfRule type="expression" dxfId="3707" priority="1465">
      <formula>AND($N61="f",$F62="")</formula>
    </cfRule>
    <cfRule type="expression" dxfId="3706" priority="1466">
      <formula>$D61&lt;&gt;""</formula>
    </cfRule>
    <cfRule type="expression" dxfId="3705" priority="1467">
      <formula>AND($N60="f",$N61="d")</formula>
    </cfRule>
    <cfRule type="expression" dxfId="3704" priority="1468">
      <formula>AND($N61="d",$N60="")</formula>
    </cfRule>
  </conditionalFormatting>
  <conditionalFormatting sqref="CS61:CU61">
    <cfRule type="expression" dxfId="3703" priority="1452">
      <formula>$D60="x"</formula>
    </cfRule>
    <cfRule type="expression" dxfId="3702" priority="1453">
      <formula>AND(ISBLANK($D62),$I61="Réalisé",$D60&lt;&gt;"")</formula>
    </cfRule>
    <cfRule type="expression" dxfId="3701" priority="1454">
      <formula>AND($N61="f",$F62="")</formula>
    </cfRule>
    <cfRule type="expression" dxfId="3700" priority="1455">
      <formula>$D61&lt;&gt;""</formula>
    </cfRule>
    <cfRule type="expression" dxfId="3699" priority="1456">
      <formula>AND($N60="f",$N61="d")</formula>
    </cfRule>
    <cfRule type="expression" dxfId="3698" priority="1457">
      <formula>AND($N61="d",$N60="")</formula>
    </cfRule>
  </conditionalFormatting>
  <conditionalFormatting sqref="CS61">
    <cfRule type="expression" dxfId="3697" priority="1446">
      <formula>$D60="x"</formula>
    </cfRule>
    <cfRule type="expression" dxfId="3696" priority="1447">
      <formula>AND(ISBLANK($D62),$I61="Réalisé",$D60&lt;&gt;"")</formula>
    </cfRule>
    <cfRule type="expression" dxfId="3695" priority="1448">
      <formula>AND($N61="f",$F62="")</formula>
    </cfRule>
    <cfRule type="expression" dxfId="3694" priority="1449">
      <formula>$D61&lt;&gt;""</formula>
    </cfRule>
    <cfRule type="expression" dxfId="3693" priority="1450">
      <formula>AND($N60="f",$N61="d")</formula>
    </cfRule>
    <cfRule type="expression" dxfId="3692" priority="1451">
      <formula>AND($N61="d",$N60="")</formula>
    </cfRule>
  </conditionalFormatting>
  <conditionalFormatting sqref="CT61">
    <cfRule type="expression" dxfId="3691" priority="1440">
      <formula>$D60="x"</formula>
    </cfRule>
    <cfRule type="expression" dxfId="3690" priority="1441">
      <formula>AND(ISBLANK($D62),$I61="Réalisé",$D60&lt;&gt;"")</formula>
    </cfRule>
    <cfRule type="expression" dxfId="3689" priority="1442">
      <formula>AND($N61="f",$F62="")</formula>
    </cfRule>
    <cfRule type="expression" dxfId="3688" priority="1443">
      <formula>$D61&lt;&gt;""</formula>
    </cfRule>
    <cfRule type="expression" dxfId="3687" priority="1444">
      <formula>AND($N60="f",$N61="d")</formula>
    </cfRule>
    <cfRule type="expression" dxfId="3686" priority="1445">
      <formula>AND($N61="d",$N60="")</formula>
    </cfRule>
  </conditionalFormatting>
  <conditionalFormatting sqref="CU61">
    <cfRule type="expression" dxfId="3685" priority="1434">
      <formula>$D60="x"</formula>
    </cfRule>
    <cfRule type="expression" dxfId="3684" priority="1435">
      <formula>AND(ISBLANK($D62),$I61="Réalisé",$D60&lt;&gt;"")</formula>
    </cfRule>
    <cfRule type="expression" dxfId="3683" priority="1436">
      <formula>AND($N61="f",$F62="")</formula>
    </cfRule>
    <cfRule type="expression" dxfId="3682" priority="1437">
      <formula>$D61&lt;&gt;""</formula>
    </cfRule>
    <cfRule type="expression" dxfId="3681" priority="1438">
      <formula>AND($N60="f",$N61="d")</formula>
    </cfRule>
    <cfRule type="expression" dxfId="3680" priority="1439">
      <formula>AND($N61="d",$N60="")</formula>
    </cfRule>
  </conditionalFormatting>
  <conditionalFormatting sqref="CU61:CW61">
    <cfRule type="expression" dxfId="3679" priority="1423">
      <formula>$D60="x"</formula>
    </cfRule>
    <cfRule type="expression" dxfId="3678" priority="1424">
      <formula>AND(ISBLANK($D62),$I61="Réalisé",$D60&lt;&gt;"")</formula>
    </cfRule>
    <cfRule type="expression" dxfId="3677" priority="1425">
      <formula>AND($N61="f",$F62="")</formula>
    </cfRule>
    <cfRule type="expression" dxfId="3676" priority="1426">
      <formula>$D61&lt;&gt;""</formula>
    </cfRule>
    <cfRule type="expression" dxfId="3675" priority="1427">
      <formula>AND($N60="f",$N61="d")</formula>
    </cfRule>
    <cfRule type="expression" dxfId="3674" priority="1428">
      <formula>AND($N61="d",$N60="")</formula>
    </cfRule>
  </conditionalFormatting>
  <conditionalFormatting sqref="CU61:CW61">
    <cfRule type="expression" dxfId="3673" priority="1406">
      <formula>$D60="x"</formula>
    </cfRule>
    <cfRule type="expression" dxfId="3672" priority="1407">
      <formula>AND(ISBLANK($D62),$I61="Réalisé",$D60&lt;&gt;"")</formula>
    </cfRule>
    <cfRule type="expression" dxfId="3671" priority="1408">
      <formula>AND($N61="f",$F62="")</formula>
    </cfRule>
    <cfRule type="expression" dxfId="3670" priority="1409">
      <formula>$D61&lt;&gt;""</formula>
    </cfRule>
    <cfRule type="expression" dxfId="3669" priority="1410">
      <formula>AND($N60="f",$N61="d")</formula>
    </cfRule>
    <cfRule type="expression" dxfId="3668" priority="1411">
      <formula>AND($N61="d",$N60="")</formula>
    </cfRule>
  </conditionalFormatting>
  <conditionalFormatting sqref="CU61">
    <cfRule type="expression" dxfId="3667" priority="1400">
      <formula>$D60="x"</formula>
    </cfRule>
    <cfRule type="expression" dxfId="3666" priority="1401">
      <formula>AND(ISBLANK($D62),$I61="Réalisé",$D60&lt;&gt;"")</formula>
    </cfRule>
    <cfRule type="expression" dxfId="3665" priority="1402">
      <formula>AND($N61="f",$F62="")</formula>
    </cfRule>
    <cfRule type="expression" dxfId="3664" priority="1403">
      <formula>$D61&lt;&gt;""</formula>
    </cfRule>
    <cfRule type="expression" dxfId="3663" priority="1404">
      <formula>AND($N60="f",$N61="d")</formula>
    </cfRule>
    <cfRule type="expression" dxfId="3662" priority="1405">
      <formula>AND($N61="d",$N60="")</formula>
    </cfRule>
  </conditionalFormatting>
  <conditionalFormatting sqref="CV61">
    <cfRule type="expression" dxfId="3661" priority="1394">
      <formula>$D60="x"</formula>
    </cfRule>
    <cfRule type="expression" dxfId="3660" priority="1395">
      <formula>AND(ISBLANK($D62),$I61="Réalisé",$D60&lt;&gt;"")</formula>
    </cfRule>
    <cfRule type="expression" dxfId="3659" priority="1396">
      <formula>AND($N61="f",$F62="")</formula>
    </cfRule>
    <cfRule type="expression" dxfId="3658" priority="1397">
      <formula>$D61&lt;&gt;""</formula>
    </cfRule>
    <cfRule type="expression" dxfId="3657" priority="1398">
      <formula>AND($N60="f",$N61="d")</formula>
    </cfRule>
    <cfRule type="expression" dxfId="3656" priority="1399">
      <formula>AND($N61="d",$N60="")</formula>
    </cfRule>
  </conditionalFormatting>
  <conditionalFormatting sqref="CW61">
    <cfRule type="expression" dxfId="3655" priority="1388">
      <formula>$D60="x"</formula>
    </cfRule>
    <cfRule type="expression" dxfId="3654" priority="1389">
      <formula>AND(ISBLANK($D62),$I61="Réalisé",$D60&lt;&gt;"")</formula>
    </cfRule>
    <cfRule type="expression" dxfId="3653" priority="1390">
      <formula>AND($N61="f",$F62="")</formula>
    </cfRule>
    <cfRule type="expression" dxfId="3652" priority="1391">
      <formula>$D61&lt;&gt;""</formula>
    </cfRule>
    <cfRule type="expression" dxfId="3651" priority="1392">
      <formula>AND($N60="f",$N61="d")</formula>
    </cfRule>
    <cfRule type="expression" dxfId="3650" priority="1393">
      <formula>AND($N61="d",$N60="")</formula>
    </cfRule>
  </conditionalFormatting>
  <conditionalFormatting sqref="CX63">
    <cfRule type="expression" dxfId="3649" priority="1377">
      <formula>$D62="x"</formula>
    </cfRule>
    <cfRule type="expression" dxfId="3648" priority="1378">
      <formula>AND(ISBLANK($D64),$I63="Réalisé",$D62&lt;&gt;"")</formula>
    </cfRule>
    <cfRule type="expression" dxfId="3647" priority="1379">
      <formula>AND($N63="f",$F64="")</formula>
    </cfRule>
    <cfRule type="expression" dxfId="3646" priority="1380">
      <formula>$D63&lt;&gt;""</formula>
    </cfRule>
    <cfRule type="expression" dxfId="3645" priority="1381">
      <formula>AND($N62="f",$N63="d")</formula>
    </cfRule>
    <cfRule type="expression" dxfId="3644" priority="1382">
      <formula>AND($N63="d",$N62="")</formula>
    </cfRule>
  </conditionalFormatting>
  <conditionalFormatting sqref="CX63">
    <cfRule type="expression" dxfId="3643" priority="1366">
      <formula>$D62="x"</formula>
    </cfRule>
    <cfRule type="expression" dxfId="3642" priority="1367">
      <formula>AND(ISBLANK($D64),$I63="Réalisé",$D62&lt;&gt;"")</formula>
    </cfRule>
    <cfRule type="expression" dxfId="3641" priority="1368">
      <formula>AND($N63="f",$F64="")</formula>
    </cfRule>
    <cfRule type="expression" dxfId="3640" priority="1369">
      <formula>$D63&lt;&gt;""</formula>
    </cfRule>
    <cfRule type="expression" dxfId="3639" priority="1370">
      <formula>AND($N62="f",$N63="d")</formula>
    </cfRule>
    <cfRule type="expression" dxfId="3638" priority="1371">
      <formula>AND($N63="d",$N62="")</formula>
    </cfRule>
  </conditionalFormatting>
  <conditionalFormatting sqref="CX63">
    <cfRule type="expression" dxfId="3637" priority="1360">
      <formula>$D62="x"</formula>
    </cfRule>
    <cfRule type="expression" dxfId="3636" priority="1361">
      <formula>AND(ISBLANK($D64),$I63="Réalisé",$D62&lt;&gt;"")</formula>
    </cfRule>
    <cfRule type="expression" dxfId="3635" priority="1362">
      <formula>AND($N63="f",$F64="")</formula>
    </cfRule>
    <cfRule type="expression" dxfId="3634" priority="1363">
      <formula>$D63&lt;&gt;""</formula>
    </cfRule>
    <cfRule type="expression" dxfId="3633" priority="1364">
      <formula>AND($N62="f",$N63="d")</formula>
    </cfRule>
    <cfRule type="expression" dxfId="3632" priority="1365">
      <formula>AND($N63="d",$N62="")</formula>
    </cfRule>
  </conditionalFormatting>
  <conditionalFormatting sqref="CX63">
    <cfRule type="expression" dxfId="3631" priority="1349">
      <formula>$D62="x"</formula>
    </cfRule>
    <cfRule type="expression" dxfId="3630" priority="1350">
      <formula>AND(ISBLANK($D64),$I63="Réalisé",$D62&lt;&gt;"")</formula>
    </cfRule>
    <cfRule type="expression" dxfId="3629" priority="1351">
      <formula>AND($N63="f",$F64="")</formula>
    </cfRule>
    <cfRule type="expression" dxfId="3628" priority="1352">
      <formula>$D63&lt;&gt;""</formula>
    </cfRule>
    <cfRule type="expression" dxfId="3627" priority="1353">
      <formula>AND($N62="f",$N63="d")</formula>
    </cfRule>
    <cfRule type="expression" dxfId="3626" priority="1354">
      <formula>AND($N63="d",$N62="")</formula>
    </cfRule>
  </conditionalFormatting>
  <conditionalFormatting sqref="CX63">
    <cfRule type="expression" dxfId="3625" priority="1343">
      <formula>$D62="x"</formula>
    </cfRule>
    <cfRule type="expression" dxfId="3624" priority="1344">
      <formula>AND(ISBLANK($D64),$I63="Réalisé",$D62&lt;&gt;"")</formula>
    </cfRule>
    <cfRule type="expression" dxfId="3623" priority="1345">
      <formula>AND($N63="f",$F64="")</formula>
    </cfRule>
    <cfRule type="expression" dxfId="3622" priority="1346">
      <formula>$D63&lt;&gt;""</formula>
    </cfRule>
    <cfRule type="expression" dxfId="3621" priority="1347">
      <formula>AND($N62="f",$N63="d")</formula>
    </cfRule>
    <cfRule type="expression" dxfId="3620" priority="1348">
      <formula>AND($N63="d",$N62="")</formula>
    </cfRule>
  </conditionalFormatting>
  <conditionalFormatting sqref="CX63:DA63">
    <cfRule type="expression" dxfId="3619" priority="1332">
      <formula>$D62="x"</formula>
    </cfRule>
    <cfRule type="expression" dxfId="3618" priority="1333">
      <formula>AND(ISBLANK($D64),$I63="Réalisé",$D62&lt;&gt;"")</formula>
    </cfRule>
    <cfRule type="expression" dxfId="3617" priority="1334">
      <formula>AND($N63="f",$F64="")</formula>
    </cfRule>
    <cfRule type="expression" dxfId="3616" priority="1335">
      <formula>$D63&lt;&gt;""</formula>
    </cfRule>
    <cfRule type="expression" dxfId="3615" priority="1336">
      <formula>AND($N62="f",$N63="d")</formula>
    </cfRule>
    <cfRule type="expression" dxfId="3614" priority="1337">
      <formula>AND($N63="d",$N62="")</formula>
    </cfRule>
  </conditionalFormatting>
  <conditionalFormatting sqref="CX63:CY63">
    <cfRule type="expression" dxfId="3613" priority="1321">
      <formula>$D62="x"</formula>
    </cfRule>
    <cfRule type="expression" dxfId="3612" priority="1322">
      <formula>AND(ISBLANK($D64),$I63="Réalisé",$D62&lt;&gt;"")</formula>
    </cfRule>
    <cfRule type="expression" dxfId="3611" priority="1323">
      <formula>AND($N63="f",$F64="")</formula>
    </cfRule>
    <cfRule type="expression" dxfId="3610" priority="1324">
      <formula>$D63&lt;&gt;""</formula>
    </cfRule>
    <cfRule type="expression" dxfId="3609" priority="1325">
      <formula>AND($N62="f",$N63="d")</formula>
    </cfRule>
    <cfRule type="expression" dxfId="3608" priority="1326">
      <formula>AND($N63="d",$N62="")</formula>
    </cfRule>
  </conditionalFormatting>
  <conditionalFormatting sqref="CX63:CZ63">
    <cfRule type="expression" dxfId="3607" priority="1315">
      <formula>$D62="x"</formula>
    </cfRule>
    <cfRule type="expression" dxfId="3606" priority="1316">
      <formula>AND(ISBLANK($D64),$I63="Réalisé",$D62&lt;&gt;"")</formula>
    </cfRule>
    <cfRule type="expression" dxfId="3605" priority="1317">
      <formula>AND($N63="f",$F64="")</formula>
    </cfRule>
    <cfRule type="expression" dxfId="3604" priority="1318">
      <formula>$D63&lt;&gt;""</formula>
    </cfRule>
    <cfRule type="expression" dxfId="3603" priority="1319">
      <formula>AND($N62="f",$N63="d")</formula>
    </cfRule>
    <cfRule type="expression" dxfId="3602" priority="1320">
      <formula>AND($N63="d",$N62="")</formula>
    </cfRule>
  </conditionalFormatting>
  <conditionalFormatting sqref="CX63:CY63">
    <cfRule type="expression" dxfId="3601" priority="1304">
      <formula>$D62="x"</formula>
    </cfRule>
    <cfRule type="expression" dxfId="3600" priority="1305">
      <formula>AND(ISBLANK($D64),$I63="Réalisé",$D62&lt;&gt;"")</formula>
    </cfRule>
    <cfRule type="expression" dxfId="3599" priority="1306">
      <formula>AND($N63="f",$F64="")</formula>
    </cfRule>
    <cfRule type="expression" dxfId="3598" priority="1307">
      <formula>$D63&lt;&gt;""</formula>
    </cfRule>
    <cfRule type="expression" dxfId="3597" priority="1308">
      <formula>AND($N62="f",$N63="d")</formula>
    </cfRule>
    <cfRule type="expression" dxfId="3596" priority="1309">
      <formula>AND($N63="d",$N62="")</formula>
    </cfRule>
  </conditionalFormatting>
  <conditionalFormatting sqref="CX63">
    <cfRule type="expression" dxfId="3595" priority="1298">
      <formula>$D62="x"</formula>
    </cfRule>
    <cfRule type="expression" dxfId="3594" priority="1299">
      <formula>AND(ISBLANK($D64),$I63="Réalisé",$D62&lt;&gt;"")</formula>
    </cfRule>
    <cfRule type="expression" dxfId="3593" priority="1300">
      <formula>AND($N63="f",$F64="")</formula>
    </cfRule>
    <cfRule type="expression" dxfId="3592" priority="1301">
      <formula>$D63&lt;&gt;""</formula>
    </cfRule>
    <cfRule type="expression" dxfId="3591" priority="1302">
      <formula>AND($N62="f",$N63="d")</formula>
    </cfRule>
    <cfRule type="expression" dxfId="3590" priority="1303">
      <formula>AND($N63="d",$N62="")</formula>
    </cfRule>
  </conditionalFormatting>
  <conditionalFormatting sqref="CY63">
    <cfRule type="expression" dxfId="3589" priority="1292">
      <formula>$D62="x"</formula>
    </cfRule>
    <cfRule type="expression" dxfId="3588" priority="1293">
      <formula>AND(ISBLANK($D64),$I63="Réalisé",$D62&lt;&gt;"")</formula>
    </cfRule>
    <cfRule type="expression" dxfId="3587" priority="1294">
      <formula>AND($N63="f",$F64="")</formula>
    </cfRule>
    <cfRule type="expression" dxfId="3586" priority="1295">
      <formula>$D63&lt;&gt;""</formula>
    </cfRule>
    <cfRule type="expression" dxfId="3585" priority="1296">
      <formula>AND($N62="f",$N63="d")</formula>
    </cfRule>
    <cfRule type="expression" dxfId="3584" priority="1297">
      <formula>AND($N63="d",$N62="")</formula>
    </cfRule>
  </conditionalFormatting>
  <conditionalFormatting sqref="CY63:DA63">
    <cfRule type="expression" dxfId="3583" priority="1281">
      <formula>$D62="x"</formula>
    </cfRule>
    <cfRule type="expression" dxfId="3582" priority="1282">
      <formula>AND(ISBLANK($D64),$I63="Réalisé",$D62&lt;&gt;"")</formula>
    </cfRule>
    <cfRule type="expression" dxfId="3581" priority="1283">
      <formula>AND($N63="f",$F64="")</formula>
    </cfRule>
    <cfRule type="expression" dxfId="3580" priority="1284">
      <formula>$D63&lt;&gt;""</formula>
    </cfRule>
    <cfRule type="expression" dxfId="3579" priority="1285">
      <formula>AND($N62="f",$N63="d")</formula>
    </cfRule>
    <cfRule type="expression" dxfId="3578" priority="1286">
      <formula>AND($N63="d",$N62="")</formula>
    </cfRule>
  </conditionalFormatting>
  <conditionalFormatting sqref="CY63:DB63">
    <cfRule type="expression" dxfId="3577" priority="1275">
      <formula>$D62="x"</formula>
    </cfRule>
    <cfRule type="expression" dxfId="3576" priority="1276">
      <formula>AND(ISBLANK($D64),$I63="Réalisé",$D62&lt;&gt;"")</formula>
    </cfRule>
    <cfRule type="expression" dxfId="3575" priority="1277">
      <formula>AND($N63="f",$F64="")</formula>
    </cfRule>
    <cfRule type="expression" dxfId="3574" priority="1278">
      <formula>$D63&lt;&gt;""</formula>
    </cfRule>
    <cfRule type="expression" dxfId="3573" priority="1279">
      <formula>AND($N62="f",$N63="d")</formula>
    </cfRule>
    <cfRule type="expression" dxfId="3572" priority="1280">
      <formula>AND($N63="d",$N62="")</formula>
    </cfRule>
  </conditionalFormatting>
  <conditionalFormatting sqref="CY63:DA63">
    <cfRule type="expression" dxfId="3571" priority="1264">
      <formula>$D62="x"</formula>
    </cfRule>
    <cfRule type="expression" dxfId="3570" priority="1265">
      <formula>AND(ISBLANK($D64),$I63="Réalisé",$D62&lt;&gt;"")</formula>
    </cfRule>
    <cfRule type="expression" dxfId="3569" priority="1266">
      <formula>AND($N63="f",$F64="")</formula>
    </cfRule>
    <cfRule type="expression" dxfId="3568" priority="1267">
      <formula>$D63&lt;&gt;""</formula>
    </cfRule>
    <cfRule type="expression" dxfId="3567" priority="1268">
      <formula>AND($N62="f",$N63="d")</formula>
    </cfRule>
    <cfRule type="expression" dxfId="3566" priority="1269">
      <formula>AND($N63="d",$N62="")</formula>
    </cfRule>
  </conditionalFormatting>
  <conditionalFormatting sqref="CY63">
    <cfRule type="expression" dxfId="3565" priority="1258">
      <formula>$D62="x"</formula>
    </cfRule>
    <cfRule type="expression" dxfId="3564" priority="1259">
      <formula>AND(ISBLANK($D64),$I63="Réalisé",$D62&lt;&gt;"")</formula>
    </cfRule>
    <cfRule type="expression" dxfId="3563" priority="1260">
      <formula>AND($N63="f",$F64="")</formula>
    </cfRule>
    <cfRule type="expression" dxfId="3562" priority="1261">
      <formula>$D63&lt;&gt;""</formula>
    </cfRule>
    <cfRule type="expression" dxfId="3561" priority="1262">
      <formula>AND($N62="f",$N63="d")</formula>
    </cfRule>
    <cfRule type="expression" dxfId="3560" priority="1263">
      <formula>AND($N63="d",$N62="")</formula>
    </cfRule>
  </conditionalFormatting>
  <conditionalFormatting sqref="CZ63">
    <cfRule type="expression" dxfId="3559" priority="1252">
      <formula>$D62="x"</formula>
    </cfRule>
    <cfRule type="expression" dxfId="3558" priority="1253">
      <formula>AND(ISBLANK($D64),$I63="Réalisé",$D62&lt;&gt;"")</formula>
    </cfRule>
    <cfRule type="expression" dxfId="3557" priority="1254">
      <formula>AND($N63="f",$F64="")</formula>
    </cfRule>
    <cfRule type="expression" dxfId="3556" priority="1255">
      <formula>$D63&lt;&gt;""</formula>
    </cfRule>
    <cfRule type="expression" dxfId="3555" priority="1256">
      <formula>AND($N62="f",$N63="d")</formula>
    </cfRule>
    <cfRule type="expression" dxfId="3554" priority="1257">
      <formula>AND($N63="d",$N62="")</formula>
    </cfRule>
  </conditionalFormatting>
  <conditionalFormatting sqref="DA63">
    <cfRule type="expression" dxfId="3553" priority="1246">
      <formula>$D62="x"</formula>
    </cfRule>
    <cfRule type="expression" dxfId="3552" priority="1247">
      <formula>AND(ISBLANK($D64),$I63="Réalisé",$D62&lt;&gt;"")</formula>
    </cfRule>
    <cfRule type="expression" dxfId="3551" priority="1248">
      <formula>AND($N63="f",$F64="")</formula>
    </cfRule>
    <cfRule type="expression" dxfId="3550" priority="1249">
      <formula>$D63&lt;&gt;""</formula>
    </cfRule>
    <cfRule type="expression" dxfId="3549" priority="1250">
      <formula>AND($N62="f",$N63="d")</formula>
    </cfRule>
    <cfRule type="expression" dxfId="3548" priority="1251">
      <formula>AND($N63="d",$N62="")</formula>
    </cfRule>
  </conditionalFormatting>
  <conditionalFormatting sqref="DC65:DE65">
    <cfRule type="expression" dxfId="3547" priority="1242">
      <formula>AND(ISBLANK($D66),$I65="Réalisé",$D64&lt;&gt;"")</formula>
    </cfRule>
    <cfRule type="expression" dxfId="3546" priority="1243">
      <formula>AND($N65="d",$N64="")</formula>
    </cfRule>
    <cfRule type="expression" dxfId="3545" priority="1244">
      <formula>AND($N64="f",$N65="d")</formula>
    </cfRule>
    <cfRule type="expression" dxfId="3544" priority="1245">
      <formula>$D65&lt;&gt;""</formula>
    </cfRule>
  </conditionalFormatting>
  <conditionalFormatting sqref="DC65">
    <cfRule type="expression" dxfId="3543" priority="1226">
      <formula>$D64="x"</formula>
    </cfRule>
    <cfRule type="expression" dxfId="3542" priority="1227">
      <formula>AND(ISBLANK($D66),$I65="Réalisé",$D64&lt;&gt;"")</formula>
    </cfRule>
    <cfRule type="expression" dxfId="3541" priority="1228">
      <formula>AND($N65="f",$F66="")</formula>
    </cfRule>
    <cfRule type="expression" dxfId="3540" priority="1229">
      <formula>$D65&lt;&gt;""</formula>
    </cfRule>
    <cfRule type="expression" dxfId="3539" priority="1230">
      <formula>AND($N64="f",$N65="d")</formula>
    </cfRule>
    <cfRule type="expression" dxfId="3538" priority="1231">
      <formula>AND($N65="d",$N64="")</formula>
    </cfRule>
  </conditionalFormatting>
  <conditionalFormatting sqref="DC65">
    <cfRule type="expression" dxfId="3537" priority="1215">
      <formula>$D64="x"</formula>
    </cfRule>
    <cfRule type="expression" dxfId="3536" priority="1216">
      <formula>AND(ISBLANK($D66),$I65="Réalisé",$D64&lt;&gt;"")</formula>
    </cfRule>
    <cfRule type="expression" dxfId="3535" priority="1217">
      <formula>AND($N65="f",$F66="")</formula>
    </cfRule>
    <cfRule type="expression" dxfId="3534" priority="1218">
      <formula>$D65&lt;&gt;""</formula>
    </cfRule>
    <cfRule type="expression" dxfId="3533" priority="1219">
      <formula>AND($N64="f",$N65="d")</formula>
    </cfRule>
    <cfRule type="expression" dxfId="3532" priority="1220">
      <formula>AND($N65="d",$N64="")</formula>
    </cfRule>
  </conditionalFormatting>
  <conditionalFormatting sqref="DC65">
    <cfRule type="expression" dxfId="3531" priority="1209">
      <formula>$D64="x"</formula>
    </cfRule>
    <cfRule type="expression" dxfId="3530" priority="1210">
      <formula>AND(ISBLANK($D66),$I65="Réalisé",$D64&lt;&gt;"")</formula>
    </cfRule>
    <cfRule type="expression" dxfId="3529" priority="1211">
      <formula>AND($N65="f",$F66="")</formula>
    </cfRule>
    <cfRule type="expression" dxfId="3528" priority="1212">
      <formula>$D65&lt;&gt;""</formula>
    </cfRule>
    <cfRule type="expression" dxfId="3527" priority="1213">
      <formula>AND($N64="f",$N65="d")</formula>
    </cfRule>
    <cfRule type="expression" dxfId="3526" priority="1214">
      <formula>AND($N65="d",$N64="")</formula>
    </cfRule>
  </conditionalFormatting>
  <conditionalFormatting sqref="DC65">
    <cfRule type="expression" dxfId="3525" priority="1198">
      <formula>$D64="x"</formula>
    </cfRule>
    <cfRule type="expression" dxfId="3524" priority="1199">
      <formula>AND(ISBLANK($D66),$I65="Réalisé",$D64&lt;&gt;"")</formula>
    </cfRule>
    <cfRule type="expression" dxfId="3523" priority="1200">
      <formula>AND($N65="f",$F66="")</formula>
    </cfRule>
    <cfRule type="expression" dxfId="3522" priority="1201">
      <formula>$D65&lt;&gt;""</formula>
    </cfRule>
    <cfRule type="expression" dxfId="3521" priority="1202">
      <formula>AND($N64="f",$N65="d")</formula>
    </cfRule>
    <cfRule type="expression" dxfId="3520" priority="1203">
      <formula>AND($N65="d",$N64="")</formula>
    </cfRule>
  </conditionalFormatting>
  <conditionalFormatting sqref="DC65">
    <cfRule type="expression" dxfId="3519" priority="1192">
      <formula>$D64="x"</formula>
    </cfRule>
    <cfRule type="expression" dxfId="3518" priority="1193">
      <formula>AND(ISBLANK($D66),$I65="Réalisé",$D64&lt;&gt;"")</formula>
    </cfRule>
    <cfRule type="expression" dxfId="3517" priority="1194">
      <formula>AND($N65="f",$F66="")</formula>
    </cfRule>
    <cfRule type="expression" dxfId="3516" priority="1195">
      <formula>$D65&lt;&gt;""</formula>
    </cfRule>
    <cfRule type="expression" dxfId="3515" priority="1196">
      <formula>AND($N64="f",$N65="d")</formula>
    </cfRule>
    <cfRule type="expression" dxfId="3514" priority="1197">
      <formula>AND($N65="d",$N64="")</formula>
    </cfRule>
  </conditionalFormatting>
  <conditionalFormatting sqref="DC65:DE65">
    <cfRule type="expression" dxfId="3513" priority="1181">
      <formula>$D64="x"</formula>
    </cfRule>
    <cfRule type="expression" dxfId="3512" priority="1182">
      <formula>AND(ISBLANK($D66),$I65="Réalisé",$D64&lt;&gt;"")</formula>
    </cfRule>
    <cfRule type="expression" dxfId="3511" priority="1183">
      <formula>AND($N65="f",$F66="")</formula>
    </cfRule>
    <cfRule type="expression" dxfId="3510" priority="1184">
      <formula>$D65&lt;&gt;""</formula>
    </cfRule>
    <cfRule type="expression" dxfId="3509" priority="1185">
      <formula>AND($N64="f",$N65="d")</formula>
    </cfRule>
    <cfRule type="expression" dxfId="3508" priority="1186">
      <formula>AND($N65="d",$N64="")</formula>
    </cfRule>
  </conditionalFormatting>
  <conditionalFormatting sqref="DC65">
    <cfRule type="expression" dxfId="3507" priority="1170">
      <formula>$D64="x"</formula>
    </cfRule>
    <cfRule type="expression" dxfId="3506" priority="1171">
      <formula>AND(ISBLANK($D66),$I65="Réalisé",$D64&lt;&gt;"")</formula>
    </cfRule>
    <cfRule type="expression" dxfId="3505" priority="1172">
      <formula>AND($N65="f",$F66="")</formula>
    </cfRule>
    <cfRule type="expression" dxfId="3504" priority="1173">
      <formula>$D65&lt;&gt;""</formula>
    </cfRule>
    <cfRule type="expression" dxfId="3503" priority="1174">
      <formula>AND($N64="f",$N65="d")</formula>
    </cfRule>
    <cfRule type="expression" dxfId="3502" priority="1175">
      <formula>AND($N65="d",$N64="")</formula>
    </cfRule>
  </conditionalFormatting>
  <conditionalFormatting sqref="DC65">
    <cfRule type="expression" dxfId="3501" priority="1164">
      <formula>$D64="x"</formula>
    </cfRule>
    <cfRule type="expression" dxfId="3500" priority="1165">
      <formula>AND(ISBLANK($D66),$I65="Réalisé",$D64&lt;&gt;"")</formula>
    </cfRule>
    <cfRule type="expression" dxfId="3499" priority="1166">
      <formula>AND($N65="f",$F66="")</formula>
    </cfRule>
    <cfRule type="expression" dxfId="3498" priority="1167">
      <formula>$D65&lt;&gt;""</formula>
    </cfRule>
    <cfRule type="expression" dxfId="3497" priority="1168">
      <formula>AND($N64="f",$N65="d")</formula>
    </cfRule>
    <cfRule type="expression" dxfId="3496" priority="1169">
      <formula>AND($N65="d",$N64="")</formula>
    </cfRule>
  </conditionalFormatting>
  <conditionalFormatting sqref="DC65">
    <cfRule type="expression" dxfId="3495" priority="1153">
      <formula>$D64="x"</formula>
    </cfRule>
    <cfRule type="expression" dxfId="3494" priority="1154">
      <formula>AND(ISBLANK($D66),$I65="Réalisé",$D64&lt;&gt;"")</formula>
    </cfRule>
    <cfRule type="expression" dxfId="3493" priority="1155">
      <formula>AND($N65="f",$F66="")</formula>
    </cfRule>
    <cfRule type="expression" dxfId="3492" priority="1156">
      <formula>$D65&lt;&gt;""</formula>
    </cfRule>
    <cfRule type="expression" dxfId="3491" priority="1157">
      <formula>AND($N64="f",$N65="d")</formula>
    </cfRule>
    <cfRule type="expression" dxfId="3490" priority="1158">
      <formula>AND($N65="d",$N64="")</formula>
    </cfRule>
  </conditionalFormatting>
  <conditionalFormatting sqref="DC65">
    <cfRule type="expression" dxfId="3489" priority="1147">
      <formula>$D64="x"</formula>
    </cfRule>
    <cfRule type="expression" dxfId="3488" priority="1148">
      <formula>AND(ISBLANK($D66),$I65="Réalisé",$D64&lt;&gt;"")</formula>
    </cfRule>
    <cfRule type="expression" dxfId="3487" priority="1149">
      <formula>AND($N65="f",$F66="")</formula>
    </cfRule>
    <cfRule type="expression" dxfId="3486" priority="1150">
      <formula>$D65&lt;&gt;""</formula>
    </cfRule>
    <cfRule type="expression" dxfId="3485" priority="1151">
      <formula>AND($N64="f",$N65="d")</formula>
    </cfRule>
    <cfRule type="expression" dxfId="3484" priority="1152">
      <formula>AND($N65="d",$N64="")</formula>
    </cfRule>
  </conditionalFormatting>
  <conditionalFormatting sqref="DC65:DE65">
    <cfRule type="expression" dxfId="3483" priority="1136">
      <formula>$D64="x"</formula>
    </cfRule>
    <cfRule type="expression" dxfId="3482" priority="1137">
      <formula>AND(ISBLANK($D66),$I65="Réalisé",$D64&lt;&gt;"")</formula>
    </cfRule>
    <cfRule type="expression" dxfId="3481" priority="1138">
      <formula>AND($N65="f",$F66="")</formula>
    </cfRule>
    <cfRule type="expression" dxfId="3480" priority="1139">
      <formula>$D65&lt;&gt;""</formula>
    </cfRule>
    <cfRule type="expression" dxfId="3479" priority="1140">
      <formula>AND($N64="f",$N65="d")</formula>
    </cfRule>
    <cfRule type="expression" dxfId="3478" priority="1141">
      <formula>AND($N65="d",$N64="")</formula>
    </cfRule>
  </conditionalFormatting>
  <conditionalFormatting sqref="DC65:DE65">
    <cfRule type="expression" dxfId="3477" priority="1130">
      <formula>$D64="x"</formula>
    </cfRule>
    <cfRule type="expression" dxfId="3476" priority="1131">
      <formula>AND(ISBLANK($D66),$I65="Réalisé",$D64&lt;&gt;"")</formula>
    </cfRule>
    <cfRule type="expression" dxfId="3475" priority="1132">
      <formula>AND($N65="f",$F66="")</formula>
    </cfRule>
    <cfRule type="expression" dxfId="3474" priority="1133">
      <formula>$D65&lt;&gt;""</formula>
    </cfRule>
    <cfRule type="expression" dxfId="3473" priority="1134">
      <formula>AND($N64="f",$N65="d")</formula>
    </cfRule>
    <cfRule type="expression" dxfId="3472" priority="1135">
      <formula>AND($N65="d",$N64="")</formula>
    </cfRule>
  </conditionalFormatting>
  <conditionalFormatting sqref="DC65:DE65">
    <cfRule type="expression" dxfId="3471" priority="1119">
      <formula>$D64="x"</formula>
    </cfRule>
    <cfRule type="expression" dxfId="3470" priority="1120">
      <formula>AND(ISBLANK($D66),$I65="Réalisé",$D64&lt;&gt;"")</formula>
    </cfRule>
    <cfRule type="expression" dxfId="3469" priority="1121">
      <formula>AND($N65="f",$F66="")</formula>
    </cfRule>
    <cfRule type="expression" dxfId="3468" priority="1122">
      <formula>$D65&lt;&gt;""</formula>
    </cfRule>
    <cfRule type="expression" dxfId="3467" priority="1123">
      <formula>AND($N64="f",$N65="d")</formula>
    </cfRule>
    <cfRule type="expression" dxfId="3466" priority="1124">
      <formula>AND($N65="d",$N64="")</formula>
    </cfRule>
  </conditionalFormatting>
  <conditionalFormatting sqref="DC65">
    <cfRule type="expression" dxfId="3465" priority="1113">
      <formula>$D64="x"</formula>
    </cfRule>
    <cfRule type="expression" dxfId="3464" priority="1114">
      <formula>AND(ISBLANK($D66),$I65="Réalisé",$D64&lt;&gt;"")</formula>
    </cfRule>
    <cfRule type="expression" dxfId="3463" priority="1115">
      <formula>AND($N65="f",$F66="")</formula>
    </cfRule>
    <cfRule type="expression" dxfId="3462" priority="1116">
      <formula>$D65&lt;&gt;""</formula>
    </cfRule>
    <cfRule type="expression" dxfId="3461" priority="1117">
      <formula>AND($N64="f",$N65="d")</formula>
    </cfRule>
    <cfRule type="expression" dxfId="3460" priority="1118">
      <formula>AND($N65="d",$N64="")</formula>
    </cfRule>
  </conditionalFormatting>
  <conditionalFormatting sqref="DD65">
    <cfRule type="expression" dxfId="3459" priority="1107">
      <formula>$D64="x"</formula>
    </cfRule>
    <cfRule type="expression" dxfId="3458" priority="1108">
      <formula>AND(ISBLANK($D66),$I65="Réalisé",$D64&lt;&gt;"")</formula>
    </cfRule>
    <cfRule type="expression" dxfId="3457" priority="1109">
      <formula>AND($N65="f",$F66="")</formula>
    </cfRule>
    <cfRule type="expression" dxfId="3456" priority="1110">
      <formula>$D65&lt;&gt;""</formula>
    </cfRule>
    <cfRule type="expression" dxfId="3455" priority="1111">
      <formula>AND($N64="f",$N65="d")</formula>
    </cfRule>
    <cfRule type="expression" dxfId="3454" priority="1112">
      <formula>AND($N65="d",$N64="")</formula>
    </cfRule>
  </conditionalFormatting>
  <conditionalFormatting sqref="DE65">
    <cfRule type="expression" dxfId="3453" priority="1101">
      <formula>$D64="x"</formula>
    </cfRule>
    <cfRule type="expression" dxfId="3452" priority="1102">
      <formula>AND(ISBLANK($D66),$I65="Réalisé",$D64&lt;&gt;"")</formula>
    </cfRule>
    <cfRule type="expression" dxfId="3451" priority="1103">
      <formula>AND($N65="f",$F66="")</formula>
    </cfRule>
    <cfRule type="expression" dxfId="3450" priority="1104">
      <formula>$D65&lt;&gt;""</formula>
    </cfRule>
    <cfRule type="expression" dxfId="3449" priority="1105">
      <formula>AND($N64="f",$N65="d")</formula>
    </cfRule>
    <cfRule type="expression" dxfId="3448" priority="1106">
      <formula>AND($N65="d",$N64="")</formula>
    </cfRule>
  </conditionalFormatting>
  <conditionalFormatting sqref="DG67:DP67">
    <cfRule type="expression" dxfId="3447" priority="1097">
      <formula>AND(ISBLANK($D68),$I67="Réalisé",$D66&lt;&gt;"")</formula>
    </cfRule>
    <cfRule type="expression" dxfId="3446" priority="1098">
      <formula>AND($N67="d",$N66="")</formula>
    </cfRule>
    <cfRule type="expression" dxfId="3445" priority="1099">
      <formula>AND($N66="f",$N67="d")</formula>
    </cfRule>
    <cfRule type="expression" dxfId="3444" priority="1100">
      <formula>$D67&lt;&gt;""</formula>
    </cfRule>
  </conditionalFormatting>
  <conditionalFormatting sqref="DG67:DK67">
    <cfRule type="expression" dxfId="3443" priority="1081">
      <formula>$D66="x"</formula>
    </cfRule>
    <cfRule type="expression" dxfId="3442" priority="1082">
      <formula>AND(ISBLANK($D68),$I67="Réalisé",$D66&lt;&gt;"")</formula>
    </cfRule>
    <cfRule type="expression" dxfId="3441" priority="1083">
      <formula>AND($N67="f",$F68="")</formula>
    </cfRule>
    <cfRule type="expression" dxfId="3440" priority="1084">
      <formula>$D67&lt;&gt;""</formula>
    </cfRule>
    <cfRule type="expression" dxfId="3439" priority="1085">
      <formula>AND($N66="f",$N67="d")</formula>
    </cfRule>
    <cfRule type="expression" dxfId="3438" priority="1086">
      <formula>AND($N67="d",$N66="")</formula>
    </cfRule>
  </conditionalFormatting>
  <conditionalFormatting sqref="DG67:DI67">
    <cfRule type="expression" dxfId="3437" priority="1070">
      <formula>$D66="x"</formula>
    </cfRule>
    <cfRule type="expression" dxfId="3436" priority="1071">
      <formula>AND(ISBLANK($D68),$I67="Réalisé",$D66&lt;&gt;"")</formula>
    </cfRule>
    <cfRule type="expression" dxfId="3435" priority="1072">
      <formula>AND($N67="f",$F68="")</formula>
    </cfRule>
    <cfRule type="expression" dxfId="3434" priority="1073">
      <formula>$D67&lt;&gt;""</formula>
    </cfRule>
    <cfRule type="expression" dxfId="3433" priority="1074">
      <formula>AND($N66="f",$N67="d")</formula>
    </cfRule>
    <cfRule type="expression" dxfId="3432" priority="1075">
      <formula>AND($N67="d",$N66="")</formula>
    </cfRule>
  </conditionalFormatting>
  <conditionalFormatting sqref="DG67:DJ67">
    <cfRule type="expression" dxfId="3431" priority="1064">
      <formula>$D66="x"</formula>
    </cfRule>
    <cfRule type="expression" dxfId="3430" priority="1065">
      <formula>AND(ISBLANK($D68),$I67="Réalisé",$D66&lt;&gt;"")</formula>
    </cfRule>
    <cfRule type="expression" dxfId="3429" priority="1066">
      <formula>AND($N67="f",$F68="")</formula>
    </cfRule>
    <cfRule type="expression" dxfId="3428" priority="1067">
      <formula>$D67&lt;&gt;""</formula>
    </cfRule>
    <cfRule type="expression" dxfId="3427" priority="1068">
      <formula>AND($N66="f",$N67="d")</formula>
    </cfRule>
    <cfRule type="expression" dxfId="3426" priority="1069">
      <formula>AND($N67="d",$N66="")</formula>
    </cfRule>
  </conditionalFormatting>
  <conditionalFormatting sqref="DG67:DI67">
    <cfRule type="expression" dxfId="3425" priority="1053">
      <formula>$D66="x"</formula>
    </cfRule>
    <cfRule type="expression" dxfId="3424" priority="1054">
      <formula>AND(ISBLANK($D68),$I67="Réalisé",$D66&lt;&gt;"")</formula>
    </cfRule>
    <cfRule type="expression" dxfId="3423" priority="1055">
      <formula>AND($N67="f",$F68="")</formula>
    </cfRule>
    <cfRule type="expression" dxfId="3422" priority="1056">
      <formula>$D67&lt;&gt;""</formula>
    </cfRule>
    <cfRule type="expression" dxfId="3421" priority="1057">
      <formula>AND($N66="f",$N67="d")</formula>
    </cfRule>
    <cfRule type="expression" dxfId="3420" priority="1058">
      <formula>AND($N67="d",$N66="")</formula>
    </cfRule>
  </conditionalFormatting>
  <conditionalFormatting sqref="DG67">
    <cfRule type="expression" dxfId="3419" priority="1047">
      <formula>$D66="x"</formula>
    </cfRule>
    <cfRule type="expression" dxfId="3418" priority="1048">
      <formula>AND(ISBLANK($D68),$I67="Réalisé",$D66&lt;&gt;"")</formula>
    </cfRule>
    <cfRule type="expression" dxfId="3417" priority="1049">
      <formula>AND($N67="f",$F68="")</formula>
    </cfRule>
    <cfRule type="expression" dxfId="3416" priority="1050">
      <formula>$D67&lt;&gt;""</formula>
    </cfRule>
    <cfRule type="expression" dxfId="3415" priority="1051">
      <formula>AND($N66="f",$N67="d")</formula>
    </cfRule>
    <cfRule type="expression" dxfId="3414" priority="1052">
      <formula>AND($N67="d",$N66="")</formula>
    </cfRule>
  </conditionalFormatting>
  <conditionalFormatting sqref="DH67">
    <cfRule type="expression" dxfId="3413" priority="1041">
      <formula>$D66="x"</formula>
    </cfRule>
    <cfRule type="expression" dxfId="3412" priority="1042">
      <formula>AND(ISBLANK($D68),$I67="Réalisé",$D66&lt;&gt;"")</formula>
    </cfRule>
    <cfRule type="expression" dxfId="3411" priority="1043">
      <formula>AND($N67="f",$F68="")</formula>
    </cfRule>
    <cfRule type="expression" dxfId="3410" priority="1044">
      <formula>$D67&lt;&gt;""</formula>
    </cfRule>
    <cfRule type="expression" dxfId="3409" priority="1045">
      <formula>AND($N66="f",$N67="d")</formula>
    </cfRule>
    <cfRule type="expression" dxfId="3408" priority="1046">
      <formula>AND($N67="d",$N66="")</formula>
    </cfRule>
  </conditionalFormatting>
  <conditionalFormatting sqref="DI67">
    <cfRule type="expression" dxfId="3407" priority="1035">
      <formula>$D66="x"</formula>
    </cfRule>
    <cfRule type="expression" dxfId="3406" priority="1036">
      <formula>AND(ISBLANK($D68),$I67="Réalisé",$D66&lt;&gt;"")</formula>
    </cfRule>
    <cfRule type="expression" dxfId="3405" priority="1037">
      <formula>AND($N67="f",$F68="")</formula>
    </cfRule>
    <cfRule type="expression" dxfId="3404" priority="1038">
      <formula>$D67&lt;&gt;""</formula>
    </cfRule>
    <cfRule type="expression" dxfId="3403" priority="1039">
      <formula>AND($N66="f",$N67="d")</formula>
    </cfRule>
    <cfRule type="expression" dxfId="3402" priority="1040">
      <formula>AND($N67="d",$N66="")</formula>
    </cfRule>
  </conditionalFormatting>
  <conditionalFormatting sqref="DI67:DK67">
    <cfRule type="expression" dxfId="3401" priority="1024">
      <formula>$D66="x"</formula>
    </cfRule>
    <cfRule type="expression" dxfId="3400" priority="1025">
      <formula>AND(ISBLANK($D68),$I67="Réalisé",$D66&lt;&gt;"")</formula>
    </cfRule>
    <cfRule type="expression" dxfId="3399" priority="1026">
      <formula>AND($N67="f",$F68="")</formula>
    </cfRule>
    <cfRule type="expression" dxfId="3398" priority="1027">
      <formula>$D67&lt;&gt;""</formula>
    </cfRule>
    <cfRule type="expression" dxfId="3397" priority="1028">
      <formula>AND($N66="f",$N67="d")</formula>
    </cfRule>
    <cfRule type="expression" dxfId="3396" priority="1029">
      <formula>AND($N67="d",$N66="")</formula>
    </cfRule>
  </conditionalFormatting>
  <conditionalFormatting sqref="DI67:DL67">
    <cfRule type="expression" dxfId="3395" priority="1018">
      <formula>$D66="x"</formula>
    </cfRule>
    <cfRule type="expression" dxfId="3394" priority="1019">
      <formula>AND(ISBLANK($D68),$I67="Réalisé",$D66&lt;&gt;"")</formula>
    </cfRule>
    <cfRule type="expression" dxfId="3393" priority="1020">
      <formula>AND($N67="f",$F68="")</formula>
    </cfRule>
    <cfRule type="expression" dxfId="3392" priority="1021">
      <formula>$D67&lt;&gt;""</formula>
    </cfRule>
    <cfRule type="expression" dxfId="3391" priority="1022">
      <formula>AND($N66="f",$N67="d")</formula>
    </cfRule>
    <cfRule type="expression" dxfId="3390" priority="1023">
      <formula>AND($N67="d",$N66="")</formula>
    </cfRule>
  </conditionalFormatting>
  <conditionalFormatting sqref="DI67:DK67">
    <cfRule type="expression" dxfId="3389" priority="1007">
      <formula>$D66="x"</formula>
    </cfRule>
    <cfRule type="expression" dxfId="3388" priority="1008">
      <formula>AND(ISBLANK($D68),$I67="Réalisé",$D66&lt;&gt;"")</formula>
    </cfRule>
    <cfRule type="expression" dxfId="3387" priority="1009">
      <formula>AND($N67="f",$F68="")</formula>
    </cfRule>
    <cfRule type="expression" dxfId="3386" priority="1010">
      <formula>$D67&lt;&gt;""</formula>
    </cfRule>
    <cfRule type="expression" dxfId="3385" priority="1011">
      <formula>AND($N66="f",$N67="d")</formula>
    </cfRule>
    <cfRule type="expression" dxfId="3384" priority="1012">
      <formula>AND($N67="d",$N66="")</formula>
    </cfRule>
  </conditionalFormatting>
  <conditionalFormatting sqref="DI67">
    <cfRule type="expression" dxfId="3383" priority="1001">
      <formula>$D66="x"</formula>
    </cfRule>
    <cfRule type="expression" dxfId="3382" priority="1002">
      <formula>AND(ISBLANK($D68),$I67="Réalisé",$D66&lt;&gt;"")</formula>
    </cfRule>
    <cfRule type="expression" dxfId="3381" priority="1003">
      <formula>AND($N67="f",$F68="")</formula>
    </cfRule>
    <cfRule type="expression" dxfId="3380" priority="1004">
      <formula>$D67&lt;&gt;""</formula>
    </cfRule>
    <cfRule type="expression" dxfId="3379" priority="1005">
      <formula>AND($N66="f",$N67="d")</formula>
    </cfRule>
    <cfRule type="expression" dxfId="3378" priority="1006">
      <formula>AND($N67="d",$N66="")</formula>
    </cfRule>
  </conditionalFormatting>
  <conditionalFormatting sqref="DJ67">
    <cfRule type="expression" dxfId="3377" priority="995">
      <formula>$D66="x"</formula>
    </cfRule>
    <cfRule type="expression" dxfId="3376" priority="996">
      <formula>AND(ISBLANK($D68),$I67="Réalisé",$D66&lt;&gt;"")</formula>
    </cfRule>
    <cfRule type="expression" dxfId="3375" priority="997">
      <formula>AND($N67="f",$F68="")</formula>
    </cfRule>
    <cfRule type="expression" dxfId="3374" priority="998">
      <formula>$D67&lt;&gt;""</formula>
    </cfRule>
    <cfRule type="expression" dxfId="3373" priority="999">
      <formula>AND($N66="f",$N67="d")</formula>
    </cfRule>
    <cfRule type="expression" dxfId="3372" priority="1000">
      <formula>AND($N67="d",$N66="")</formula>
    </cfRule>
  </conditionalFormatting>
  <conditionalFormatting sqref="DK67">
    <cfRule type="expression" dxfId="3371" priority="989">
      <formula>$D66="x"</formula>
    </cfRule>
    <cfRule type="expression" dxfId="3370" priority="990">
      <formula>AND(ISBLANK($D68),$I67="Réalisé",$D66&lt;&gt;"")</formula>
    </cfRule>
    <cfRule type="expression" dxfId="3369" priority="991">
      <formula>AND($N67="f",$F68="")</formula>
    </cfRule>
    <cfRule type="expression" dxfId="3368" priority="992">
      <formula>$D67&lt;&gt;""</formula>
    </cfRule>
    <cfRule type="expression" dxfId="3367" priority="993">
      <formula>AND($N66="f",$N67="d")</formula>
    </cfRule>
    <cfRule type="expression" dxfId="3366" priority="994">
      <formula>AND($N67="d",$N66="")</formula>
    </cfRule>
  </conditionalFormatting>
  <conditionalFormatting sqref="DI67:DM67">
    <cfRule type="expression" dxfId="3365" priority="978">
      <formula>$D66="x"</formula>
    </cfRule>
    <cfRule type="expression" dxfId="3364" priority="979">
      <formula>AND(ISBLANK($D68),$I67="Réalisé",$D66&lt;&gt;"")</formula>
    </cfRule>
    <cfRule type="expression" dxfId="3363" priority="980">
      <formula>AND($N67="f",$F68="")</formula>
    </cfRule>
    <cfRule type="expression" dxfId="3362" priority="981">
      <formula>$D67&lt;&gt;""</formula>
    </cfRule>
    <cfRule type="expression" dxfId="3361" priority="982">
      <formula>AND($N66="f",$N67="d")</formula>
    </cfRule>
    <cfRule type="expression" dxfId="3360" priority="983">
      <formula>AND($N67="d",$N66="")</formula>
    </cfRule>
  </conditionalFormatting>
  <conditionalFormatting sqref="DI67:DK67">
    <cfRule type="expression" dxfId="3359" priority="967">
      <formula>$D66="x"</formula>
    </cfRule>
    <cfRule type="expression" dxfId="3358" priority="968">
      <formula>AND(ISBLANK($D68),$I67="Réalisé",$D66&lt;&gt;"")</formula>
    </cfRule>
    <cfRule type="expression" dxfId="3357" priority="969">
      <formula>AND($N67="f",$F68="")</formula>
    </cfRule>
    <cfRule type="expression" dxfId="3356" priority="970">
      <formula>$D67&lt;&gt;""</formula>
    </cfRule>
    <cfRule type="expression" dxfId="3355" priority="971">
      <formula>AND($N66="f",$N67="d")</formula>
    </cfRule>
    <cfRule type="expression" dxfId="3354" priority="972">
      <formula>AND($N67="d",$N66="")</formula>
    </cfRule>
  </conditionalFormatting>
  <conditionalFormatting sqref="DI67:DL67">
    <cfRule type="expression" dxfId="3353" priority="961">
      <formula>$D66="x"</formula>
    </cfRule>
    <cfRule type="expression" dxfId="3352" priority="962">
      <formula>AND(ISBLANK($D68),$I67="Réalisé",$D66&lt;&gt;"")</formula>
    </cfRule>
    <cfRule type="expression" dxfId="3351" priority="963">
      <formula>AND($N67="f",$F68="")</formula>
    </cfRule>
    <cfRule type="expression" dxfId="3350" priority="964">
      <formula>$D67&lt;&gt;""</formula>
    </cfRule>
    <cfRule type="expression" dxfId="3349" priority="965">
      <formula>AND($N66="f",$N67="d")</formula>
    </cfRule>
    <cfRule type="expression" dxfId="3348" priority="966">
      <formula>AND($N67="d",$N66="")</formula>
    </cfRule>
  </conditionalFormatting>
  <conditionalFormatting sqref="DI67:DK67">
    <cfRule type="expression" dxfId="3347" priority="950">
      <formula>$D66="x"</formula>
    </cfRule>
    <cfRule type="expression" dxfId="3346" priority="951">
      <formula>AND(ISBLANK($D68),$I67="Réalisé",$D66&lt;&gt;"")</formula>
    </cfRule>
    <cfRule type="expression" dxfId="3345" priority="952">
      <formula>AND($N67="f",$F68="")</formula>
    </cfRule>
    <cfRule type="expression" dxfId="3344" priority="953">
      <formula>$D67&lt;&gt;""</formula>
    </cfRule>
    <cfRule type="expression" dxfId="3343" priority="954">
      <formula>AND($N66="f",$N67="d")</formula>
    </cfRule>
    <cfRule type="expression" dxfId="3342" priority="955">
      <formula>AND($N67="d",$N66="")</formula>
    </cfRule>
  </conditionalFormatting>
  <conditionalFormatting sqref="DI67">
    <cfRule type="expression" dxfId="3341" priority="944">
      <formula>$D66="x"</formula>
    </cfRule>
    <cfRule type="expression" dxfId="3340" priority="945">
      <formula>AND(ISBLANK($D68),$I67="Réalisé",$D66&lt;&gt;"")</formula>
    </cfRule>
    <cfRule type="expression" dxfId="3339" priority="946">
      <formula>AND($N67="f",$F68="")</formula>
    </cfRule>
    <cfRule type="expression" dxfId="3338" priority="947">
      <formula>$D67&lt;&gt;""</formula>
    </cfRule>
    <cfRule type="expression" dxfId="3337" priority="948">
      <formula>AND($N66="f",$N67="d")</formula>
    </cfRule>
    <cfRule type="expression" dxfId="3336" priority="949">
      <formula>AND($N67="d",$N66="")</formula>
    </cfRule>
  </conditionalFormatting>
  <conditionalFormatting sqref="DJ67">
    <cfRule type="expression" dxfId="3335" priority="938">
      <formula>$D66="x"</formula>
    </cfRule>
    <cfRule type="expression" dxfId="3334" priority="939">
      <formula>AND(ISBLANK($D68),$I67="Réalisé",$D66&lt;&gt;"")</formula>
    </cfRule>
    <cfRule type="expression" dxfId="3333" priority="940">
      <formula>AND($N67="f",$F68="")</formula>
    </cfRule>
    <cfRule type="expression" dxfId="3332" priority="941">
      <formula>$D67&lt;&gt;""</formula>
    </cfRule>
    <cfRule type="expression" dxfId="3331" priority="942">
      <formula>AND($N66="f",$N67="d")</formula>
    </cfRule>
    <cfRule type="expression" dxfId="3330" priority="943">
      <formula>AND($N67="d",$N66="")</formula>
    </cfRule>
  </conditionalFormatting>
  <conditionalFormatting sqref="DK67">
    <cfRule type="expression" dxfId="3329" priority="932">
      <formula>$D66="x"</formula>
    </cfRule>
    <cfRule type="expression" dxfId="3328" priority="933">
      <formula>AND(ISBLANK($D68),$I67="Réalisé",$D66&lt;&gt;"")</formula>
    </cfRule>
    <cfRule type="expression" dxfId="3327" priority="934">
      <formula>AND($N67="f",$F68="")</formula>
    </cfRule>
    <cfRule type="expression" dxfId="3326" priority="935">
      <formula>$D67&lt;&gt;""</formula>
    </cfRule>
    <cfRule type="expression" dxfId="3325" priority="936">
      <formula>AND($N66="f",$N67="d")</formula>
    </cfRule>
    <cfRule type="expression" dxfId="3324" priority="937">
      <formula>AND($N67="d",$N66="")</formula>
    </cfRule>
  </conditionalFormatting>
  <conditionalFormatting sqref="DK67:DM67">
    <cfRule type="expression" dxfId="3323" priority="921">
      <formula>$D66="x"</formula>
    </cfRule>
    <cfRule type="expression" dxfId="3322" priority="922">
      <formula>AND(ISBLANK($D68),$I67="Réalisé",$D66&lt;&gt;"")</formula>
    </cfRule>
    <cfRule type="expression" dxfId="3321" priority="923">
      <formula>AND($N67="f",$F68="")</formula>
    </cfRule>
    <cfRule type="expression" dxfId="3320" priority="924">
      <formula>$D67&lt;&gt;""</formula>
    </cfRule>
    <cfRule type="expression" dxfId="3319" priority="925">
      <formula>AND($N66="f",$N67="d")</formula>
    </cfRule>
    <cfRule type="expression" dxfId="3318" priority="926">
      <formula>AND($N67="d",$N66="")</formula>
    </cfRule>
  </conditionalFormatting>
  <conditionalFormatting sqref="DK67:DN67">
    <cfRule type="expression" dxfId="3317" priority="915">
      <formula>$D66="x"</formula>
    </cfRule>
    <cfRule type="expression" dxfId="3316" priority="916">
      <formula>AND(ISBLANK($D68),$I67="Réalisé",$D66&lt;&gt;"")</formula>
    </cfRule>
    <cfRule type="expression" dxfId="3315" priority="917">
      <formula>AND($N67="f",$F68="")</formula>
    </cfRule>
    <cfRule type="expression" dxfId="3314" priority="918">
      <formula>$D67&lt;&gt;""</formula>
    </cfRule>
    <cfRule type="expression" dxfId="3313" priority="919">
      <formula>AND($N66="f",$N67="d")</formula>
    </cfRule>
    <cfRule type="expression" dxfId="3312" priority="920">
      <formula>AND($N67="d",$N66="")</formula>
    </cfRule>
  </conditionalFormatting>
  <conditionalFormatting sqref="DK67:DM67">
    <cfRule type="expression" dxfId="3311" priority="904">
      <formula>$D66="x"</formula>
    </cfRule>
    <cfRule type="expression" dxfId="3310" priority="905">
      <formula>AND(ISBLANK($D68),$I67="Réalisé",$D66&lt;&gt;"")</formula>
    </cfRule>
    <cfRule type="expression" dxfId="3309" priority="906">
      <formula>AND($N67="f",$F68="")</formula>
    </cfRule>
    <cfRule type="expression" dxfId="3308" priority="907">
      <formula>$D67&lt;&gt;""</formula>
    </cfRule>
    <cfRule type="expression" dxfId="3307" priority="908">
      <formula>AND($N66="f",$N67="d")</formula>
    </cfRule>
    <cfRule type="expression" dxfId="3306" priority="909">
      <formula>AND($N67="d",$N66="")</formula>
    </cfRule>
  </conditionalFormatting>
  <conditionalFormatting sqref="DK67">
    <cfRule type="expression" dxfId="3305" priority="898">
      <formula>$D66="x"</formula>
    </cfRule>
    <cfRule type="expression" dxfId="3304" priority="899">
      <formula>AND(ISBLANK($D68),$I67="Réalisé",$D66&lt;&gt;"")</formula>
    </cfRule>
    <cfRule type="expression" dxfId="3303" priority="900">
      <formula>AND($N67="f",$F68="")</formula>
    </cfRule>
    <cfRule type="expression" dxfId="3302" priority="901">
      <formula>$D67&lt;&gt;""</formula>
    </cfRule>
    <cfRule type="expression" dxfId="3301" priority="902">
      <formula>AND($N66="f",$N67="d")</formula>
    </cfRule>
    <cfRule type="expression" dxfId="3300" priority="903">
      <formula>AND($N67="d",$N66="")</formula>
    </cfRule>
  </conditionalFormatting>
  <conditionalFormatting sqref="DL67">
    <cfRule type="expression" dxfId="3299" priority="892">
      <formula>$D66="x"</formula>
    </cfRule>
    <cfRule type="expression" dxfId="3298" priority="893">
      <formula>AND(ISBLANK($D68),$I67="Réalisé",$D66&lt;&gt;"")</formula>
    </cfRule>
    <cfRule type="expression" dxfId="3297" priority="894">
      <formula>AND($N67="f",$F68="")</formula>
    </cfRule>
    <cfRule type="expression" dxfId="3296" priority="895">
      <formula>$D67&lt;&gt;""</formula>
    </cfRule>
    <cfRule type="expression" dxfId="3295" priority="896">
      <formula>AND($N66="f",$N67="d")</formula>
    </cfRule>
    <cfRule type="expression" dxfId="3294" priority="897">
      <formula>AND($N67="d",$N66="")</formula>
    </cfRule>
  </conditionalFormatting>
  <conditionalFormatting sqref="DM67">
    <cfRule type="expression" dxfId="3293" priority="886">
      <formula>$D66="x"</formula>
    </cfRule>
    <cfRule type="expression" dxfId="3292" priority="887">
      <formula>AND(ISBLANK($D68),$I67="Réalisé",$D66&lt;&gt;"")</formula>
    </cfRule>
    <cfRule type="expression" dxfId="3291" priority="888">
      <formula>AND($N67="f",$F68="")</formula>
    </cfRule>
    <cfRule type="expression" dxfId="3290" priority="889">
      <formula>$D67&lt;&gt;""</formula>
    </cfRule>
    <cfRule type="expression" dxfId="3289" priority="890">
      <formula>AND($N66="f",$N67="d")</formula>
    </cfRule>
    <cfRule type="expression" dxfId="3288" priority="891">
      <formula>AND($N67="d",$N66="")</formula>
    </cfRule>
  </conditionalFormatting>
  <conditionalFormatting sqref="DL67:DP67">
    <cfRule type="expression" dxfId="3287" priority="875">
      <formula>$D66="x"</formula>
    </cfRule>
    <cfRule type="expression" dxfId="3286" priority="876">
      <formula>AND(ISBLANK($D68),$I67="Réalisé",$D66&lt;&gt;"")</formula>
    </cfRule>
    <cfRule type="expression" dxfId="3285" priority="877">
      <formula>AND($N67="f",$F68="")</formula>
    </cfRule>
    <cfRule type="expression" dxfId="3284" priority="878">
      <formula>$D67&lt;&gt;""</formula>
    </cfRule>
    <cfRule type="expression" dxfId="3283" priority="879">
      <formula>AND($N66="f",$N67="d")</formula>
    </cfRule>
    <cfRule type="expression" dxfId="3282" priority="880">
      <formula>AND($N67="d",$N66="")</formula>
    </cfRule>
  </conditionalFormatting>
  <conditionalFormatting sqref="DL67:DN67">
    <cfRule type="expression" dxfId="3281" priority="864">
      <formula>$D66="x"</formula>
    </cfRule>
    <cfRule type="expression" dxfId="3280" priority="865">
      <formula>AND(ISBLANK($D68),$I67="Réalisé",$D66&lt;&gt;"")</formula>
    </cfRule>
    <cfRule type="expression" dxfId="3279" priority="866">
      <formula>AND($N67="f",$F68="")</formula>
    </cfRule>
    <cfRule type="expression" dxfId="3278" priority="867">
      <formula>$D67&lt;&gt;""</formula>
    </cfRule>
    <cfRule type="expression" dxfId="3277" priority="868">
      <formula>AND($N66="f",$N67="d")</formula>
    </cfRule>
    <cfRule type="expression" dxfId="3276" priority="869">
      <formula>AND($N67="d",$N66="")</formula>
    </cfRule>
  </conditionalFormatting>
  <conditionalFormatting sqref="DL67:DO67">
    <cfRule type="expression" dxfId="3275" priority="858">
      <formula>$D66="x"</formula>
    </cfRule>
    <cfRule type="expression" dxfId="3274" priority="859">
      <formula>AND(ISBLANK($D68),$I67="Réalisé",$D66&lt;&gt;"")</formula>
    </cfRule>
    <cfRule type="expression" dxfId="3273" priority="860">
      <formula>AND($N67="f",$F68="")</formula>
    </cfRule>
    <cfRule type="expression" dxfId="3272" priority="861">
      <formula>$D67&lt;&gt;""</formula>
    </cfRule>
    <cfRule type="expression" dxfId="3271" priority="862">
      <formula>AND($N66="f",$N67="d")</formula>
    </cfRule>
    <cfRule type="expression" dxfId="3270" priority="863">
      <formula>AND($N67="d",$N66="")</formula>
    </cfRule>
  </conditionalFormatting>
  <conditionalFormatting sqref="DL67:DN67">
    <cfRule type="expression" dxfId="3269" priority="847">
      <formula>$D66="x"</formula>
    </cfRule>
    <cfRule type="expression" dxfId="3268" priority="848">
      <formula>AND(ISBLANK($D68),$I67="Réalisé",$D66&lt;&gt;"")</formula>
    </cfRule>
    <cfRule type="expression" dxfId="3267" priority="849">
      <formula>AND($N67="f",$F68="")</formula>
    </cfRule>
    <cfRule type="expression" dxfId="3266" priority="850">
      <formula>$D67&lt;&gt;""</formula>
    </cfRule>
    <cfRule type="expression" dxfId="3265" priority="851">
      <formula>AND($N66="f",$N67="d")</formula>
    </cfRule>
    <cfRule type="expression" dxfId="3264" priority="852">
      <formula>AND($N67="d",$N66="")</formula>
    </cfRule>
  </conditionalFormatting>
  <conditionalFormatting sqref="DL67">
    <cfRule type="expression" dxfId="3263" priority="841">
      <formula>$D66="x"</formula>
    </cfRule>
    <cfRule type="expression" dxfId="3262" priority="842">
      <formula>AND(ISBLANK($D68),$I67="Réalisé",$D66&lt;&gt;"")</formula>
    </cfRule>
    <cfRule type="expression" dxfId="3261" priority="843">
      <formula>AND($N67="f",$F68="")</formula>
    </cfRule>
    <cfRule type="expression" dxfId="3260" priority="844">
      <formula>$D67&lt;&gt;""</formula>
    </cfRule>
    <cfRule type="expression" dxfId="3259" priority="845">
      <formula>AND($N66="f",$N67="d")</formula>
    </cfRule>
    <cfRule type="expression" dxfId="3258" priority="846">
      <formula>AND($N67="d",$N66="")</formula>
    </cfRule>
  </conditionalFormatting>
  <conditionalFormatting sqref="DM67">
    <cfRule type="expression" dxfId="3257" priority="835">
      <formula>$D66="x"</formula>
    </cfRule>
    <cfRule type="expression" dxfId="3256" priority="836">
      <formula>AND(ISBLANK($D68),$I67="Réalisé",$D66&lt;&gt;"")</formula>
    </cfRule>
    <cfRule type="expression" dxfId="3255" priority="837">
      <formula>AND($N67="f",$F68="")</formula>
    </cfRule>
    <cfRule type="expression" dxfId="3254" priority="838">
      <formula>$D67&lt;&gt;""</formula>
    </cfRule>
    <cfRule type="expression" dxfId="3253" priority="839">
      <formula>AND($N66="f",$N67="d")</formula>
    </cfRule>
    <cfRule type="expression" dxfId="3252" priority="840">
      <formula>AND($N67="d",$N66="")</formula>
    </cfRule>
  </conditionalFormatting>
  <conditionalFormatting sqref="DN67">
    <cfRule type="expression" dxfId="3251" priority="829">
      <formula>$D66="x"</formula>
    </cfRule>
    <cfRule type="expression" dxfId="3250" priority="830">
      <formula>AND(ISBLANK($D68),$I67="Réalisé",$D66&lt;&gt;"")</formula>
    </cfRule>
    <cfRule type="expression" dxfId="3249" priority="831">
      <formula>AND($N67="f",$F68="")</formula>
    </cfRule>
    <cfRule type="expression" dxfId="3248" priority="832">
      <formula>$D67&lt;&gt;""</formula>
    </cfRule>
    <cfRule type="expression" dxfId="3247" priority="833">
      <formula>AND($N66="f",$N67="d")</formula>
    </cfRule>
    <cfRule type="expression" dxfId="3246" priority="834">
      <formula>AND($N67="d",$N66="")</formula>
    </cfRule>
  </conditionalFormatting>
  <conditionalFormatting sqref="DN67:DP67">
    <cfRule type="expression" dxfId="3245" priority="818">
      <formula>$D66="x"</formula>
    </cfRule>
    <cfRule type="expression" dxfId="3244" priority="819">
      <formula>AND(ISBLANK($D68),$I67="Réalisé",$D66&lt;&gt;"")</formula>
    </cfRule>
    <cfRule type="expression" dxfId="3243" priority="820">
      <formula>AND($N67="f",$F68="")</formula>
    </cfRule>
    <cfRule type="expression" dxfId="3242" priority="821">
      <formula>$D67&lt;&gt;""</formula>
    </cfRule>
    <cfRule type="expression" dxfId="3241" priority="822">
      <formula>AND($N66="f",$N67="d")</formula>
    </cfRule>
    <cfRule type="expression" dxfId="3240" priority="823">
      <formula>AND($N67="d",$N66="")</formula>
    </cfRule>
  </conditionalFormatting>
  <conditionalFormatting sqref="DN67:DP67">
    <cfRule type="expression" dxfId="3239" priority="801">
      <formula>$D66="x"</formula>
    </cfRule>
    <cfRule type="expression" dxfId="3238" priority="802">
      <formula>AND(ISBLANK($D68),$I67="Réalisé",$D66&lt;&gt;"")</formula>
    </cfRule>
    <cfRule type="expression" dxfId="3237" priority="803">
      <formula>AND($N67="f",$F68="")</formula>
    </cfRule>
    <cfRule type="expression" dxfId="3236" priority="804">
      <formula>$D67&lt;&gt;""</formula>
    </cfRule>
    <cfRule type="expression" dxfId="3235" priority="805">
      <formula>AND($N66="f",$N67="d")</formula>
    </cfRule>
    <cfRule type="expression" dxfId="3234" priority="806">
      <formula>AND($N67="d",$N66="")</formula>
    </cfRule>
  </conditionalFormatting>
  <conditionalFormatting sqref="DN67">
    <cfRule type="expression" dxfId="3233" priority="795">
      <formula>$D66="x"</formula>
    </cfRule>
    <cfRule type="expression" dxfId="3232" priority="796">
      <formula>AND(ISBLANK($D68),$I67="Réalisé",$D66&lt;&gt;"")</formula>
    </cfRule>
    <cfRule type="expression" dxfId="3231" priority="797">
      <formula>AND($N67="f",$F68="")</formula>
    </cfRule>
    <cfRule type="expression" dxfId="3230" priority="798">
      <formula>$D67&lt;&gt;""</formula>
    </cfRule>
    <cfRule type="expression" dxfId="3229" priority="799">
      <formula>AND($N66="f",$N67="d")</formula>
    </cfRule>
    <cfRule type="expression" dxfId="3228" priority="800">
      <formula>AND($N67="d",$N66="")</formula>
    </cfRule>
  </conditionalFormatting>
  <conditionalFormatting sqref="DO67">
    <cfRule type="expression" dxfId="3227" priority="789">
      <formula>$D66="x"</formula>
    </cfRule>
    <cfRule type="expression" dxfId="3226" priority="790">
      <formula>AND(ISBLANK($D68),$I67="Réalisé",$D66&lt;&gt;"")</formula>
    </cfRule>
    <cfRule type="expression" dxfId="3225" priority="791">
      <formula>AND($N67="f",$F68="")</formula>
    </cfRule>
    <cfRule type="expression" dxfId="3224" priority="792">
      <formula>$D67&lt;&gt;""</formula>
    </cfRule>
    <cfRule type="expression" dxfId="3223" priority="793">
      <formula>AND($N66="f",$N67="d")</formula>
    </cfRule>
    <cfRule type="expression" dxfId="3222" priority="794">
      <formula>AND($N67="d",$N66="")</formula>
    </cfRule>
  </conditionalFormatting>
  <conditionalFormatting sqref="DP67">
    <cfRule type="expression" dxfId="3221" priority="783">
      <formula>$D66="x"</formula>
    </cfRule>
    <cfRule type="expression" dxfId="3220" priority="784">
      <formula>AND(ISBLANK($D68),$I67="Réalisé",$D66&lt;&gt;"")</formula>
    </cfRule>
    <cfRule type="expression" dxfId="3219" priority="785">
      <formula>AND($N67="f",$F68="")</formula>
    </cfRule>
    <cfRule type="expression" dxfId="3218" priority="786">
      <formula>$D67&lt;&gt;""</formula>
    </cfRule>
    <cfRule type="expression" dxfId="3217" priority="787">
      <formula>AND($N66="f",$N67="d")</formula>
    </cfRule>
    <cfRule type="expression" dxfId="3216" priority="788">
      <formula>AND($N67="d",$N66="")</formula>
    </cfRule>
  </conditionalFormatting>
  <conditionalFormatting sqref="DQ69:DR69">
    <cfRule type="expression" dxfId="3215" priority="772">
      <formula>$D68="x"</formula>
    </cfRule>
    <cfRule type="expression" dxfId="3214" priority="773">
      <formula>AND(ISBLANK($D70),$I69="Réalisé",$D68&lt;&gt;"")</formula>
    </cfRule>
    <cfRule type="expression" dxfId="3213" priority="774">
      <formula>AND($N69="f",$F70="")</formula>
    </cfRule>
    <cfRule type="expression" dxfId="3212" priority="775">
      <formula>$D69&lt;&gt;""</formula>
    </cfRule>
    <cfRule type="expression" dxfId="3211" priority="776">
      <formula>AND($N68="f",$N69="d")</formula>
    </cfRule>
    <cfRule type="expression" dxfId="3210" priority="777">
      <formula>AND($N69="d",$N68="")</formula>
    </cfRule>
  </conditionalFormatting>
  <conditionalFormatting sqref="DQ69:DR69">
    <cfRule type="expression" dxfId="3209" priority="768">
      <formula>AND(ISBLANK($D70),$I69="Réalisé",$D68&lt;&gt;"")</formula>
    </cfRule>
    <cfRule type="expression" dxfId="3208" priority="769">
      <formula>AND($N69="d",$N68="")</formula>
    </cfRule>
    <cfRule type="expression" dxfId="3207" priority="770">
      <formula>AND($N68="f",$N69="d")</formula>
    </cfRule>
    <cfRule type="expression" dxfId="3206" priority="771">
      <formula>$D69&lt;&gt;""</formula>
    </cfRule>
  </conditionalFormatting>
  <conditionalFormatting sqref="DQ69:DR69">
    <cfRule type="expression" dxfId="3205" priority="752">
      <formula>$D68="x"</formula>
    </cfRule>
    <cfRule type="expression" dxfId="3204" priority="753">
      <formula>AND(ISBLANK($D70),$I69="Réalisé",$D68&lt;&gt;"")</formula>
    </cfRule>
    <cfRule type="expression" dxfId="3203" priority="754">
      <formula>AND($N69="f",$F70="")</formula>
    </cfRule>
    <cfRule type="expression" dxfId="3202" priority="755">
      <formula>$D69&lt;&gt;""</formula>
    </cfRule>
    <cfRule type="expression" dxfId="3201" priority="756">
      <formula>AND($N68="f",$N69="d")</formula>
    </cfRule>
    <cfRule type="expression" dxfId="3200" priority="757">
      <formula>AND($N69="d",$N68="")</formula>
    </cfRule>
  </conditionalFormatting>
  <conditionalFormatting sqref="DQ69:DR69">
    <cfRule type="expression" dxfId="3199" priority="741">
      <formula>$D68="x"</formula>
    </cfRule>
    <cfRule type="expression" dxfId="3198" priority="742">
      <formula>AND(ISBLANK($D70),$I69="Réalisé",$D68&lt;&gt;"")</formula>
    </cfRule>
    <cfRule type="expression" dxfId="3197" priority="743">
      <formula>AND($N69="f",$F70="")</formula>
    </cfRule>
    <cfRule type="expression" dxfId="3196" priority="744">
      <formula>$D69&lt;&gt;""</formula>
    </cfRule>
    <cfRule type="expression" dxfId="3195" priority="745">
      <formula>AND($N68="f",$N69="d")</formula>
    </cfRule>
    <cfRule type="expression" dxfId="3194" priority="746">
      <formula>AND($N69="d",$N68="")</formula>
    </cfRule>
  </conditionalFormatting>
  <conditionalFormatting sqref="DQ69:DR69">
    <cfRule type="expression" dxfId="3193" priority="735">
      <formula>$D68="x"</formula>
    </cfRule>
    <cfRule type="expression" dxfId="3192" priority="736">
      <formula>AND(ISBLANK($D70),$I69="Réalisé",$D68&lt;&gt;"")</formula>
    </cfRule>
    <cfRule type="expression" dxfId="3191" priority="737">
      <formula>AND($N69="f",$F70="")</formula>
    </cfRule>
    <cfRule type="expression" dxfId="3190" priority="738">
      <formula>$D69&lt;&gt;""</formula>
    </cfRule>
    <cfRule type="expression" dxfId="3189" priority="739">
      <formula>AND($N68="f",$N69="d")</formula>
    </cfRule>
    <cfRule type="expression" dxfId="3188" priority="740">
      <formula>AND($N69="d",$N68="")</formula>
    </cfRule>
  </conditionalFormatting>
  <conditionalFormatting sqref="DQ69:DR69">
    <cfRule type="expression" dxfId="3187" priority="724">
      <formula>$D68="x"</formula>
    </cfRule>
    <cfRule type="expression" dxfId="3186" priority="725">
      <formula>AND(ISBLANK($D70),$I69="Réalisé",$D68&lt;&gt;"")</formula>
    </cfRule>
    <cfRule type="expression" dxfId="3185" priority="726">
      <formula>AND($N69="f",$F70="")</formula>
    </cfRule>
    <cfRule type="expression" dxfId="3184" priority="727">
      <formula>$D69&lt;&gt;""</formula>
    </cfRule>
    <cfRule type="expression" dxfId="3183" priority="728">
      <formula>AND($N68="f",$N69="d")</formula>
    </cfRule>
    <cfRule type="expression" dxfId="3182" priority="729">
      <formula>AND($N69="d",$N68="")</formula>
    </cfRule>
  </conditionalFormatting>
  <conditionalFormatting sqref="DQ69">
    <cfRule type="expression" dxfId="3181" priority="718">
      <formula>$D68="x"</formula>
    </cfRule>
    <cfRule type="expression" dxfId="3180" priority="719">
      <formula>AND(ISBLANK($D70),$I69="Réalisé",$D68&lt;&gt;"")</formula>
    </cfRule>
    <cfRule type="expression" dxfId="3179" priority="720">
      <formula>AND($N69="f",$F70="")</formula>
    </cfRule>
    <cfRule type="expression" dxfId="3178" priority="721">
      <formula>$D69&lt;&gt;""</formula>
    </cfRule>
    <cfRule type="expression" dxfId="3177" priority="722">
      <formula>AND($N68="f",$N69="d")</formula>
    </cfRule>
    <cfRule type="expression" dxfId="3176" priority="723">
      <formula>AND($N69="d",$N68="")</formula>
    </cfRule>
  </conditionalFormatting>
  <conditionalFormatting sqref="DR69">
    <cfRule type="expression" dxfId="3175" priority="712">
      <formula>$D68="x"</formula>
    </cfRule>
    <cfRule type="expression" dxfId="3174" priority="713">
      <formula>AND(ISBLANK($D70),$I69="Réalisé",$D68&lt;&gt;"")</formula>
    </cfRule>
    <cfRule type="expression" dxfId="3173" priority="714">
      <formula>AND($N69="f",$F70="")</formula>
    </cfRule>
    <cfRule type="expression" dxfId="3172" priority="715">
      <formula>$D69&lt;&gt;""</formula>
    </cfRule>
    <cfRule type="expression" dxfId="3171" priority="716">
      <formula>AND($N68="f",$N69="d")</formula>
    </cfRule>
    <cfRule type="expression" dxfId="3170" priority="717">
      <formula>AND($N69="d",$N68="")</formula>
    </cfRule>
  </conditionalFormatting>
  <conditionalFormatting sqref="DT71:DU71">
    <cfRule type="expression" dxfId="3169" priority="701">
      <formula>$D70="x"</formula>
    </cfRule>
    <cfRule type="expression" dxfId="3168" priority="702">
      <formula>AND(ISBLANK($D72),$I71="Réalisé",$D70&lt;&gt;"")</formula>
    </cfRule>
    <cfRule type="expression" dxfId="3167" priority="703">
      <formula>AND($N71="f",$F72="")</formula>
    </cfRule>
    <cfRule type="expression" dxfId="3166" priority="704">
      <formula>$D71&lt;&gt;""</formula>
    </cfRule>
    <cfRule type="expression" dxfId="3165" priority="705">
      <formula>AND($N70="f",$N71="d")</formula>
    </cfRule>
    <cfRule type="expression" dxfId="3164" priority="706">
      <formula>AND($N71="d",$N70="")</formula>
    </cfRule>
  </conditionalFormatting>
  <conditionalFormatting sqref="DT71:DU71">
    <cfRule type="expression" dxfId="3163" priority="697">
      <formula>AND(ISBLANK($D72),$I71="Réalisé",$D70&lt;&gt;"")</formula>
    </cfRule>
    <cfRule type="expression" dxfId="3162" priority="698">
      <formula>AND($N71="d",$N70="")</formula>
    </cfRule>
    <cfRule type="expression" dxfId="3161" priority="699">
      <formula>AND($N70="f",$N71="d")</formula>
    </cfRule>
    <cfRule type="expression" dxfId="3160" priority="700">
      <formula>$D71&lt;&gt;""</formula>
    </cfRule>
  </conditionalFormatting>
  <conditionalFormatting sqref="DT71:DU71">
    <cfRule type="expression" dxfId="3159" priority="681">
      <formula>$D70="x"</formula>
    </cfRule>
    <cfRule type="expression" dxfId="3158" priority="682">
      <formula>AND(ISBLANK($D72),$I71="Réalisé",$D70&lt;&gt;"")</formula>
    </cfRule>
    <cfRule type="expression" dxfId="3157" priority="683">
      <formula>AND($N71="f",$F72="")</formula>
    </cfRule>
    <cfRule type="expression" dxfId="3156" priority="684">
      <formula>$D71&lt;&gt;""</formula>
    </cfRule>
    <cfRule type="expression" dxfId="3155" priority="685">
      <formula>AND($N70="f",$N71="d")</formula>
    </cfRule>
    <cfRule type="expression" dxfId="3154" priority="686">
      <formula>AND($N71="d",$N70="")</formula>
    </cfRule>
  </conditionalFormatting>
  <conditionalFormatting sqref="DT71:DU71">
    <cfRule type="expression" dxfId="3153" priority="670">
      <formula>$D70="x"</formula>
    </cfRule>
    <cfRule type="expression" dxfId="3152" priority="671">
      <formula>AND(ISBLANK($D72),$I71="Réalisé",$D70&lt;&gt;"")</formula>
    </cfRule>
    <cfRule type="expression" dxfId="3151" priority="672">
      <formula>AND($N71="f",$F72="")</formula>
    </cfRule>
    <cfRule type="expression" dxfId="3150" priority="673">
      <formula>$D71&lt;&gt;""</formula>
    </cfRule>
    <cfRule type="expression" dxfId="3149" priority="674">
      <formula>AND($N70="f",$N71="d")</formula>
    </cfRule>
    <cfRule type="expression" dxfId="3148" priority="675">
      <formula>AND($N71="d",$N70="")</formula>
    </cfRule>
  </conditionalFormatting>
  <conditionalFormatting sqref="DT71:DU71">
    <cfRule type="expression" dxfId="3147" priority="664">
      <formula>$D70="x"</formula>
    </cfRule>
    <cfRule type="expression" dxfId="3146" priority="665">
      <formula>AND(ISBLANK($D72),$I71="Réalisé",$D70&lt;&gt;"")</formula>
    </cfRule>
    <cfRule type="expression" dxfId="3145" priority="666">
      <formula>AND($N71="f",$F72="")</formula>
    </cfRule>
    <cfRule type="expression" dxfId="3144" priority="667">
      <formula>$D71&lt;&gt;""</formula>
    </cfRule>
    <cfRule type="expression" dxfId="3143" priority="668">
      <formula>AND($N70="f",$N71="d")</formula>
    </cfRule>
    <cfRule type="expression" dxfId="3142" priority="669">
      <formula>AND($N71="d",$N70="")</formula>
    </cfRule>
  </conditionalFormatting>
  <conditionalFormatting sqref="DT71:DU71">
    <cfRule type="expression" dxfId="3141" priority="653">
      <formula>$D70="x"</formula>
    </cfRule>
    <cfRule type="expression" dxfId="3140" priority="654">
      <formula>AND(ISBLANK($D72),$I71="Réalisé",$D70&lt;&gt;"")</formula>
    </cfRule>
    <cfRule type="expression" dxfId="3139" priority="655">
      <formula>AND($N71="f",$F72="")</formula>
    </cfRule>
    <cfRule type="expression" dxfId="3138" priority="656">
      <formula>$D71&lt;&gt;""</formula>
    </cfRule>
    <cfRule type="expression" dxfId="3137" priority="657">
      <formula>AND($N70="f",$N71="d")</formula>
    </cfRule>
    <cfRule type="expression" dxfId="3136" priority="658">
      <formula>AND($N71="d",$N70="")</formula>
    </cfRule>
  </conditionalFormatting>
  <conditionalFormatting sqref="DT71">
    <cfRule type="expression" dxfId="3135" priority="647">
      <formula>$D70="x"</formula>
    </cfRule>
    <cfRule type="expression" dxfId="3134" priority="648">
      <formula>AND(ISBLANK($D72),$I71="Réalisé",$D70&lt;&gt;"")</formula>
    </cfRule>
    <cfRule type="expression" dxfId="3133" priority="649">
      <formula>AND($N71="f",$F72="")</formula>
    </cfRule>
    <cfRule type="expression" dxfId="3132" priority="650">
      <formula>$D71&lt;&gt;""</formula>
    </cfRule>
    <cfRule type="expression" dxfId="3131" priority="651">
      <formula>AND($N70="f",$N71="d")</formula>
    </cfRule>
    <cfRule type="expression" dxfId="3130" priority="652">
      <formula>AND($N71="d",$N70="")</formula>
    </cfRule>
  </conditionalFormatting>
  <conditionalFormatting sqref="DU71">
    <cfRule type="expression" dxfId="3129" priority="641">
      <formula>$D70="x"</formula>
    </cfRule>
    <cfRule type="expression" dxfId="3128" priority="642">
      <formula>AND(ISBLANK($D72),$I71="Réalisé",$D70&lt;&gt;"")</formula>
    </cfRule>
    <cfRule type="expression" dxfId="3127" priority="643">
      <formula>AND($N71="f",$F72="")</formula>
    </cfRule>
    <cfRule type="expression" dxfId="3126" priority="644">
      <formula>$D71&lt;&gt;""</formula>
    </cfRule>
    <cfRule type="expression" dxfId="3125" priority="645">
      <formula>AND($N70="f",$N71="d")</formula>
    </cfRule>
    <cfRule type="expression" dxfId="3124" priority="646">
      <formula>AND($N71="d",$N70="")</formula>
    </cfRule>
  </conditionalFormatting>
  <conditionalFormatting sqref="AE19">
    <cfRule type="expression" dxfId="3123" priority="1">
      <formula>$D18="x"</formula>
    </cfRule>
    <cfRule type="expression" dxfId="3122" priority="2">
      <formula>AND(ISBLANK($D20),$I19="Réalisé",$D18&lt;&gt;"")</formula>
    </cfRule>
    <cfRule type="expression" dxfId="3121" priority="3">
      <formula>AND($N19="f",$F20="")</formula>
    </cfRule>
    <cfRule type="expression" dxfId="3120" priority="4">
      <formula>$D19&lt;&gt;""</formula>
    </cfRule>
    <cfRule type="expression" dxfId="3119" priority="5">
      <formula>AND($N18="f",$N19="d")</formula>
    </cfRule>
    <cfRule type="expression" dxfId="3118" priority="6">
      <formula>AND($N19="d",$N18="")</formula>
    </cfRule>
  </conditionalFormatting>
  <conditionalFormatting sqref="AU31">
    <cfRule type="expression" dxfId="3117" priority="630">
      <formula>$D30="x"</formula>
    </cfRule>
    <cfRule type="expression" dxfId="3116" priority="631">
      <formula>AND(ISBLANK($D32),$I31="Réalisé",$D30&lt;&gt;"")</formula>
    </cfRule>
    <cfRule type="expression" dxfId="3115" priority="632">
      <formula>AND($N31="f",$F32="")</formula>
    </cfRule>
    <cfRule type="expression" dxfId="3114" priority="633">
      <formula>$D31&lt;&gt;""</formula>
    </cfRule>
    <cfRule type="expression" dxfId="3113" priority="634">
      <formula>AND($N30="f",$N31="d")</formula>
    </cfRule>
    <cfRule type="expression" dxfId="3112" priority="635">
      <formula>AND($N31="d",$N30="")</formula>
    </cfRule>
  </conditionalFormatting>
  <conditionalFormatting sqref="AU31">
    <cfRule type="expression" dxfId="3111" priority="619">
      <formula>$D30="x"</formula>
    </cfRule>
    <cfRule type="expression" dxfId="3110" priority="620">
      <formula>AND(ISBLANK($D32),$I31="Réalisé",$D30&lt;&gt;"")</formula>
    </cfRule>
    <cfRule type="expression" dxfId="3109" priority="621">
      <formula>AND($N31="f",$F32="")</formula>
    </cfRule>
    <cfRule type="expression" dxfId="3108" priority="622">
      <formula>$D31&lt;&gt;""</formula>
    </cfRule>
    <cfRule type="expression" dxfId="3107" priority="623">
      <formula>AND($N30="f",$N31="d")</formula>
    </cfRule>
    <cfRule type="expression" dxfId="3106" priority="624">
      <formula>AND($N31="d",$N30="")</formula>
    </cfRule>
  </conditionalFormatting>
  <conditionalFormatting sqref="AU31">
    <cfRule type="expression" dxfId="3105" priority="613">
      <formula>$D30="x"</formula>
    </cfRule>
    <cfRule type="expression" dxfId="3104" priority="614">
      <formula>AND(ISBLANK($D32),$I31="Réalisé",$D30&lt;&gt;"")</formula>
    </cfRule>
    <cfRule type="expression" dxfId="3103" priority="615">
      <formula>AND($N31="f",$F32="")</formula>
    </cfRule>
    <cfRule type="expression" dxfId="3102" priority="616">
      <formula>$D31&lt;&gt;""</formula>
    </cfRule>
    <cfRule type="expression" dxfId="3101" priority="617">
      <formula>AND($N30="f",$N31="d")</formula>
    </cfRule>
    <cfRule type="expression" dxfId="3100" priority="618">
      <formula>AND($N31="d",$N30="")</formula>
    </cfRule>
  </conditionalFormatting>
  <conditionalFormatting sqref="AX33">
    <cfRule type="expression" dxfId="3099" priority="602">
      <formula>$D32="x"</formula>
    </cfRule>
    <cfRule type="expression" dxfId="3098" priority="603">
      <formula>AND(ISBLANK($D34),$I33="Réalisé",$D32&lt;&gt;"")</formula>
    </cfRule>
    <cfRule type="expression" dxfId="3097" priority="604">
      <formula>AND($N33="f",$F34="")</formula>
    </cfRule>
    <cfRule type="expression" dxfId="3096" priority="605">
      <formula>$D33&lt;&gt;""</formula>
    </cfRule>
    <cfRule type="expression" dxfId="3095" priority="606">
      <formula>AND($N32="f",$N33="d")</formula>
    </cfRule>
    <cfRule type="expression" dxfId="3094" priority="607">
      <formula>AND($N33="d",$N32="")</formula>
    </cfRule>
  </conditionalFormatting>
  <conditionalFormatting sqref="AX33">
    <cfRule type="expression" dxfId="3093" priority="591">
      <formula>$D32="x"</formula>
    </cfRule>
    <cfRule type="expression" dxfId="3092" priority="592">
      <formula>AND(ISBLANK($D34),$I33="Réalisé",$D32&lt;&gt;"")</formula>
    </cfRule>
    <cfRule type="expression" dxfId="3091" priority="593">
      <formula>AND($N33="f",$F34="")</formula>
    </cfRule>
    <cfRule type="expression" dxfId="3090" priority="594">
      <formula>$D33&lt;&gt;""</formula>
    </cfRule>
    <cfRule type="expression" dxfId="3089" priority="595">
      <formula>AND($N32="f",$N33="d")</formula>
    </cfRule>
    <cfRule type="expression" dxfId="3088" priority="596">
      <formula>AND($N33="d",$N32="")</formula>
    </cfRule>
  </conditionalFormatting>
  <conditionalFormatting sqref="AX33">
    <cfRule type="expression" dxfId="3087" priority="580">
      <formula>$D32="x"</formula>
    </cfRule>
    <cfRule type="expression" dxfId="3086" priority="581">
      <formula>AND(ISBLANK($D34),$I33="Réalisé",$D32&lt;&gt;"")</formula>
    </cfRule>
    <cfRule type="expression" dxfId="3085" priority="582">
      <formula>AND($N33="f",$F34="")</formula>
    </cfRule>
    <cfRule type="expression" dxfId="3084" priority="583">
      <formula>$D33&lt;&gt;""</formula>
    </cfRule>
    <cfRule type="expression" dxfId="3083" priority="584">
      <formula>AND($N32="f",$N33="d")</formula>
    </cfRule>
    <cfRule type="expression" dxfId="3082" priority="585">
      <formula>AND($N33="d",$N32="")</formula>
    </cfRule>
  </conditionalFormatting>
  <conditionalFormatting sqref="AX33">
    <cfRule type="expression" dxfId="3081" priority="574">
      <formula>$D32="x"</formula>
    </cfRule>
    <cfRule type="expression" dxfId="3080" priority="575">
      <formula>AND(ISBLANK($D34),$I33="Réalisé",$D32&lt;&gt;"")</formula>
    </cfRule>
    <cfRule type="expression" dxfId="3079" priority="576">
      <formula>AND($N33="f",$F34="")</formula>
    </cfRule>
    <cfRule type="expression" dxfId="3078" priority="577">
      <formula>$D33&lt;&gt;""</formula>
    </cfRule>
    <cfRule type="expression" dxfId="3077" priority="578">
      <formula>AND($N32="f",$N33="d")</formula>
    </cfRule>
    <cfRule type="expression" dxfId="3076" priority="579">
      <formula>AND($N33="d",$N32="")</formula>
    </cfRule>
  </conditionalFormatting>
  <conditionalFormatting sqref="BA35">
    <cfRule type="expression" dxfId="3075" priority="563">
      <formula>$D34="x"</formula>
    </cfRule>
    <cfRule type="expression" dxfId="3074" priority="564">
      <formula>AND(ISBLANK($D36),$I35="Réalisé",$D34&lt;&gt;"")</formula>
    </cfRule>
    <cfRule type="expression" dxfId="3073" priority="565">
      <formula>AND($N35="f",$F36="")</formula>
    </cfRule>
    <cfRule type="expression" dxfId="3072" priority="566">
      <formula>$D35&lt;&gt;""</formula>
    </cfRule>
    <cfRule type="expression" dxfId="3071" priority="567">
      <formula>AND($N34="f",$N35="d")</formula>
    </cfRule>
    <cfRule type="expression" dxfId="3070" priority="568">
      <formula>AND($N35="d",$N34="")</formula>
    </cfRule>
  </conditionalFormatting>
  <conditionalFormatting sqref="BA35">
    <cfRule type="expression" dxfId="3069" priority="552">
      <formula>$D34="x"</formula>
    </cfRule>
    <cfRule type="expression" dxfId="3068" priority="553">
      <formula>AND(ISBLANK($D36),$I35="Réalisé",$D34&lt;&gt;"")</formula>
    </cfRule>
    <cfRule type="expression" dxfId="3067" priority="554">
      <formula>AND($N35="f",$F36="")</formula>
    </cfRule>
    <cfRule type="expression" dxfId="3066" priority="555">
      <formula>$D35&lt;&gt;""</formula>
    </cfRule>
    <cfRule type="expression" dxfId="3065" priority="556">
      <formula>AND($N34="f",$N35="d")</formula>
    </cfRule>
    <cfRule type="expression" dxfId="3064" priority="557">
      <formula>AND($N35="d",$N34="")</formula>
    </cfRule>
  </conditionalFormatting>
  <conditionalFormatting sqref="BA35">
    <cfRule type="expression" dxfId="3063" priority="541">
      <formula>$D34="x"</formula>
    </cfRule>
    <cfRule type="expression" dxfId="3062" priority="542">
      <formula>AND(ISBLANK($D36),$I35="Réalisé",$D34&lt;&gt;"")</formula>
    </cfRule>
    <cfRule type="expression" dxfId="3061" priority="543">
      <formula>AND($N35="f",$F36="")</formula>
    </cfRule>
    <cfRule type="expression" dxfId="3060" priority="544">
      <formula>$D35&lt;&gt;""</formula>
    </cfRule>
    <cfRule type="expression" dxfId="3059" priority="545">
      <formula>AND($N34="f",$N35="d")</formula>
    </cfRule>
    <cfRule type="expression" dxfId="3058" priority="546">
      <formula>AND($N35="d",$N34="")</formula>
    </cfRule>
  </conditionalFormatting>
  <conditionalFormatting sqref="BA35">
    <cfRule type="expression" dxfId="3057" priority="535">
      <formula>$D34="x"</formula>
    </cfRule>
    <cfRule type="expression" dxfId="3056" priority="536">
      <formula>AND(ISBLANK($D36),$I35="Réalisé",$D34&lt;&gt;"")</formula>
    </cfRule>
    <cfRule type="expression" dxfId="3055" priority="537">
      <formula>AND($N35="f",$F36="")</formula>
    </cfRule>
    <cfRule type="expression" dxfId="3054" priority="538">
      <formula>$D35&lt;&gt;""</formula>
    </cfRule>
    <cfRule type="expression" dxfId="3053" priority="539">
      <formula>AND($N34="f",$N35="d")</formula>
    </cfRule>
    <cfRule type="expression" dxfId="3052" priority="540">
      <formula>AND($N35="d",$N34="")</formula>
    </cfRule>
  </conditionalFormatting>
  <conditionalFormatting sqref="BH39">
    <cfRule type="expression" dxfId="3051" priority="524">
      <formula>$D38="x"</formula>
    </cfRule>
    <cfRule type="expression" dxfId="3050" priority="525">
      <formula>AND(ISBLANK($D40),$I39="Réalisé",$D38&lt;&gt;"")</formula>
    </cfRule>
    <cfRule type="expression" dxfId="3049" priority="526">
      <formula>AND($N39="f",$F40="")</formula>
    </cfRule>
    <cfRule type="expression" dxfId="3048" priority="527">
      <formula>$D39&lt;&gt;""</formula>
    </cfRule>
    <cfRule type="expression" dxfId="3047" priority="528">
      <formula>AND($N38="f",$N39="d")</formula>
    </cfRule>
    <cfRule type="expression" dxfId="3046" priority="529">
      <formula>AND($N39="d",$N38="")</formula>
    </cfRule>
  </conditionalFormatting>
  <conditionalFormatting sqref="BH39">
    <cfRule type="expression" dxfId="3045" priority="513">
      <formula>$D38="x"</formula>
    </cfRule>
    <cfRule type="expression" dxfId="3044" priority="514">
      <formula>AND(ISBLANK($D40),$I39="Réalisé",$D38&lt;&gt;"")</formula>
    </cfRule>
    <cfRule type="expression" dxfId="3043" priority="515">
      <formula>AND($N39="f",$F40="")</formula>
    </cfRule>
    <cfRule type="expression" dxfId="3042" priority="516">
      <formula>$D39&lt;&gt;""</formula>
    </cfRule>
    <cfRule type="expression" dxfId="3041" priority="517">
      <formula>AND($N38="f",$N39="d")</formula>
    </cfRule>
    <cfRule type="expression" dxfId="3040" priority="518">
      <formula>AND($N39="d",$N38="")</formula>
    </cfRule>
  </conditionalFormatting>
  <conditionalFormatting sqref="BH39">
    <cfRule type="expression" dxfId="3039" priority="502">
      <formula>$D38="x"</formula>
    </cfRule>
    <cfRule type="expression" dxfId="3038" priority="503">
      <formula>AND(ISBLANK($D40),$I39="Réalisé",$D38&lt;&gt;"")</formula>
    </cfRule>
    <cfRule type="expression" dxfId="3037" priority="504">
      <formula>AND($N39="f",$F40="")</formula>
    </cfRule>
    <cfRule type="expression" dxfId="3036" priority="505">
      <formula>$D39&lt;&gt;""</formula>
    </cfRule>
    <cfRule type="expression" dxfId="3035" priority="506">
      <formula>AND($N38="f",$N39="d")</formula>
    </cfRule>
    <cfRule type="expression" dxfId="3034" priority="507">
      <formula>AND($N39="d",$N38="")</formula>
    </cfRule>
  </conditionalFormatting>
  <conditionalFormatting sqref="BH39">
    <cfRule type="expression" dxfId="3033" priority="496">
      <formula>$D38="x"</formula>
    </cfRule>
    <cfRule type="expression" dxfId="3032" priority="497">
      <formula>AND(ISBLANK($D40),$I39="Réalisé",$D38&lt;&gt;"")</formula>
    </cfRule>
    <cfRule type="expression" dxfId="3031" priority="498">
      <formula>AND($N39="f",$F40="")</formula>
    </cfRule>
    <cfRule type="expression" dxfId="3030" priority="499">
      <formula>$D39&lt;&gt;""</formula>
    </cfRule>
    <cfRule type="expression" dxfId="3029" priority="500">
      <formula>AND($N38="f",$N39="d")</formula>
    </cfRule>
    <cfRule type="expression" dxfId="3028" priority="501">
      <formula>AND($N39="d",$N38="")</formula>
    </cfRule>
  </conditionalFormatting>
  <conditionalFormatting sqref="BV49">
    <cfRule type="expression" dxfId="3027" priority="485">
      <formula>$D48="x"</formula>
    </cfRule>
    <cfRule type="expression" dxfId="3026" priority="486">
      <formula>AND(ISBLANK($D50),$I49="Réalisé",$D48&lt;&gt;"")</formula>
    </cfRule>
    <cfRule type="expression" dxfId="3025" priority="487">
      <formula>AND($N49="f",$F50="")</formula>
    </cfRule>
    <cfRule type="expression" dxfId="3024" priority="488">
      <formula>$D49&lt;&gt;""</formula>
    </cfRule>
    <cfRule type="expression" dxfId="3023" priority="489">
      <formula>AND($N48="f",$N49="d")</formula>
    </cfRule>
    <cfRule type="expression" dxfId="3022" priority="490">
      <formula>AND($N49="d",$N48="")</formula>
    </cfRule>
  </conditionalFormatting>
  <conditionalFormatting sqref="BV49">
    <cfRule type="expression" dxfId="3021" priority="474">
      <formula>$D48="x"</formula>
    </cfRule>
    <cfRule type="expression" dxfId="3020" priority="475">
      <formula>AND(ISBLANK($D50),$I49="Réalisé",$D48&lt;&gt;"")</formula>
    </cfRule>
    <cfRule type="expression" dxfId="3019" priority="476">
      <formula>AND($N49="f",$F50="")</formula>
    </cfRule>
    <cfRule type="expression" dxfId="3018" priority="477">
      <formula>$D49&lt;&gt;""</formula>
    </cfRule>
    <cfRule type="expression" dxfId="3017" priority="478">
      <formula>AND($N48="f",$N49="d")</formula>
    </cfRule>
    <cfRule type="expression" dxfId="3016" priority="479">
      <formula>AND($N49="d",$N48="")</formula>
    </cfRule>
  </conditionalFormatting>
  <conditionalFormatting sqref="BV49">
    <cfRule type="expression" dxfId="3015" priority="463">
      <formula>$D48="x"</formula>
    </cfRule>
    <cfRule type="expression" dxfId="3014" priority="464">
      <formula>AND(ISBLANK($D50),$I49="Réalisé",$D48&lt;&gt;"")</formula>
    </cfRule>
    <cfRule type="expression" dxfId="3013" priority="465">
      <formula>AND($N49="f",$F50="")</formula>
    </cfRule>
    <cfRule type="expression" dxfId="3012" priority="466">
      <formula>$D49&lt;&gt;""</formula>
    </cfRule>
    <cfRule type="expression" dxfId="3011" priority="467">
      <formula>AND($N48="f",$N49="d")</formula>
    </cfRule>
    <cfRule type="expression" dxfId="3010" priority="468">
      <formula>AND($N49="d",$N48="")</formula>
    </cfRule>
  </conditionalFormatting>
  <conditionalFormatting sqref="BV49">
    <cfRule type="expression" dxfId="3009" priority="457">
      <formula>$D48="x"</formula>
    </cfRule>
    <cfRule type="expression" dxfId="3008" priority="458">
      <formula>AND(ISBLANK($D50),$I49="Réalisé",$D48&lt;&gt;"")</formula>
    </cfRule>
    <cfRule type="expression" dxfId="3007" priority="459">
      <formula>AND($N49="f",$F50="")</formula>
    </cfRule>
    <cfRule type="expression" dxfId="3006" priority="460">
      <formula>$D49&lt;&gt;""</formula>
    </cfRule>
    <cfRule type="expression" dxfId="3005" priority="461">
      <formula>AND($N48="f",$N49="d")</formula>
    </cfRule>
    <cfRule type="expression" dxfId="3004" priority="462">
      <formula>AND($N49="d",$N48="")</formula>
    </cfRule>
  </conditionalFormatting>
  <conditionalFormatting sqref="BZ51">
    <cfRule type="expression" dxfId="3003" priority="446">
      <formula>$D50="x"</formula>
    </cfRule>
    <cfRule type="expression" dxfId="3002" priority="447">
      <formula>AND(ISBLANK($D52),$I51="Réalisé",$D50&lt;&gt;"")</formula>
    </cfRule>
    <cfRule type="expression" dxfId="3001" priority="448">
      <formula>AND($N51="f",$F52="")</formula>
    </cfRule>
    <cfRule type="expression" dxfId="3000" priority="449">
      <formula>$D51&lt;&gt;""</formula>
    </cfRule>
    <cfRule type="expression" dxfId="2999" priority="450">
      <formula>AND($N50="f",$N51="d")</formula>
    </cfRule>
    <cfRule type="expression" dxfId="2998" priority="451">
      <formula>AND($N51="d",$N50="")</formula>
    </cfRule>
  </conditionalFormatting>
  <conditionalFormatting sqref="BZ51">
    <cfRule type="expression" dxfId="2997" priority="435">
      <formula>$D50="x"</formula>
    </cfRule>
    <cfRule type="expression" dxfId="2996" priority="436">
      <formula>AND(ISBLANK($D52),$I51="Réalisé",$D50&lt;&gt;"")</formula>
    </cfRule>
    <cfRule type="expression" dxfId="2995" priority="437">
      <formula>AND($N51="f",$F52="")</formula>
    </cfRule>
    <cfRule type="expression" dxfId="2994" priority="438">
      <formula>$D51&lt;&gt;""</formula>
    </cfRule>
    <cfRule type="expression" dxfId="2993" priority="439">
      <formula>AND($N50="f",$N51="d")</formula>
    </cfRule>
    <cfRule type="expression" dxfId="2992" priority="440">
      <formula>AND($N51="d",$N50="")</formula>
    </cfRule>
  </conditionalFormatting>
  <conditionalFormatting sqref="BZ51">
    <cfRule type="expression" dxfId="2991" priority="424">
      <formula>$D50="x"</formula>
    </cfRule>
    <cfRule type="expression" dxfId="2990" priority="425">
      <formula>AND(ISBLANK($D52),$I51="Réalisé",$D50&lt;&gt;"")</formula>
    </cfRule>
    <cfRule type="expression" dxfId="2989" priority="426">
      <formula>AND($N51="f",$F52="")</formula>
    </cfRule>
    <cfRule type="expression" dxfId="2988" priority="427">
      <formula>$D51&lt;&gt;""</formula>
    </cfRule>
    <cfRule type="expression" dxfId="2987" priority="428">
      <formula>AND($N50="f",$N51="d")</formula>
    </cfRule>
    <cfRule type="expression" dxfId="2986" priority="429">
      <formula>AND($N51="d",$N50="")</formula>
    </cfRule>
  </conditionalFormatting>
  <conditionalFormatting sqref="BZ51">
    <cfRule type="expression" dxfId="2985" priority="418">
      <formula>$D50="x"</formula>
    </cfRule>
    <cfRule type="expression" dxfId="2984" priority="419">
      <formula>AND(ISBLANK($D52),$I51="Réalisé",$D50&lt;&gt;"")</formula>
    </cfRule>
    <cfRule type="expression" dxfId="2983" priority="420">
      <formula>AND($N51="f",$F52="")</formula>
    </cfRule>
    <cfRule type="expression" dxfId="2982" priority="421">
      <formula>$D51&lt;&gt;""</formula>
    </cfRule>
    <cfRule type="expression" dxfId="2981" priority="422">
      <formula>AND($N50="f",$N51="d")</formula>
    </cfRule>
    <cfRule type="expression" dxfId="2980" priority="423">
      <formula>AND($N51="d",$N50="")</formula>
    </cfRule>
  </conditionalFormatting>
  <conditionalFormatting sqref="CD53">
    <cfRule type="expression" dxfId="2979" priority="407">
      <formula>$D52="x"</formula>
    </cfRule>
    <cfRule type="expression" dxfId="2978" priority="408">
      <formula>AND(ISBLANK($D54),$I53="Réalisé",$D52&lt;&gt;"")</formula>
    </cfRule>
    <cfRule type="expression" dxfId="2977" priority="409">
      <formula>AND($N53="f",$F54="")</formula>
    </cfRule>
    <cfRule type="expression" dxfId="2976" priority="410">
      <formula>$D53&lt;&gt;""</formula>
    </cfRule>
    <cfRule type="expression" dxfId="2975" priority="411">
      <formula>AND($N52="f",$N53="d")</formula>
    </cfRule>
    <cfRule type="expression" dxfId="2974" priority="412">
      <formula>AND($N53="d",$N52="")</formula>
    </cfRule>
  </conditionalFormatting>
  <conditionalFormatting sqref="CD53">
    <cfRule type="expression" dxfId="2973" priority="396">
      <formula>$D52="x"</formula>
    </cfRule>
    <cfRule type="expression" dxfId="2972" priority="397">
      <formula>AND(ISBLANK($D54),$I53="Réalisé",$D52&lt;&gt;"")</formula>
    </cfRule>
    <cfRule type="expression" dxfId="2971" priority="398">
      <formula>AND($N53="f",$F54="")</formula>
    </cfRule>
    <cfRule type="expression" dxfId="2970" priority="399">
      <formula>$D53&lt;&gt;""</formula>
    </cfRule>
    <cfRule type="expression" dxfId="2969" priority="400">
      <formula>AND($N52="f",$N53="d")</formula>
    </cfRule>
    <cfRule type="expression" dxfId="2968" priority="401">
      <formula>AND($N53="d",$N52="")</formula>
    </cfRule>
  </conditionalFormatting>
  <conditionalFormatting sqref="CD53">
    <cfRule type="expression" dxfId="2967" priority="385">
      <formula>$D52="x"</formula>
    </cfRule>
    <cfRule type="expression" dxfId="2966" priority="386">
      <formula>AND(ISBLANK($D54),$I53="Réalisé",$D52&lt;&gt;"")</formula>
    </cfRule>
    <cfRule type="expression" dxfId="2965" priority="387">
      <formula>AND($N53="f",$F54="")</formula>
    </cfRule>
    <cfRule type="expression" dxfId="2964" priority="388">
      <formula>$D53&lt;&gt;""</formula>
    </cfRule>
    <cfRule type="expression" dxfId="2963" priority="389">
      <formula>AND($N52="f",$N53="d")</formula>
    </cfRule>
    <cfRule type="expression" dxfId="2962" priority="390">
      <formula>AND($N53="d",$N52="")</formula>
    </cfRule>
  </conditionalFormatting>
  <conditionalFormatting sqref="CD53">
    <cfRule type="expression" dxfId="2961" priority="379">
      <formula>$D52="x"</formula>
    </cfRule>
    <cfRule type="expression" dxfId="2960" priority="380">
      <formula>AND(ISBLANK($D54),$I53="Réalisé",$D52&lt;&gt;"")</formula>
    </cfRule>
    <cfRule type="expression" dxfId="2959" priority="381">
      <formula>AND($N53="f",$F54="")</formula>
    </cfRule>
    <cfRule type="expression" dxfId="2958" priority="382">
      <formula>$D53&lt;&gt;""</formula>
    </cfRule>
    <cfRule type="expression" dxfId="2957" priority="383">
      <formula>AND($N52="f",$N53="d")</formula>
    </cfRule>
    <cfRule type="expression" dxfId="2956" priority="384">
      <formula>AND($N53="d",$N52="")</formula>
    </cfRule>
  </conditionalFormatting>
  <conditionalFormatting sqref="CJ55">
    <cfRule type="expression" dxfId="2955" priority="368">
      <formula>$D54="x"</formula>
    </cfRule>
    <cfRule type="expression" dxfId="2954" priority="369">
      <formula>AND(ISBLANK($D56),$I55="Réalisé",$D54&lt;&gt;"")</formula>
    </cfRule>
    <cfRule type="expression" dxfId="2953" priority="370">
      <formula>AND($N55="f",$F56="")</formula>
    </cfRule>
    <cfRule type="expression" dxfId="2952" priority="371">
      <formula>$D55&lt;&gt;""</formula>
    </cfRule>
    <cfRule type="expression" dxfId="2951" priority="372">
      <formula>AND($N54="f",$N55="d")</formula>
    </cfRule>
    <cfRule type="expression" dxfId="2950" priority="373">
      <formula>AND($N55="d",$N54="")</formula>
    </cfRule>
  </conditionalFormatting>
  <conditionalFormatting sqref="CJ55">
    <cfRule type="expression" dxfId="2949" priority="357">
      <formula>$D54="x"</formula>
    </cfRule>
    <cfRule type="expression" dxfId="2948" priority="358">
      <formula>AND(ISBLANK($D56),$I55="Réalisé",$D54&lt;&gt;"")</formula>
    </cfRule>
    <cfRule type="expression" dxfId="2947" priority="359">
      <formula>AND($N55="f",$F56="")</formula>
    </cfRule>
    <cfRule type="expression" dxfId="2946" priority="360">
      <formula>$D55&lt;&gt;""</formula>
    </cfRule>
    <cfRule type="expression" dxfId="2945" priority="361">
      <formula>AND($N54="f",$N55="d")</formula>
    </cfRule>
    <cfRule type="expression" dxfId="2944" priority="362">
      <formula>AND($N55="d",$N54="")</formula>
    </cfRule>
  </conditionalFormatting>
  <conditionalFormatting sqref="CJ55">
    <cfRule type="expression" dxfId="2943" priority="346">
      <formula>$D54="x"</formula>
    </cfRule>
    <cfRule type="expression" dxfId="2942" priority="347">
      <formula>AND(ISBLANK($D56),$I55="Réalisé",$D54&lt;&gt;"")</formula>
    </cfRule>
    <cfRule type="expression" dxfId="2941" priority="348">
      <formula>AND($N55="f",$F56="")</formula>
    </cfRule>
    <cfRule type="expression" dxfId="2940" priority="349">
      <formula>$D55&lt;&gt;""</formula>
    </cfRule>
    <cfRule type="expression" dxfId="2939" priority="350">
      <formula>AND($N54="f",$N55="d")</formula>
    </cfRule>
    <cfRule type="expression" dxfId="2938" priority="351">
      <formula>AND($N55="d",$N54="")</formula>
    </cfRule>
  </conditionalFormatting>
  <conditionalFormatting sqref="CJ55">
    <cfRule type="expression" dxfId="2937" priority="340">
      <formula>$D54="x"</formula>
    </cfRule>
    <cfRule type="expression" dxfId="2936" priority="341">
      <formula>AND(ISBLANK($D56),$I55="Réalisé",$D54&lt;&gt;"")</formula>
    </cfRule>
    <cfRule type="expression" dxfId="2935" priority="342">
      <formula>AND($N55="f",$F56="")</formula>
    </cfRule>
    <cfRule type="expression" dxfId="2934" priority="343">
      <formula>$D55&lt;&gt;""</formula>
    </cfRule>
    <cfRule type="expression" dxfId="2933" priority="344">
      <formula>AND($N54="f",$N55="d")</formula>
    </cfRule>
    <cfRule type="expression" dxfId="2932" priority="345">
      <formula>AND($N55="d",$N54="")</formula>
    </cfRule>
  </conditionalFormatting>
  <conditionalFormatting sqref="CM59">
    <cfRule type="expression" dxfId="2931" priority="329">
      <formula>$D58="x"</formula>
    </cfRule>
    <cfRule type="expression" dxfId="2930" priority="330">
      <formula>AND(ISBLANK($D60),$I59="Réalisé",$D58&lt;&gt;"")</formula>
    </cfRule>
    <cfRule type="expression" dxfId="2929" priority="331">
      <formula>AND($N59="f",$F60="")</formula>
    </cfRule>
    <cfRule type="expression" dxfId="2928" priority="332">
      <formula>$D59&lt;&gt;""</formula>
    </cfRule>
    <cfRule type="expression" dxfId="2927" priority="333">
      <formula>AND($N58="f",$N59="d")</formula>
    </cfRule>
    <cfRule type="expression" dxfId="2926" priority="334">
      <formula>AND($N59="d",$N58="")</formula>
    </cfRule>
  </conditionalFormatting>
  <conditionalFormatting sqref="CM59">
    <cfRule type="expression" dxfId="2925" priority="318">
      <formula>$D58="x"</formula>
    </cfRule>
    <cfRule type="expression" dxfId="2924" priority="319">
      <formula>AND(ISBLANK($D60),$I59="Réalisé",$D58&lt;&gt;"")</formula>
    </cfRule>
    <cfRule type="expression" dxfId="2923" priority="320">
      <formula>AND($N59="f",$F60="")</formula>
    </cfRule>
    <cfRule type="expression" dxfId="2922" priority="321">
      <formula>$D59&lt;&gt;""</formula>
    </cfRule>
    <cfRule type="expression" dxfId="2921" priority="322">
      <formula>AND($N58="f",$N59="d")</formula>
    </cfRule>
    <cfRule type="expression" dxfId="2920" priority="323">
      <formula>AND($N59="d",$N58="")</formula>
    </cfRule>
  </conditionalFormatting>
  <conditionalFormatting sqref="CM59">
    <cfRule type="expression" dxfId="2919" priority="307">
      <formula>$D58="x"</formula>
    </cfRule>
    <cfRule type="expression" dxfId="2918" priority="308">
      <formula>AND(ISBLANK($D60),$I59="Réalisé",$D58&lt;&gt;"")</formula>
    </cfRule>
    <cfRule type="expression" dxfId="2917" priority="309">
      <formula>AND($N59="f",$F60="")</formula>
    </cfRule>
    <cfRule type="expression" dxfId="2916" priority="310">
      <formula>$D59&lt;&gt;""</formula>
    </cfRule>
    <cfRule type="expression" dxfId="2915" priority="311">
      <formula>AND($N58="f",$N59="d")</formula>
    </cfRule>
    <cfRule type="expression" dxfId="2914" priority="312">
      <formula>AND($N59="d",$N58="")</formula>
    </cfRule>
  </conditionalFormatting>
  <conditionalFormatting sqref="CM59">
    <cfRule type="expression" dxfId="2913" priority="301">
      <formula>$D58="x"</formula>
    </cfRule>
    <cfRule type="expression" dxfId="2912" priority="302">
      <formula>AND(ISBLANK($D60),$I59="Réalisé",$D58&lt;&gt;"")</formula>
    </cfRule>
    <cfRule type="expression" dxfId="2911" priority="303">
      <formula>AND($N59="f",$F60="")</formula>
    </cfRule>
    <cfRule type="expression" dxfId="2910" priority="304">
      <formula>$D59&lt;&gt;""</formula>
    </cfRule>
    <cfRule type="expression" dxfId="2909" priority="305">
      <formula>AND($N58="f",$N59="d")</formula>
    </cfRule>
    <cfRule type="expression" dxfId="2908" priority="306">
      <formula>AND($N59="d",$N58="")</formula>
    </cfRule>
  </conditionalFormatting>
  <conditionalFormatting sqref="DB63">
    <cfRule type="expression" dxfId="2907" priority="290">
      <formula>$D62="x"</formula>
    </cfRule>
    <cfRule type="expression" dxfId="2906" priority="291">
      <formula>AND(ISBLANK($D64),$I63="Réalisé",$D62&lt;&gt;"")</formula>
    </cfRule>
    <cfRule type="expression" dxfId="2905" priority="292">
      <formula>AND($N63="f",$F64="")</formula>
    </cfRule>
    <cfRule type="expression" dxfId="2904" priority="293">
      <formula>$D63&lt;&gt;""</formula>
    </cfRule>
    <cfRule type="expression" dxfId="2903" priority="294">
      <formula>AND($N62="f",$N63="d")</formula>
    </cfRule>
    <cfRule type="expression" dxfId="2902" priority="295">
      <formula>AND($N63="d",$N62="")</formula>
    </cfRule>
  </conditionalFormatting>
  <conditionalFormatting sqref="DB63">
    <cfRule type="expression" dxfId="2901" priority="279">
      <formula>$D62="x"</formula>
    </cfRule>
    <cfRule type="expression" dxfId="2900" priority="280">
      <formula>AND(ISBLANK($D64),$I63="Réalisé",$D62&lt;&gt;"")</formula>
    </cfRule>
    <cfRule type="expression" dxfId="2899" priority="281">
      <formula>AND($N63="f",$F64="")</formula>
    </cfRule>
    <cfRule type="expression" dxfId="2898" priority="282">
      <formula>$D63&lt;&gt;""</formula>
    </cfRule>
    <cfRule type="expression" dxfId="2897" priority="283">
      <formula>AND($N62="f",$N63="d")</formula>
    </cfRule>
    <cfRule type="expression" dxfId="2896" priority="284">
      <formula>AND($N63="d",$N62="")</formula>
    </cfRule>
  </conditionalFormatting>
  <conditionalFormatting sqref="DB63">
    <cfRule type="expression" dxfId="2895" priority="268">
      <formula>$D62="x"</formula>
    </cfRule>
    <cfRule type="expression" dxfId="2894" priority="269">
      <formula>AND(ISBLANK($D64),$I63="Réalisé",$D62&lt;&gt;"")</formula>
    </cfRule>
    <cfRule type="expression" dxfId="2893" priority="270">
      <formula>AND($N63="f",$F64="")</formula>
    </cfRule>
    <cfRule type="expression" dxfId="2892" priority="271">
      <formula>$D63&lt;&gt;""</formula>
    </cfRule>
    <cfRule type="expression" dxfId="2891" priority="272">
      <formula>AND($N62="f",$N63="d")</formula>
    </cfRule>
    <cfRule type="expression" dxfId="2890" priority="273">
      <formula>AND($N63="d",$N62="")</formula>
    </cfRule>
  </conditionalFormatting>
  <conditionalFormatting sqref="DB63">
    <cfRule type="expression" dxfId="2889" priority="262">
      <formula>$D62="x"</formula>
    </cfRule>
    <cfRule type="expression" dxfId="2888" priority="263">
      <formula>AND(ISBLANK($D64),$I63="Réalisé",$D62&lt;&gt;"")</formula>
    </cfRule>
    <cfRule type="expression" dxfId="2887" priority="264">
      <formula>AND($N63="f",$F64="")</formula>
    </cfRule>
    <cfRule type="expression" dxfId="2886" priority="265">
      <formula>$D63&lt;&gt;""</formula>
    </cfRule>
    <cfRule type="expression" dxfId="2885" priority="266">
      <formula>AND($N62="f",$N63="d")</formula>
    </cfRule>
    <cfRule type="expression" dxfId="2884" priority="267">
      <formula>AND($N63="d",$N62="")</formula>
    </cfRule>
  </conditionalFormatting>
  <conditionalFormatting sqref="DF65">
    <cfRule type="expression" dxfId="2883" priority="242">
      <formula>$D64="x"</formula>
    </cfRule>
    <cfRule type="expression" dxfId="2882" priority="243">
      <formula>AND(ISBLANK($D66),$I65="Réalisé",$D64&lt;&gt;"")</formula>
    </cfRule>
    <cfRule type="expression" dxfId="2881" priority="244">
      <formula>AND($N65="f",$F66="")</formula>
    </cfRule>
    <cfRule type="expression" dxfId="2880" priority="245">
      <formula>$D65&lt;&gt;""</formula>
    </cfRule>
    <cfRule type="expression" dxfId="2879" priority="246">
      <formula>AND($N64="f",$N65="d")</formula>
    </cfRule>
    <cfRule type="expression" dxfId="2878" priority="247">
      <formula>AND($N65="d",$N64="")</formula>
    </cfRule>
  </conditionalFormatting>
  <conditionalFormatting sqref="DF65">
    <cfRule type="expression" dxfId="2877" priority="258">
      <formula>AND(ISBLANK($D66),$I65="Réalisé",$D64&lt;&gt;"")</formula>
    </cfRule>
    <cfRule type="expression" dxfId="2876" priority="259">
      <formula>AND($N65="d",$N64="")</formula>
    </cfRule>
    <cfRule type="expression" dxfId="2875" priority="260">
      <formula>AND($N64="f",$N65="d")</formula>
    </cfRule>
    <cfRule type="expression" dxfId="2874" priority="261">
      <formula>$D65&lt;&gt;""</formula>
    </cfRule>
  </conditionalFormatting>
  <conditionalFormatting sqref="DF65">
    <cfRule type="expression" dxfId="2873" priority="231">
      <formula>$D64="x"</formula>
    </cfRule>
    <cfRule type="expression" dxfId="2872" priority="232">
      <formula>AND(ISBLANK($D66),$I65="Réalisé",$D64&lt;&gt;"")</formula>
    </cfRule>
    <cfRule type="expression" dxfId="2871" priority="233">
      <formula>AND($N65="f",$F66="")</formula>
    </cfRule>
    <cfRule type="expression" dxfId="2870" priority="234">
      <formula>$D65&lt;&gt;""</formula>
    </cfRule>
    <cfRule type="expression" dxfId="2869" priority="235">
      <formula>AND($N64="f",$N65="d")</formula>
    </cfRule>
    <cfRule type="expression" dxfId="2868" priority="236">
      <formula>AND($N65="d",$N64="")</formula>
    </cfRule>
  </conditionalFormatting>
  <conditionalFormatting sqref="DF65">
    <cfRule type="expression" dxfId="2867" priority="220">
      <formula>$D64="x"</formula>
    </cfRule>
    <cfRule type="expression" dxfId="2866" priority="221">
      <formula>AND(ISBLANK($D66),$I65="Réalisé",$D64&lt;&gt;"")</formula>
    </cfRule>
    <cfRule type="expression" dxfId="2865" priority="222">
      <formula>AND($N65="f",$F66="")</formula>
    </cfRule>
    <cfRule type="expression" dxfId="2864" priority="223">
      <formula>$D65&lt;&gt;""</formula>
    </cfRule>
    <cfRule type="expression" dxfId="2863" priority="224">
      <formula>AND($N64="f",$N65="d")</formula>
    </cfRule>
    <cfRule type="expression" dxfId="2862" priority="225">
      <formula>AND($N65="d",$N64="")</formula>
    </cfRule>
  </conditionalFormatting>
  <conditionalFormatting sqref="DF65">
    <cfRule type="expression" dxfId="2861" priority="214">
      <formula>$D64="x"</formula>
    </cfRule>
    <cfRule type="expression" dxfId="2860" priority="215">
      <formula>AND(ISBLANK($D66),$I65="Réalisé",$D64&lt;&gt;"")</formula>
    </cfRule>
    <cfRule type="expression" dxfId="2859" priority="216">
      <formula>AND($N65="f",$F66="")</formula>
    </cfRule>
    <cfRule type="expression" dxfId="2858" priority="217">
      <formula>$D65&lt;&gt;""</formula>
    </cfRule>
    <cfRule type="expression" dxfId="2857" priority="218">
      <formula>AND($N64="f",$N65="d")</formula>
    </cfRule>
    <cfRule type="expression" dxfId="2856" priority="219">
      <formula>AND($N65="d",$N64="")</formula>
    </cfRule>
  </conditionalFormatting>
  <conditionalFormatting sqref="DS69">
    <cfRule type="expression" dxfId="2855" priority="194">
      <formula>$D68="x"</formula>
    </cfRule>
    <cfRule type="expression" dxfId="2854" priority="195">
      <formula>AND(ISBLANK($D70),$I69="Réalisé",$D68&lt;&gt;"")</formula>
    </cfRule>
    <cfRule type="expression" dxfId="2853" priority="196">
      <formula>AND($N69="f",$F70="")</formula>
    </cfRule>
    <cfRule type="expression" dxfId="2852" priority="197">
      <formula>$D69&lt;&gt;""</formula>
    </cfRule>
    <cfRule type="expression" dxfId="2851" priority="198">
      <formula>AND($N68="f",$N69="d")</formula>
    </cfRule>
    <cfRule type="expression" dxfId="2850" priority="199">
      <formula>AND($N69="d",$N68="")</formula>
    </cfRule>
  </conditionalFormatting>
  <conditionalFormatting sqref="DS69">
    <cfRule type="expression" dxfId="2849" priority="210">
      <formula>AND(ISBLANK($D70),$I69="Réalisé",$D68&lt;&gt;"")</formula>
    </cfRule>
    <cfRule type="expression" dxfId="2848" priority="211">
      <formula>AND($N69="d",$N68="")</formula>
    </cfRule>
    <cfRule type="expression" dxfId="2847" priority="212">
      <formula>AND($N68="f",$N69="d")</formula>
    </cfRule>
    <cfRule type="expression" dxfId="2846" priority="213">
      <formula>$D69&lt;&gt;""</formula>
    </cfRule>
  </conditionalFormatting>
  <conditionalFormatting sqref="DS69">
    <cfRule type="expression" dxfId="2845" priority="183">
      <formula>$D68="x"</formula>
    </cfRule>
    <cfRule type="expression" dxfId="2844" priority="184">
      <formula>AND(ISBLANK($D70),$I69="Réalisé",$D68&lt;&gt;"")</formula>
    </cfRule>
    <cfRule type="expression" dxfId="2843" priority="185">
      <formula>AND($N69="f",$F70="")</formula>
    </cfRule>
    <cfRule type="expression" dxfId="2842" priority="186">
      <formula>$D69&lt;&gt;""</formula>
    </cfRule>
    <cfRule type="expression" dxfId="2841" priority="187">
      <formula>AND($N68="f",$N69="d")</formula>
    </cfRule>
    <cfRule type="expression" dxfId="2840" priority="188">
      <formula>AND($N69="d",$N68="")</formula>
    </cfRule>
  </conditionalFormatting>
  <conditionalFormatting sqref="DS69">
    <cfRule type="expression" dxfId="2839" priority="172">
      <formula>$D68="x"</formula>
    </cfRule>
    <cfRule type="expression" dxfId="2838" priority="173">
      <formula>AND(ISBLANK($D70),$I69="Réalisé",$D68&lt;&gt;"")</formula>
    </cfRule>
    <cfRule type="expression" dxfId="2837" priority="174">
      <formula>AND($N69="f",$F70="")</formula>
    </cfRule>
    <cfRule type="expression" dxfId="2836" priority="175">
      <formula>$D69&lt;&gt;""</formula>
    </cfRule>
    <cfRule type="expression" dxfId="2835" priority="176">
      <formula>AND($N68="f",$N69="d")</formula>
    </cfRule>
    <cfRule type="expression" dxfId="2834" priority="177">
      <formula>AND($N69="d",$N68="")</formula>
    </cfRule>
  </conditionalFormatting>
  <conditionalFormatting sqref="DS69">
    <cfRule type="expression" dxfId="2833" priority="166">
      <formula>$D68="x"</formula>
    </cfRule>
    <cfRule type="expression" dxfId="2832" priority="167">
      <formula>AND(ISBLANK($D70),$I69="Réalisé",$D68&lt;&gt;"")</formula>
    </cfRule>
    <cfRule type="expression" dxfId="2831" priority="168">
      <formula>AND($N69="f",$F70="")</formula>
    </cfRule>
    <cfRule type="expression" dxfId="2830" priority="169">
      <formula>$D69&lt;&gt;""</formula>
    </cfRule>
    <cfRule type="expression" dxfId="2829" priority="170">
      <formula>AND($N68="f",$N69="d")</formula>
    </cfRule>
    <cfRule type="expression" dxfId="2828" priority="171">
      <formula>AND($N69="d",$N68="")</formula>
    </cfRule>
  </conditionalFormatting>
  <conditionalFormatting sqref="DV71">
    <cfRule type="expression" dxfId="2827" priority="146">
      <formula>$D70="x"</formula>
    </cfRule>
    <cfRule type="expression" dxfId="2826" priority="147">
      <formula>AND(ISBLANK($D72),$I71="Réalisé",$D70&lt;&gt;"")</formula>
    </cfRule>
    <cfRule type="expression" dxfId="2825" priority="148">
      <formula>AND($N71="f",$F72="")</formula>
    </cfRule>
    <cfRule type="expression" dxfId="2824" priority="149">
      <formula>$D71&lt;&gt;""</formula>
    </cfRule>
    <cfRule type="expression" dxfId="2823" priority="150">
      <formula>AND($N70="f",$N71="d")</formula>
    </cfRule>
    <cfRule type="expression" dxfId="2822" priority="151">
      <formula>AND($N71="d",$N70="")</formula>
    </cfRule>
  </conditionalFormatting>
  <conditionalFormatting sqref="DV71">
    <cfRule type="expression" dxfId="2821" priority="162">
      <formula>AND(ISBLANK($D72),$I71="Réalisé",$D70&lt;&gt;"")</formula>
    </cfRule>
    <cfRule type="expression" dxfId="2820" priority="163">
      <formula>AND($N71="d",$N70="")</formula>
    </cfRule>
    <cfRule type="expression" dxfId="2819" priority="164">
      <formula>AND($N70="f",$N71="d")</formula>
    </cfRule>
    <cfRule type="expression" dxfId="2818" priority="165">
      <formula>$D71&lt;&gt;""</formula>
    </cfRule>
  </conditionalFormatting>
  <conditionalFormatting sqref="DV71">
    <cfRule type="expression" dxfId="2817" priority="135">
      <formula>$D70="x"</formula>
    </cfRule>
    <cfRule type="expression" dxfId="2816" priority="136">
      <formula>AND(ISBLANK($D72),$I71="Réalisé",$D70&lt;&gt;"")</formula>
    </cfRule>
    <cfRule type="expression" dxfId="2815" priority="137">
      <formula>AND($N71="f",$F72="")</formula>
    </cfRule>
    <cfRule type="expression" dxfId="2814" priority="138">
      <formula>$D71&lt;&gt;""</formula>
    </cfRule>
    <cfRule type="expression" dxfId="2813" priority="139">
      <formula>AND($N70="f",$N71="d")</formula>
    </cfRule>
    <cfRule type="expression" dxfId="2812" priority="140">
      <formula>AND($N71="d",$N70="")</formula>
    </cfRule>
  </conditionalFormatting>
  <conditionalFormatting sqref="DV71">
    <cfRule type="expression" dxfId="2811" priority="124">
      <formula>$D70="x"</formula>
    </cfRule>
    <cfRule type="expression" dxfId="2810" priority="125">
      <formula>AND(ISBLANK($D72),$I71="Réalisé",$D70&lt;&gt;"")</formula>
    </cfRule>
    <cfRule type="expression" dxfId="2809" priority="126">
      <formula>AND($N71="f",$F72="")</formula>
    </cfRule>
    <cfRule type="expression" dxfId="2808" priority="127">
      <formula>$D71&lt;&gt;""</formula>
    </cfRule>
    <cfRule type="expression" dxfId="2807" priority="128">
      <formula>AND($N70="f",$N71="d")</formula>
    </cfRule>
    <cfRule type="expression" dxfId="2806" priority="129">
      <formula>AND($N71="d",$N70="")</formula>
    </cfRule>
  </conditionalFormatting>
  <conditionalFormatting sqref="DV71">
    <cfRule type="expression" dxfId="2805" priority="118">
      <formula>$D70="x"</formula>
    </cfRule>
    <cfRule type="expression" dxfId="2804" priority="119">
      <formula>AND(ISBLANK($D72),$I71="Réalisé",$D70&lt;&gt;"")</formula>
    </cfRule>
    <cfRule type="expression" dxfId="2803" priority="120">
      <formula>AND($N71="f",$F72="")</formula>
    </cfRule>
    <cfRule type="expression" dxfId="2802" priority="121">
      <formula>$D71&lt;&gt;""</formula>
    </cfRule>
    <cfRule type="expression" dxfId="2801" priority="122">
      <formula>AND($N70="f",$N71="d")</formula>
    </cfRule>
    <cfRule type="expression" dxfId="2800" priority="123">
      <formula>AND($N71="d",$N70="")</formula>
    </cfRule>
  </conditionalFormatting>
  <conditionalFormatting sqref="Z17">
    <cfRule type="expression" dxfId="2799" priority="113">
      <formula>AND(Z17="p",$G17="x")</formula>
    </cfRule>
    <cfRule type="cellIs" dxfId="2798" priority="114" operator="equal">
      <formula>"p"</formula>
    </cfRule>
    <cfRule type="expression" dxfId="2797" priority="115">
      <formula>AND(Z17="r",Z16&lt;&gt;"p")</formula>
    </cfRule>
    <cfRule type="cellIs" dxfId="2796" priority="116" operator="equal">
      <formula>"r"</formula>
    </cfRule>
    <cfRule type="cellIs" dxfId="2795" priority="117" operator="equal">
      <formula>"a"</formula>
    </cfRule>
  </conditionalFormatting>
  <conditionalFormatting sqref="Z17">
    <cfRule type="expression" dxfId="2794" priority="107">
      <formula>$D16="x"</formula>
    </cfRule>
    <cfRule type="expression" dxfId="2793" priority="108">
      <formula>AND(ISBLANK($D18),$I17="Réalisé",$D16&lt;&gt;"")</formula>
    </cfRule>
    <cfRule type="expression" dxfId="2792" priority="109">
      <formula>AND($N17="f",$F18="")</formula>
    </cfRule>
    <cfRule type="expression" dxfId="2791" priority="110">
      <formula>$D17&lt;&gt;""</formula>
    </cfRule>
    <cfRule type="expression" dxfId="2790" priority="111">
      <formula>AND($N16="f",$N17="d")</formula>
    </cfRule>
    <cfRule type="expression" dxfId="2789" priority="112">
      <formula>AND($N17="d",$N16="")</formula>
    </cfRule>
  </conditionalFormatting>
  <conditionalFormatting sqref="Z17">
    <cfRule type="expression" dxfId="2788" priority="102">
      <formula>AND(Z17="p",$G17="x")</formula>
    </cfRule>
    <cfRule type="cellIs" dxfId="2787" priority="103" operator="equal">
      <formula>"p"</formula>
    </cfRule>
    <cfRule type="expression" dxfId="2786" priority="104">
      <formula>AND(Z17="r",Z16&lt;&gt;"p")</formula>
    </cfRule>
    <cfRule type="cellIs" dxfId="2785" priority="105" operator="equal">
      <formula>"r"</formula>
    </cfRule>
    <cfRule type="cellIs" dxfId="2784" priority="106" operator="equal">
      <formula>"a"</formula>
    </cfRule>
  </conditionalFormatting>
  <conditionalFormatting sqref="Z17">
    <cfRule type="expression" dxfId="2783" priority="96">
      <formula>$D16="x"</formula>
    </cfRule>
    <cfRule type="expression" dxfId="2782" priority="97">
      <formula>AND(ISBLANK($D18),$I17="Réalisé",$D16&lt;&gt;"")</formula>
    </cfRule>
    <cfRule type="expression" dxfId="2781" priority="98">
      <formula>AND($N17="f",$F18="")</formula>
    </cfRule>
    <cfRule type="expression" dxfId="2780" priority="99">
      <formula>$D17&lt;&gt;""</formula>
    </cfRule>
    <cfRule type="expression" dxfId="2779" priority="100">
      <formula>AND($N16="f",$N17="d")</formula>
    </cfRule>
    <cfRule type="expression" dxfId="2778" priority="101">
      <formula>AND($N17="d",$N16="")</formula>
    </cfRule>
  </conditionalFormatting>
  <conditionalFormatting sqref="Z17">
    <cfRule type="expression" dxfId="2777" priority="91">
      <formula>AND(Z17="p",$G17="x")</formula>
    </cfRule>
    <cfRule type="cellIs" dxfId="2776" priority="92" operator="equal">
      <formula>"p"</formula>
    </cfRule>
    <cfRule type="expression" dxfId="2775" priority="93">
      <formula>AND(Z17="r",Z16&lt;&gt;"p")</formula>
    </cfRule>
    <cfRule type="cellIs" dxfId="2774" priority="94" operator="equal">
      <formula>"r"</formula>
    </cfRule>
    <cfRule type="cellIs" dxfId="2773" priority="95" operator="equal">
      <formula>"a"</formula>
    </cfRule>
  </conditionalFormatting>
  <conditionalFormatting sqref="Z17">
    <cfRule type="expression" dxfId="2772" priority="85">
      <formula>$D16="x"</formula>
    </cfRule>
    <cfRule type="expression" dxfId="2771" priority="86">
      <formula>AND(ISBLANK($D18),$I17="Réalisé",$D16&lt;&gt;"")</formula>
    </cfRule>
    <cfRule type="expression" dxfId="2770" priority="87">
      <formula>AND($N17="f",$F18="")</formula>
    </cfRule>
    <cfRule type="expression" dxfId="2769" priority="88">
      <formula>$D17&lt;&gt;""</formula>
    </cfRule>
    <cfRule type="expression" dxfId="2768" priority="89">
      <formula>AND($N16="f",$N17="d")</formula>
    </cfRule>
    <cfRule type="expression" dxfId="2767" priority="90">
      <formula>AND($N17="d",$N16="")</formula>
    </cfRule>
  </conditionalFormatting>
  <conditionalFormatting sqref="Z17">
    <cfRule type="expression" dxfId="2766" priority="79">
      <formula>$D16="x"</formula>
    </cfRule>
    <cfRule type="expression" dxfId="2765" priority="80">
      <formula>AND(ISBLANK($D18),$I17="Réalisé",$D16&lt;&gt;"")</formula>
    </cfRule>
    <cfRule type="expression" dxfId="2764" priority="81">
      <formula>AND($N17="f",$F18="")</formula>
    </cfRule>
    <cfRule type="expression" dxfId="2763" priority="82">
      <formula>$D17&lt;&gt;""</formula>
    </cfRule>
    <cfRule type="expression" dxfId="2762" priority="83">
      <formula>AND($N16="f",$N17="d")</formula>
    </cfRule>
    <cfRule type="expression" dxfId="2761" priority="84">
      <formula>AND($N17="d",$N16="")</formula>
    </cfRule>
  </conditionalFormatting>
  <conditionalFormatting sqref="AF19">
    <cfRule type="expression" dxfId="2760" priority="68">
      <formula>$D18="x"</formula>
    </cfRule>
    <cfRule type="expression" dxfId="2759" priority="69">
      <formula>AND(ISBLANK($D20),$I19="Réalisé",$D18&lt;&gt;"")</formula>
    </cfRule>
    <cfRule type="expression" dxfId="2758" priority="70">
      <formula>AND($N19="f",$F20="")</formula>
    </cfRule>
    <cfRule type="expression" dxfId="2757" priority="71">
      <formula>$D19&lt;&gt;""</formula>
    </cfRule>
    <cfRule type="expression" dxfId="2756" priority="72">
      <formula>AND($N18="f",$N19="d")</formula>
    </cfRule>
    <cfRule type="expression" dxfId="2755" priority="73">
      <formula>AND($N19="d",$N18="")</formula>
    </cfRule>
  </conditionalFormatting>
  <conditionalFormatting sqref="AF19">
    <cfRule type="expression" dxfId="2754" priority="57">
      <formula>$D18="x"</formula>
    </cfRule>
    <cfRule type="expression" dxfId="2753" priority="58">
      <formula>AND(ISBLANK($D20),$I19="Réalisé",$D18&lt;&gt;"")</formula>
    </cfRule>
    <cfRule type="expression" dxfId="2752" priority="59">
      <formula>AND($N19="f",$F20="")</formula>
    </cfRule>
    <cfRule type="expression" dxfId="2751" priority="60">
      <formula>$D19&lt;&gt;""</formula>
    </cfRule>
    <cfRule type="expression" dxfId="2750" priority="61">
      <formula>AND($N18="f",$N19="d")</formula>
    </cfRule>
    <cfRule type="expression" dxfId="2749" priority="62">
      <formula>AND($N19="d",$N18="")</formula>
    </cfRule>
  </conditionalFormatting>
  <conditionalFormatting sqref="AF19">
    <cfRule type="expression" dxfId="2748" priority="46">
      <formula>$D18="x"</formula>
    </cfRule>
    <cfRule type="expression" dxfId="2747" priority="47">
      <formula>AND(ISBLANK($D20),$I19="Réalisé",$D18&lt;&gt;"")</formula>
    </cfRule>
    <cfRule type="expression" dxfId="2746" priority="48">
      <formula>AND($N19="f",$F20="")</formula>
    </cfRule>
    <cfRule type="expression" dxfId="2745" priority="49">
      <formula>$D19&lt;&gt;""</formula>
    </cfRule>
    <cfRule type="expression" dxfId="2744" priority="50">
      <formula>AND($N18="f",$N19="d")</formula>
    </cfRule>
    <cfRule type="expression" dxfId="2743" priority="51">
      <formula>AND($N19="d",$N18="")</formula>
    </cfRule>
  </conditionalFormatting>
  <conditionalFormatting sqref="AF19">
    <cfRule type="expression" dxfId="2742" priority="40">
      <formula>$D18="x"</formula>
    </cfRule>
    <cfRule type="expression" dxfId="2741" priority="41">
      <formula>AND(ISBLANK($D20),$I19="Réalisé",$D18&lt;&gt;"")</formula>
    </cfRule>
    <cfRule type="expression" dxfId="2740" priority="42">
      <formula>AND($N19="f",$F20="")</formula>
    </cfRule>
    <cfRule type="expression" dxfId="2739" priority="43">
      <formula>$D19&lt;&gt;""</formula>
    </cfRule>
    <cfRule type="expression" dxfId="2738" priority="44">
      <formula>AND($N18="f",$N19="d")</formula>
    </cfRule>
    <cfRule type="expression" dxfId="2737" priority="45">
      <formula>AND($N19="d",$N18="")</formula>
    </cfRule>
  </conditionalFormatting>
  <conditionalFormatting sqref="AE19">
    <cfRule type="expression" dxfId="2736" priority="29">
      <formula>$D18="x"</formula>
    </cfRule>
    <cfRule type="expression" dxfId="2735" priority="30">
      <formula>AND(ISBLANK($D20),$I19="Réalisé",$D18&lt;&gt;"")</formula>
    </cfRule>
    <cfRule type="expression" dxfId="2734" priority="31">
      <formula>AND($N19="f",$F20="")</formula>
    </cfRule>
    <cfRule type="expression" dxfId="2733" priority="32">
      <formula>$D19&lt;&gt;""</formula>
    </cfRule>
    <cfRule type="expression" dxfId="2732" priority="33">
      <formula>AND($N18="f",$N19="d")</formula>
    </cfRule>
    <cfRule type="expression" dxfId="2731" priority="34">
      <formula>AND($N19="d",$N18="")</formula>
    </cfRule>
  </conditionalFormatting>
  <conditionalFormatting sqref="AE19">
    <cfRule type="expression" dxfId="2730" priority="18">
      <formula>$D18="x"</formula>
    </cfRule>
    <cfRule type="expression" dxfId="2729" priority="19">
      <formula>AND(ISBLANK($D20),$I19="Réalisé",$D18&lt;&gt;"")</formula>
    </cfRule>
    <cfRule type="expression" dxfId="2728" priority="20">
      <formula>AND($N19="f",$F20="")</formula>
    </cfRule>
    <cfRule type="expression" dxfId="2727" priority="21">
      <formula>$D19&lt;&gt;""</formula>
    </cfRule>
    <cfRule type="expression" dxfId="2726" priority="22">
      <formula>AND($N18="f",$N19="d")</formula>
    </cfRule>
    <cfRule type="expression" dxfId="2725" priority="23">
      <formula>AND($N19="d",$N18="")</formula>
    </cfRule>
  </conditionalFormatting>
  <conditionalFormatting sqref="AE19">
    <cfRule type="expression" dxfId="2724" priority="7">
      <formula>$D18="x"</formula>
    </cfRule>
    <cfRule type="expression" dxfId="2723" priority="8">
      <formula>AND(ISBLANK($D20),$I19="Réalisé",$D18&lt;&gt;"")</formula>
    </cfRule>
    <cfRule type="expression" dxfId="2722" priority="9">
      <formula>AND($N19="f",$F20="")</formula>
    </cfRule>
    <cfRule type="expression" dxfId="2721" priority="10">
      <formula>$D19&lt;&gt;""</formula>
    </cfRule>
    <cfRule type="expression" dxfId="2720" priority="11">
      <formula>AND($N18="f",$N19="d")</formula>
    </cfRule>
    <cfRule type="expression" dxfId="2719" priority="12">
      <formula>AND($N19="d",$N18="")</formula>
    </cfRule>
  </conditionalFormatting>
  <conditionalFormatting sqref="AA19:AF19">
    <cfRule type="expression" dxfId="4" priority="4040">
      <formula>AND(AA19="p",$G19="x")</formula>
    </cfRule>
    <cfRule type="cellIs" dxfId="3" priority="4041" operator="equal">
      <formula>"p"</formula>
    </cfRule>
    <cfRule type="expression" dxfId="2" priority="4042">
      <formula>AND(AA19="r",Z18&lt;&gt;"p")</formula>
    </cfRule>
    <cfRule type="cellIs" dxfId="1" priority="4043" operator="equal">
      <formula>"r"</formula>
    </cfRule>
    <cfRule type="cellIs" dxfId="0" priority="4044" operator="equal">
      <formula>"a"</formula>
    </cfRule>
  </conditionalFormatting>
  <conditionalFormatting sqref="Z20:AE20">
    <cfRule type="expression" dxfId="2718" priority="4050">
      <formula>AND(Z20="p",$G20="x")</formula>
    </cfRule>
    <cfRule type="cellIs" dxfId="2717" priority="4051" operator="equal">
      <formula>"p"</formula>
    </cfRule>
    <cfRule type="expression" dxfId="2716" priority="4052">
      <formula>AND(Z20="r",AA19&lt;&gt;"p")</formula>
    </cfRule>
    <cfRule type="cellIs" dxfId="2715" priority="4053" operator="equal">
      <formula>"r"</formula>
    </cfRule>
    <cfRule type="cellIs" dxfId="2714" priority="405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2713" priority="4055">
      <formula>AND(AF20="p",$G20="x")</formula>
    </cfRule>
    <cfRule type="cellIs" dxfId="2712" priority="4056" operator="equal">
      <formula>"p"</formula>
    </cfRule>
    <cfRule type="expression" dxfId="2711" priority="4057">
      <formula>AND(AF20="r",#REF!&lt;&gt;"p")</formula>
    </cfRule>
    <cfRule type="cellIs" dxfId="2710" priority="4058" operator="equal">
      <formula>"r"</formula>
    </cfRule>
    <cfRule type="cellIs" dxfId="2709" priority="4059" operator="equal">
      <formula>"a"</formula>
    </cfRule>
  </conditionalFormatting>
  <conditionalFormatting sqref="AG21:AH21 AI23 AJ25 AK27:AO27 AP29:AS29 AT31:AU31">
    <cfRule type="expression" dxfId="2708" priority="4075">
      <formula>AND(AG21="p",$G21="x")</formula>
    </cfRule>
    <cfRule type="cellIs" dxfId="2707" priority="4076" operator="equal">
      <formula>"p"</formula>
    </cfRule>
    <cfRule type="expression" dxfId="2706" priority="4077">
      <formula>AND(AG21="r",AD20&lt;&gt;"p")</formula>
    </cfRule>
    <cfRule type="cellIs" dxfId="2705" priority="4078" operator="equal">
      <formula>"r"</formula>
    </cfRule>
    <cfRule type="cellIs" dxfId="2704" priority="4079" operator="equal">
      <formula>"a"</formula>
    </cfRule>
  </conditionalFormatting>
  <conditionalFormatting sqref="AD22:AE22 AF24 AG26 AH28:AL28 AM30:AP30 AQ32:AR32">
    <cfRule type="expression" dxfId="2703" priority="4080">
      <formula>AND(AD22="p",$G22="x")</formula>
    </cfRule>
    <cfRule type="cellIs" dxfId="2702" priority="4081" operator="equal">
      <formula>"p"</formula>
    </cfRule>
    <cfRule type="expression" dxfId="2701" priority="4082">
      <formula>AND(AD22="r",AG21&lt;&gt;"p")</formula>
    </cfRule>
    <cfRule type="cellIs" dxfId="2700" priority="4083" operator="equal">
      <formula>"r"</formula>
    </cfRule>
    <cfRule type="cellIs" dxfId="2699" priority="4084" operator="equal">
      <formula>"a"</formula>
    </cfRule>
  </conditionalFormatting>
  <conditionalFormatting sqref="AV33:AX33">
    <cfRule type="expression" dxfId="2698" priority="4100">
      <formula>AND(AV33="p",$G33="x")</formula>
    </cfRule>
    <cfRule type="cellIs" dxfId="2697" priority="4101" operator="equal">
      <formula>"p"</formula>
    </cfRule>
    <cfRule type="expression" dxfId="2696" priority="4102">
      <formula>AND(AV33="r",AR32&lt;&gt;"p")</formula>
    </cfRule>
    <cfRule type="cellIs" dxfId="2695" priority="4103" operator="equal">
      <formula>"r"</formula>
    </cfRule>
    <cfRule type="cellIs" dxfId="2694" priority="4104" operator="equal">
      <formula>"a"</formula>
    </cfRule>
  </conditionalFormatting>
  <conditionalFormatting sqref="AR34:AT34">
    <cfRule type="expression" dxfId="2693" priority="4105">
      <formula>AND(AR34="p",$G34="x")</formula>
    </cfRule>
    <cfRule type="cellIs" dxfId="2692" priority="4106" operator="equal">
      <formula>"p"</formula>
    </cfRule>
    <cfRule type="expression" dxfId="2691" priority="4107">
      <formula>AND(AR34="r",AV33&lt;&gt;"p")</formula>
    </cfRule>
    <cfRule type="cellIs" dxfId="2690" priority="4108" operator="equal">
      <formula>"r"</formula>
    </cfRule>
    <cfRule type="cellIs" dxfId="2689" priority="4109" operator="equal">
      <formula>"a"</formula>
    </cfRule>
  </conditionalFormatting>
  <conditionalFormatting sqref="AY35:BA35">
    <cfRule type="expression" dxfId="2688" priority="4125">
      <formula>AND(AY35="p",$G35="x")</formula>
    </cfRule>
    <cfRule type="cellIs" dxfId="2687" priority="4126" operator="equal">
      <formula>"p"</formula>
    </cfRule>
    <cfRule type="expression" dxfId="2686" priority="4127">
      <formula>AND(AY35="r",AT34&lt;&gt;"p")</formula>
    </cfRule>
    <cfRule type="cellIs" dxfId="2685" priority="4128" operator="equal">
      <formula>"r"</formula>
    </cfRule>
    <cfRule type="cellIs" dxfId="2684" priority="4129" operator="equal">
      <formula>"a"</formula>
    </cfRule>
  </conditionalFormatting>
  <conditionalFormatting sqref="AT36:AV36">
    <cfRule type="expression" dxfId="2683" priority="4130">
      <formula>AND(AT36="p",$G36="x")</formula>
    </cfRule>
    <cfRule type="cellIs" dxfId="2682" priority="4131" operator="equal">
      <formula>"p"</formula>
    </cfRule>
    <cfRule type="expression" dxfId="2681" priority="4132">
      <formula>AND(AT36="r",AY35&lt;&gt;"p")</formula>
    </cfRule>
    <cfRule type="cellIs" dxfId="2680" priority="4133" operator="equal">
      <formula>"r"</formula>
    </cfRule>
    <cfRule type="cellIs" dxfId="2679" priority="4134" operator="equal">
      <formula>"a"</formula>
    </cfRule>
  </conditionalFormatting>
  <conditionalFormatting sqref="BB37:BC37 BD39:BH39">
    <cfRule type="expression" dxfId="2678" priority="4155">
      <formula>AND(BB37="p",$G37="x")</formula>
    </cfRule>
    <cfRule type="cellIs" dxfId="2677" priority="4156" operator="equal">
      <formula>"p"</formula>
    </cfRule>
    <cfRule type="expression" dxfId="2676" priority="4157">
      <formula>AND(BB37="r",AV36&lt;&gt;"p")</formula>
    </cfRule>
    <cfRule type="cellIs" dxfId="2675" priority="4158" operator="equal">
      <formula>"r"</formula>
    </cfRule>
    <cfRule type="cellIs" dxfId="2674" priority="4159" operator="equal">
      <formula>"a"</formula>
    </cfRule>
  </conditionalFormatting>
  <conditionalFormatting sqref="AV38:AW38 AY40:BB40">
    <cfRule type="expression" dxfId="2673" priority="4160">
      <formula>AND(AV38="p",$G38="x")</formula>
    </cfRule>
    <cfRule type="cellIs" dxfId="2672" priority="4161" operator="equal">
      <formula>"p"</formula>
    </cfRule>
    <cfRule type="expression" dxfId="2671" priority="4162">
      <formula>AND(AV38="r",BB37&lt;&gt;"p")</formula>
    </cfRule>
    <cfRule type="cellIs" dxfId="2670" priority="4163" operator="equal">
      <formula>"r"</formula>
    </cfRule>
    <cfRule type="cellIs" dxfId="2669" priority="4164" operator="equal">
      <formula>"a"</formula>
    </cfRule>
  </conditionalFormatting>
  <conditionalFormatting sqref="BB42:BC42 BD44:BE44 BF46:BG46 BH48 BI50:BO50">
    <cfRule type="expression" dxfId="2668" priority="4170">
      <formula>AND(BB42="p",$G42="x")</formula>
    </cfRule>
    <cfRule type="cellIs" dxfId="2667" priority="4171" operator="equal">
      <formula>"p"</formula>
    </cfRule>
    <cfRule type="expression" dxfId="2666" priority="4172">
      <formula>AND(BB42="r",BI41&lt;&gt;"p")</formula>
    </cfRule>
    <cfRule type="cellIs" dxfId="2665" priority="4173" operator="equal">
      <formula>"r"</formula>
    </cfRule>
    <cfRule type="cellIs" dxfId="2664" priority="4174" operator="equal">
      <formula>"a"</formula>
    </cfRule>
  </conditionalFormatting>
  <conditionalFormatting sqref="BI41:BJ41 BK43:BL43 BM45:BN45 BO47 BP49:BV49">
    <cfRule type="expression" dxfId="2663" priority="4186">
      <formula>AND(BI41="p",$G41="x")</formula>
    </cfRule>
    <cfRule type="cellIs" dxfId="2662" priority="4187" operator="equal">
      <formula>"p"</formula>
    </cfRule>
    <cfRule type="expression" dxfId="2661" priority="4188">
      <formula>AND(BI41="r",BB40&lt;&gt;"p")</formula>
    </cfRule>
    <cfRule type="cellIs" dxfId="2660" priority="4189" operator="equal">
      <formula>"r"</formula>
    </cfRule>
    <cfRule type="cellIs" dxfId="2659" priority="4190" operator="equal">
      <formula>"a"</formula>
    </cfRule>
  </conditionalFormatting>
  <conditionalFormatting sqref="BW51:BZ51">
    <cfRule type="expression" dxfId="2658" priority="4206">
      <formula>AND(BW51="p",$G51="x")</formula>
    </cfRule>
    <cfRule type="cellIs" dxfId="2657" priority="4207" operator="equal">
      <formula>"p"</formula>
    </cfRule>
    <cfRule type="expression" dxfId="2656" priority="4208">
      <formula>AND(BW51="r",BO50&lt;&gt;"p")</formula>
    </cfRule>
    <cfRule type="cellIs" dxfId="2655" priority="4209" operator="equal">
      <formula>"r"</formula>
    </cfRule>
    <cfRule type="cellIs" dxfId="2654" priority="4210" operator="equal">
      <formula>"a"</formula>
    </cfRule>
  </conditionalFormatting>
  <conditionalFormatting sqref="BO52:BR52">
    <cfRule type="expression" dxfId="2653" priority="4211">
      <formula>AND(BO52="p",$G52="x")</formula>
    </cfRule>
    <cfRule type="cellIs" dxfId="2652" priority="4212" operator="equal">
      <formula>"p"</formula>
    </cfRule>
    <cfRule type="expression" dxfId="2651" priority="4213">
      <formula>AND(BO52="r",BW51&lt;&gt;"p")</formula>
    </cfRule>
    <cfRule type="cellIs" dxfId="2650" priority="4214" operator="equal">
      <formula>"r"</formula>
    </cfRule>
    <cfRule type="cellIs" dxfId="2649" priority="4215" operator="equal">
      <formula>"a"</formula>
    </cfRule>
  </conditionalFormatting>
  <conditionalFormatting sqref="CA53:CD53">
    <cfRule type="expression" dxfId="2648" priority="4236">
      <formula>AND(CA53="p",$G53="x")</formula>
    </cfRule>
    <cfRule type="cellIs" dxfId="2647" priority="4237" operator="equal">
      <formula>"p"</formula>
    </cfRule>
    <cfRule type="expression" dxfId="2646" priority="4238">
      <formula>AND(CA53="r",BR52&lt;&gt;"p")</formula>
    </cfRule>
    <cfRule type="cellIs" dxfId="2645" priority="4239" operator="equal">
      <formula>"r"</formula>
    </cfRule>
    <cfRule type="cellIs" dxfId="2644" priority="4240" operator="equal">
      <formula>"a"</formula>
    </cfRule>
  </conditionalFormatting>
  <conditionalFormatting sqref="BR54:BU54">
    <cfRule type="expression" dxfId="2643" priority="4241">
      <formula>AND(BR54="p",$G54="x")</formula>
    </cfRule>
    <cfRule type="cellIs" dxfId="2642" priority="4242" operator="equal">
      <formula>"p"</formula>
    </cfRule>
    <cfRule type="expression" dxfId="2641" priority="4243">
      <formula>AND(BR54="r",CA53&lt;&gt;"p")</formula>
    </cfRule>
    <cfRule type="cellIs" dxfId="2640" priority="4244" operator="equal">
      <formula>"r"</formula>
    </cfRule>
    <cfRule type="cellIs" dxfId="2639" priority="4245" operator="equal">
      <formula>"a"</formula>
    </cfRule>
  </conditionalFormatting>
  <conditionalFormatting sqref="CE55:CJ55">
    <cfRule type="expression" dxfId="2638" priority="4266">
      <formula>AND(CE55="p",$G55="x")</formula>
    </cfRule>
    <cfRule type="cellIs" dxfId="2637" priority="4267" operator="equal">
      <formula>"p"</formula>
    </cfRule>
    <cfRule type="expression" dxfId="2636" priority="4268">
      <formula>AND(CE55="r",BU54&lt;&gt;"p")</formula>
    </cfRule>
    <cfRule type="cellIs" dxfId="2635" priority="4269" operator="equal">
      <formula>"r"</formula>
    </cfRule>
    <cfRule type="cellIs" dxfId="2634" priority="4270" operator="equal">
      <formula>"a"</formula>
    </cfRule>
  </conditionalFormatting>
  <conditionalFormatting sqref="BU56:BZ56">
    <cfRule type="expression" dxfId="2633" priority="4271">
      <formula>AND(BU56="p",$G56="x")</formula>
    </cfRule>
    <cfRule type="cellIs" dxfId="2632" priority="4272" operator="equal">
      <formula>"p"</formula>
    </cfRule>
    <cfRule type="expression" dxfId="2631" priority="4273">
      <formula>AND(BU56="r",CE55&lt;&gt;"p")</formula>
    </cfRule>
    <cfRule type="cellIs" dxfId="2630" priority="4274" operator="equal">
      <formula>"r"</formula>
    </cfRule>
    <cfRule type="cellIs" dxfId="2629" priority="4275" operator="equal">
      <formula>"a"</formula>
    </cfRule>
  </conditionalFormatting>
  <conditionalFormatting sqref="CK57 CL59:CM59">
    <cfRule type="expression" dxfId="2628" priority="4296">
      <formula>AND(CK57="p",$G57="x")</formula>
    </cfRule>
    <cfRule type="cellIs" dxfId="2627" priority="4297" operator="equal">
      <formula>"p"</formula>
    </cfRule>
    <cfRule type="expression" dxfId="2626" priority="4298">
      <formula>AND(CK57="r",BZ56&lt;&gt;"p")</formula>
    </cfRule>
    <cfRule type="cellIs" dxfId="2625" priority="4299" operator="equal">
      <formula>"r"</formula>
    </cfRule>
    <cfRule type="cellIs" dxfId="2624" priority="4300" operator="equal">
      <formula>"a"</formula>
    </cfRule>
  </conditionalFormatting>
  <conditionalFormatting sqref="BZ58 CA60:CB60">
    <cfRule type="expression" dxfId="2623" priority="4301">
      <formula>AND(BZ58="p",$G58="x")</formula>
    </cfRule>
    <cfRule type="cellIs" dxfId="2622" priority="4302" operator="equal">
      <formula>"p"</formula>
    </cfRule>
    <cfRule type="expression" dxfId="2621" priority="4303">
      <formula>AND(BZ58="r",CK57&lt;&gt;"p")</formula>
    </cfRule>
    <cfRule type="cellIs" dxfId="2620" priority="4304" operator="equal">
      <formula>"r"</formula>
    </cfRule>
    <cfRule type="cellIs" dxfId="2619" priority="4305" operator="equal">
      <formula>"a"</formula>
    </cfRule>
  </conditionalFormatting>
  <conditionalFormatting sqref="CN61:CW61 CX63:DB63">
    <cfRule type="expression" dxfId="2618" priority="4321">
      <formula>AND(CN61="p",$G61="x")</formula>
    </cfRule>
    <cfRule type="cellIs" dxfId="2617" priority="4322" operator="equal">
      <formula>"p"</formula>
    </cfRule>
    <cfRule type="expression" dxfId="2616" priority="4323">
      <formula>AND(CN61="r",CB60&lt;&gt;"p")</formula>
    </cfRule>
    <cfRule type="cellIs" dxfId="2615" priority="4324" operator="equal">
      <formula>"r"</formula>
    </cfRule>
    <cfRule type="cellIs" dxfId="2614" priority="4325" operator="equal">
      <formula>"a"</formula>
    </cfRule>
  </conditionalFormatting>
  <conditionalFormatting sqref="CB62:CK62 CL64:CP64">
    <cfRule type="expression" dxfId="2613" priority="4326">
      <formula>AND(CB62="p",$G62="x")</formula>
    </cfRule>
    <cfRule type="cellIs" dxfId="2612" priority="4327" operator="equal">
      <formula>"p"</formula>
    </cfRule>
    <cfRule type="expression" dxfId="2611" priority="4328">
      <formula>AND(CB62="r",CN61&lt;&gt;"p")</formula>
    </cfRule>
    <cfRule type="cellIs" dxfId="2610" priority="4329" operator="equal">
      <formula>"r"</formula>
    </cfRule>
    <cfRule type="cellIs" dxfId="2609" priority="4330" operator="equal">
      <formula>"a"</formula>
    </cfRule>
  </conditionalFormatting>
  <conditionalFormatting sqref="CP66:CS66">
    <cfRule type="expression" dxfId="2608" priority="4351">
      <formula>AND(CP66="p",$G66="x")</formula>
    </cfRule>
    <cfRule type="cellIs" dxfId="2607" priority="4352" operator="equal">
      <formula>"p"</formula>
    </cfRule>
    <cfRule type="expression" dxfId="2606" priority="4353">
      <formula>AND(CP66="r",DC65&lt;&gt;"p")</formula>
    </cfRule>
    <cfRule type="cellIs" dxfId="2605" priority="4354" operator="equal">
      <formula>"r"</formula>
    </cfRule>
    <cfRule type="cellIs" dxfId="2604" priority="4355" operator="equal">
      <formula>"a"</formula>
    </cfRule>
  </conditionalFormatting>
  <conditionalFormatting sqref="DC65:DF65">
    <cfRule type="expression" dxfId="2603" priority="4361">
      <formula>AND(DC65="p",$G65="x")</formula>
    </cfRule>
    <cfRule type="cellIs" dxfId="2602" priority="4362" operator="equal">
      <formula>"p"</formula>
    </cfRule>
    <cfRule type="expression" dxfId="2601" priority="4363">
      <formula>AND(DC65="r",CP64&lt;&gt;"p")</formula>
    </cfRule>
    <cfRule type="cellIs" dxfId="2600" priority="4364" operator="equal">
      <formula>"r"</formula>
    </cfRule>
    <cfRule type="cellIs" dxfId="2599" priority="4365" operator="equal">
      <formula>"a"</formula>
    </cfRule>
  </conditionalFormatting>
  <conditionalFormatting sqref="DG67:DP67 DQ69:DS69">
    <cfRule type="expression" dxfId="2598" priority="4396">
      <formula>AND(DG67="p",$G67="x")</formula>
    </cfRule>
    <cfRule type="cellIs" dxfId="2597" priority="4397" operator="equal">
      <formula>"p"</formula>
    </cfRule>
    <cfRule type="expression" dxfId="2596" priority="4398">
      <formula>AND(DG67="r",CS66&lt;&gt;"p")</formula>
    </cfRule>
    <cfRule type="cellIs" dxfId="2595" priority="4399" operator="equal">
      <formula>"r"</formula>
    </cfRule>
    <cfRule type="cellIs" dxfId="2594" priority="4400" operator="equal">
      <formula>"a"</formula>
    </cfRule>
  </conditionalFormatting>
  <conditionalFormatting sqref="CS68:DB68 DC70:DE70">
    <cfRule type="expression" dxfId="2593" priority="4401">
      <formula>AND(CS68="p",$G68="x")</formula>
    </cfRule>
    <cfRule type="cellIs" dxfId="2592" priority="4402" operator="equal">
      <formula>"p"</formula>
    </cfRule>
    <cfRule type="expression" dxfId="2591" priority="4403">
      <formula>AND(CS68="r",DG67&lt;&gt;"p")</formula>
    </cfRule>
    <cfRule type="cellIs" dxfId="2590" priority="4404" operator="equal">
      <formula>"r"</formula>
    </cfRule>
    <cfRule type="cellIs" dxfId="2589" priority="4405" operator="equal">
      <formula>"a"</formula>
    </cfRule>
  </conditionalFormatting>
  <conditionalFormatting sqref="DT71:DV71">
    <cfRule type="expression" dxfId="2588" priority="4412">
      <formula>AND(DT71="p",$G71="x")</formula>
    </cfRule>
    <cfRule type="cellIs" dxfId="2587" priority="4413" operator="equal">
      <formula>"p"</formula>
    </cfRule>
    <cfRule type="expression" dxfId="2586" priority="4414">
      <formula>AND(DT71="r",DE70&lt;&gt;"p")</formula>
    </cfRule>
    <cfRule type="cellIs" dxfId="2585" priority="4415" operator="equal">
      <formula>"r"</formula>
    </cfRule>
    <cfRule type="cellIs" dxfId="2584" priority="4416" operator="equal">
      <formula>"a"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containsText" priority="315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9" sqref="E9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f ca="1">TODAY()</f>
        <v>45040</v>
      </c>
      <c r="C2" s="59" t="s">
        <v>16</v>
      </c>
      <c r="D2" s="60">
        <f ca="1"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 ca="1">B2+1</f>
        <v>45041</v>
      </c>
      <c r="C3" s="59" t="s">
        <v>16</v>
      </c>
      <c r="D3" s="60">
        <f ca="1">IF(TabDates[[#This Row],[Jours TPI]]&lt;&gt;"",TabDates[[#This Row],[Jours]],"")</f>
        <v>45041</v>
      </c>
      <c r="E3" s="61" t="s">
        <v>92</v>
      </c>
    </row>
    <row r="4" spans="1:5" ht="18.75" x14ac:dyDescent="0.3">
      <c r="A4" s="57">
        <f>A3+1</f>
        <v>3</v>
      </c>
      <c r="B4" s="58">
        <f ca="1">B3+1</f>
        <v>45042</v>
      </c>
      <c r="C4" s="59" t="s">
        <v>16</v>
      </c>
      <c r="D4" s="60">
        <f ca="1"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 ca="1"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ca="1" si="0"/>
        <v>45048</v>
      </c>
      <c r="C6" s="59" t="s">
        <v>16</v>
      </c>
      <c r="D6" s="60">
        <f ca="1">IF(TabDates[[#This Row],[Jours TPI]]&lt;&gt;"",TabDates[[#This Row],[Jours]],"")</f>
        <v>45048</v>
      </c>
      <c r="E6" s="61" t="s">
        <v>93</v>
      </c>
    </row>
    <row r="7" spans="1:5" ht="18.75" x14ac:dyDescent="0.3">
      <c r="A7" s="57">
        <f t="shared" si="0"/>
        <v>6</v>
      </c>
      <c r="B7" s="58">
        <f t="shared" ca="1" si="0"/>
        <v>45049</v>
      </c>
      <c r="C7" s="59" t="s">
        <v>16</v>
      </c>
      <c r="D7" s="60">
        <f ca="1"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ca="1" si="1">B6+6</f>
        <v>45054</v>
      </c>
      <c r="C8" s="59" t="s">
        <v>16</v>
      </c>
      <c r="D8" s="60">
        <f ca="1">IF(TabDates[[#This Row],[Jours TPI]]&lt;&gt;"",TabDates[[#This Row],[Jours]],"")</f>
        <v>45054</v>
      </c>
      <c r="E8" s="61" t="s">
        <v>97</v>
      </c>
    </row>
    <row r="9" spans="1:5" ht="18.75" x14ac:dyDescent="0.3">
      <c r="A9" s="57">
        <f t="shared" si="0"/>
        <v>8</v>
      </c>
      <c r="B9" s="58">
        <f t="shared" ref="B9:B10" ca="1" si="2">B8+1</f>
        <v>45055</v>
      </c>
      <c r="C9" s="59" t="s">
        <v>16</v>
      </c>
      <c r="D9" s="60">
        <f ca="1"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ca="1" si="2"/>
        <v>45056</v>
      </c>
      <c r="C10" s="59" t="s">
        <v>16</v>
      </c>
      <c r="D10" s="60">
        <f ca="1">IF(TabDates[[#This Row],[Jours TPI]]&lt;&gt;"",TabDates[[#This Row],[Jours]],"")</f>
        <v>45056</v>
      </c>
      <c r="E10" s="61" t="s">
        <v>94</v>
      </c>
    </row>
    <row r="11" spans="1:5" ht="18.75" x14ac:dyDescent="0.3">
      <c r="A11" s="57">
        <f t="shared" si="0"/>
        <v>10</v>
      </c>
      <c r="B11" s="58">
        <f t="shared" ref="B11" ca="1" si="3">B9+6</f>
        <v>45061</v>
      </c>
      <c r="C11" s="59" t="s">
        <v>16</v>
      </c>
      <c r="D11" s="60">
        <f ca="1">IF(TabDates[[#This Row],[Jours TPI]]&lt;&gt;"",TabDates[[#This Row],[Jours]],"")</f>
        <v>45061</v>
      </c>
      <c r="E11" s="61" t="s">
        <v>95</v>
      </c>
    </row>
    <row r="12" spans="1:5" ht="18.75" x14ac:dyDescent="0.3">
      <c r="A12" s="57">
        <f t="shared" si="0"/>
        <v>11</v>
      </c>
      <c r="B12" s="58">
        <f t="shared" ref="B12:B13" ca="1" si="4">B11+1</f>
        <v>45062</v>
      </c>
      <c r="C12" s="59" t="s">
        <v>16</v>
      </c>
      <c r="D12" s="60">
        <f ca="1"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ca="1" si="4"/>
        <v>45063</v>
      </c>
      <c r="C13" s="59" t="s">
        <v>16</v>
      </c>
      <c r="D13" s="60">
        <f ca="1">IF(TabDates[[#This Row],[Jours TPI]]&lt;&gt;"",TabDates[[#This Row],[Jours]],"")</f>
        <v>45063</v>
      </c>
      <c r="E13" s="61" t="s">
        <v>96</v>
      </c>
    </row>
    <row r="14" spans="1:5" ht="18.75" x14ac:dyDescent="0.3">
      <c r="A14" s="57">
        <f t="shared" si="0"/>
        <v>13</v>
      </c>
      <c r="B14" s="58">
        <f t="shared" ref="B14" ca="1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ca="1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 ca="1"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 ca="1"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 ca="1"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 ca="1"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ca="1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ca="1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ca="1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 ca="1"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15438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2023-04-24T14:13:08Z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