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M:\Git\tpi-impero-v2\Planification\"/>
    </mc:Choice>
  </mc:AlternateContent>
  <xr:revisionPtr revIDLastSave="0" documentId="13_ncr:1_{44C4515D-AA09-4BC1-A9F1-9976335E464E}" xr6:coauthVersionLast="36" xr6:coauthVersionMax="47" xr10:uidLastSave="{00000000-0000-0000-0000-000000000000}"/>
  <bookViews>
    <workbookView xWindow="0" yWindow="0" windowWidth="16170" windowHeight="8430" tabRatio="445" xr2:uid="{00000000-000D-0000-FFFF-FFFF00000000}"/>
  </bookViews>
  <sheets>
    <sheet name="Echéancier" sheetId="1" r:id="rId1"/>
    <sheet name="Configuration" sheetId="2" r:id="rId2"/>
    <sheet name="Formules" sheetId="4" state="hidden" r:id="rId3"/>
  </sheets>
  <definedNames>
    <definedName name="cache">Echéancier!$K$13:$P$64</definedName>
    <definedName name="Périodes">Echéancier!$Q$13:$EP$64</definedName>
    <definedName name="Prevusrealise">Echéancier!$I$13:$J$64</definedName>
    <definedName name="Tâches">Echéancier!$D$13:$D$64</definedName>
    <definedName name="_xlnm.Print_Area" localSheetId="0">Echéancier!$D$2:$EZ$36</definedName>
    <definedName name="Zonenonfusionee">Echéancier!$I$13:$EP$64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2" l="1"/>
  <c r="A11" i="2"/>
  <c r="A8" i="2"/>
  <c r="A5" i="2"/>
  <c r="A4" i="2"/>
  <c r="J13" i="1"/>
  <c r="D20" i="2" l="1"/>
  <c r="D21" i="2"/>
  <c r="D22" i="2"/>
  <c r="D23" i="2"/>
  <c r="D24" i="2"/>
  <c r="B25" i="2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2" i="2" l="1"/>
  <c r="O82" i="1" l="1"/>
  <c r="N82" i="1"/>
  <c r="M82" i="1"/>
  <c r="J82" i="1"/>
  <c r="P81" i="1"/>
  <c r="N81" i="1"/>
  <c r="J81" i="1"/>
  <c r="O80" i="1"/>
  <c r="N80" i="1"/>
  <c r="M80" i="1"/>
  <c r="J80" i="1"/>
  <c r="P79" i="1"/>
  <c r="N79" i="1"/>
  <c r="J79" i="1"/>
  <c r="O78" i="1"/>
  <c r="N78" i="1"/>
  <c r="M78" i="1"/>
  <c r="J78" i="1"/>
  <c r="P77" i="1"/>
  <c r="N77" i="1"/>
  <c r="J77" i="1"/>
  <c r="O76" i="1"/>
  <c r="N76" i="1"/>
  <c r="M76" i="1"/>
  <c r="J76" i="1"/>
  <c r="P75" i="1"/>
  <c r="N75" i="1"/>
  <c r="J75" i="1"/>
  <c r="O74" i="1"/>
  <c r="N74" i="1"/>
  <c r="M74" i="1"/>
  <c r="J74" i="1"/>
  <c r="P73" i="1"/>
  <c r="N73" i="1"/>
  <c r="J73" i="1"/>
  <c r="O72" i="1"/>
  <c r="N72" i="1"/>
  <c r="M72" i="1"/>
  <c r="J72" i="1"/>
  <c r="P71" i="1"/>
  <c r="N71" i="1"/>
  <c r="J71" i="1"/>
  <c r="O70" i="1"/>
  <c r="N70" i="1"/>
  <c r="M70" i="1"/>
  <c r="J70" i="1"/>
  <c r="P69" i="1"/>
  <c r="N69" i="1"/>
  <c r="J69" i="1"/>
  <c r="O68" i="1"/>
  <c r="N68" i="1"/>
  <c r="M68" i="1"/>
  <c r="J68" i="1"/>
  <c r="P67" i="1"/>
  <c r="N67" i="1"/>
  <c r="J67" i="1"/>
  <c r="O66" i="1"/>
  <c r="N66" i="1"/>
  <c r="M66" i="1"/>
  <c r="J66" i="1"/>
  <c r="P65" i="1"/>
  <c r="N65" i="1"/>
  <c r="J65" i="1"/>
  <c r="O64" i="1"/>
  <c r="N64" i="1"/>
  <c r="M64" i="1"/>
  <c r="J64" i="1"/>
  <c r="P63" i="1"/>
  <c r="N63" i="1"/>
  <c r="J63" i="1"/>
  <c r="O62" i="1"/>
  <c r="N62" i="1"/>
  <c r="M62" i="1"/>
  <c r="J62" i="1"/>
  <c r="P61" i="1"/>
  <c r="N61" i="1"/>
  <c r="J61" i="1"/>
  <c r="O60" i="1"/>
  <c r="N60" i="1"/>
  <c r="M60" i="1"/>
  <c r="J60" i="1"/>
  <c r="P59" i="1"/>
  <c r="N59" i="1"/>
  <c r="J59" i="1"/>
  <c r="O58" i="1"/>
  <c r="N58" i="1"/>
  <c r="M58" i="1"/>
  <c r="J58" i="1"/>
  <c r="P57" i="1"/>
  <c r="N57" i="1"/>
  <c r="J57" i="1"/>
  <c r="O56" i="1"/>
  <c r="N56" i="1"/>
  <c r="M56" i="1"/>
  <c r="J56" i="1"/>
  <c r="P55" i="1"/>
  <c r="N55" i="1"/>
  <c r="J55" i="1"/>
  <c r="O54" i="1"/>
  <c r="N54" i="1"/>
  <c r="M54" i="1"/>
  <c r="J54" i="1"/>
  <c r="P53" i="1"/>
  <c r="N53" i="1"/>
  <c r="J53" i="1"/>
  <c r="O52" i="1"/>
  <c r="N52" i="1"/>
  <c r="M52" i="1"/>
  <c r="J52" i="1"/>
  <c r="P51" i="1"/>
  <c r="N51" i="1"/>
  <c r="J51" i="1"/>
  <c r="O50" i="1"/>
  <c r="N50" i="1"/>
  <c r="M50" i="1"/>
  <c r="J50" i="1"/>
  <c r="P49" i="1"/>
  <c r="N49" i="1"/>
  <c r="J49" i="1"/>
  <c r="O48" i="1"/>
  <c r="N48" i="1"/>
  <c r="M48" i="1"/>
  <c r="J48" i="1"/>
  <c r="P47" i="1"/>
  <c r="N47" i="1"/>
  <c r="J47" i="1"/>
  <c r="O46" i="1"/>
  <c r="N46" i="1"/>
  <c r="M46" i="1"/>
  <c r="J46" i="1"/>
  <c r="P45" i="1"/>
  <c r="N45" i="1"/>
  <c r="J45" i="1"/>
  <c r="O44" i="1"/>
  <c r="N44" i="1"/>
  <c r="M44" i="1"/>
  <c r="J44" i="1"/>
  <c r="P43" i="1"/>
  <c r="N43" i="1"/>
  <c r="J43" i="1"/>
  <c r="O42" i="1"/>
  <c r="N42" i="1"/>
  <c r="M42" i="1"/>
  <c r="J42" i="1"/>
  <c r="P41" i="1"/>
  <c r="N41" i="1"/>
  <c r="J41" i="1"/>
  <c r="B3" i="2"/>
  <c r="B5" i="2" l="1"/>
  <c r="B6" i="2" s="1"/>
  <c r="B4" i="2"/>
  <c r="D4" i="2" s="1"/>
  <c r="H53" i="1"/>
  <c r="H59" i="1"/>
  <c r="H81" i="1"/>
  <c r="H47" i="1"/>
  <c r="H57" i="1"/>
  <c r="H79" i="1"/>
  <c r="H69" i="1"/>
  <c r="H77" i="1"/>
  <c r="H41" i="1"/>
  <c r="H71" i="1"/>
  <c r="H67" i="1"/>
  <c r="H75" i="1"/>
  <c r="H65" i="1"/>
  <c r="H45" i="1"/>
  <c r="H63" i="1"/>
  <c r="H43" i="1"/>
  <c r="H61" i="1"/>
  <c r="H55" i="1"/>
  <c r="H51" i="1"/>
  <c r="H49" i="1"/>
  <c r="H73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FR12" i="1"/>
  <c r="FS12" i="1"/>
  <c r="FT12" i="1"/>
  <c r="FU12" i="1"/>
  <c r="FV12" i="1"/>
  <c r="FW12" i="1"/>
  <c r="FX12" i="1"/>
  <c r="FY12" i="1"/>
  <c r="FZ12" i="1"/>
  <c r="GA12" i="1"/>
  <c r="GB12" i="1"/>
  <c r="GC12" i="1"/>
  <c r="GD12" i="1"/>
  <c r="GE12" i="1"/>
  <c r="GF12" i="1"/>
  <c r="GG12" i="1"/>
  <c r="GH12" i="1"/>
  <c r="GI12" i="1"/>
  <c r="GJ12" i="1"/>
  <c r="GK12" i="1"/>
  <c r="GL12" i="1"/>
  <c r="GM12" i="1"/>
  <c r="GN12" i="1"/>
  <c r="GO12" i="1"/>
  <c r="GP12" i="1"/>
  <c r="GQ12" i="1"/>
  <c r="GR12" i="1"/>
  <c r="GS12" i="1"/>
  <c r="GT12" i="1"/>
  <c r="GU12" i="1"/>
  <c r="GV12" i="1"/>
  <c r="GW12" i="1"/>
  <c r="GX12" i="1"/>
  <c r="GY12" i="1"/>
  <c r="GZ12" i="1"/>
  <c r="HA12" i="1"/>
  <c r="HB12" i="1"/>
  <c r="HC12" i="1"/>
  <c r="HD12" i="1"/>
  <c r="HE12" i="1"/>
  <c r="HF12" i="1"/>
  <c r="HG12" i="1"/>
  <c r="HH12" i="1"/>
  <c r="HI12" i="1"/>
  <c r="HJ12" i="1"/>
  <c r="HK12" i="1"/>
  <c r="HL12" i="1"/>
  <c r="HM12" i="1"/>
  <c r="HN12" i="1"/>
  <c r="HO12" i="1"/>
  <c r="HP12" i="1"/>
  <c r="HQ12" i="1"/>
  <c r="HR12" i="1"/>
  <c r="B8" i="2" l="1"/>
  <c r="B9" i="2" s="1"/>
  <c r="D9" i="2" s="1"/>
  <c r="B7" i="2"/>
  <c r="D7" i="2" s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O40" i="1"/>
  <c r="N40" i="1"/>
  <c r="M40" i="1"/>
  <c r="J40" i="1"/>
  <c r="P39" i="1"/>
  <c r="N39" i="1"/>
  <c r="J39" i="1"/>
  <c r="O38" i="1"/>
  <c r="N38" i="1"/>
  <c r="M38" i="1"/>
  <c r="J38" i="1"/>
  <c r="P37" i="1"/>
  <c r="N37" i="1"/>
  <c r="J37" i="1"/>
  <c r="O36" i="1"/>
  <c r="N36" i="1"/>
  <c r="M36" i="1"/>
  <c r="J36" i="1"/>
  <c r="P35" i="1"/>
  <c r="N35" i="1"/>
  <c r="J35" i="1"/>
  <c r="O34" i="1"/>
  <c r="N34" i="1"/>
  <c r="M34" i="1"/>
  <c r="J34" i="1"/>
  <c r="P33" i="1"/>
  <c r="N33" i="1"/>
  <c r="J33" i="1"/>
  <c r="O32" i="1"/>
  <c r="N32" i="1"/>
  <c r="M32" i="1"/>
  <c r="J32" i="1"/>
  <c r="P31" i="1"/>
  <c r="N31" i="1"/>
  <c r="J31" i="1"/>
  <c r="O30" i="1"/>
  <c r="N30" i="1"/>
  <c r="M30" i="1"/>
  <c r="J30" i="1"/>
  <c r="P29" i="1"/>
  <c r="N29" i="1"/>
  <c r="J29" i="1"/>
  <c r="O28" i="1"/>
  <c r="N28" i="1"/>
  <c r="M28" i="1"/>
  <c r="J28" i="1"/>
  <c r="P27" i="1"/>
  <c r="N27" i="1"/>
  <c r="J27" i="1"/>
  <c r="O26" i="1"/>
  <c r="N26" i="1"/>
  <c r="M26" i="1"/>
  <c r="J26" i="1"/>
  <c r="P25" i="1"/>
  <c r="N25" i="1"/>
  <c r="J25" i="1"/>
  <c r="N23" i="1"/>
  <c r="N15" i="1"/>
  <c r="N16" i="1"/>
  <c r="N17" i="1"/>
  <c r="N18" i="1"/>
  <c r="N19" i="1"/>
  <c r="N20" i="1"/>
  <c r="N21" i="1"/>
  <c r="N22" i="1"/>
  <c r="N24" i="1"/>
  <c r="J15" i="1"/>
  <c r="J16" i="1"/>
  <c r="J17" i="1"/>
  <c r="J18" i="1"/>
  <c r="J19" i="1"/>
  <c r="J20" i="1"/>
  <c r="J21" i="1"/>
  <c r="J22" i="1"/>
  <c r="J23" i="1"/>
  <c r="J24" i="1"/>
  <c r="O16" i="1"/>
  <c r="O14" i="1"/>
  <c r="R12" i="1"/>
  <c r="O24" i="1"/>
  <c r="M24" i="1"/>
  <c r="N14" i="1"/>
  <c r="N13" i="1"/>
  <c r="Q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P19" i="1"/>
  <c r="M16" i="1"/>
  <c r="M18" i="1"/>
  <c r="M20" i="1"/>
  <c r="M22" i="1"/>
  <c r="M14" i="1"/>
  <c r="J14" i="1"/>
  <c r="L14" i="1" s="1"/>
  <c r="K13" i="1"/>
  <c r="P23" i="1"/>
  <c r="O22" i="1"/>
  <c r="P21" i="1"/>
  <c r="O20" i="1"/>
  <c r="O18" i="1"/>
  <c r="P17" i="1"/>
  <c r="P15" i="1"/>
  <c r="P13" i="1"/>
  <c r="A3" i="2"/>
  <c r="A6" i="2" s="1"/>
  <c r="D6" i="2"/>
  <c r="D8" i="2"/>
  <c r="D3" i="2"/>
  <c r="B11" i="2" l="1"/>
  <c r="B10" i="2"/>
  <c r="D10" i="2" s="1"/>
  <c r="A9" i="2"/>
  <c r="A7" i="2"/>
  <c r="H17" i="1"/>
  <c r="H13" i="1"/>
  <c r="H27" i="1"/>
  <c r="H35" i="1"/>
  <c r="H25" i="1"/>
  <c r="H33" i="1"/>
  <c r="H37" i="1"/>
  <c r="H23" i="1"/>
  <c r="H19" i="1"/>
  <c r="H31" i="1"/>
  <c r="H29" i="1"/>
  <c r="H21" i="1"/>
  <c r="H39" i="1"/>
  <c r="D5" i="2"/>
  <c r="H15" i="1"/>
  <c r="K15" i="1"/>
  <c r="K17" i="1" s="1"/>
  <c r="K19" i="1" s="1"/>
  <c r="K21" i="1" s="1"/>
  <c r="K23" i="1" s="1"/>
  <c r="K25" i="1" s="1"/>
  <c r="K27" i="1" s="1"/>
  <c r="K29" i="1" s="1"/>
  <c r="K31" i="1" s="1"/>
  <c r="K33" i="1" s="1"/>
  <c r="K35" i="1" s="1"/>
  <c r="K37" i="1" s="1"/>
  <c r="K39" i="1" s="1"/>
  <c r="Q5" i="1"/>
  <c r="L16" i="1"/>
  <c r="L18" i="1" s="1"/>
  <c r="L20" i="1" s="1"/>
  <c r="L22" i="1" s="1"/>
  <c r="L24" i="1" s="1"/>
  <c r="L26" i="1" s="1"/>
  <c r="L28" i="1" s="1"/>
  <c r="L30" i="1" s="1"/>
  <c r="L32" i="1" s="1"/>
  <c r="L34" i="1" s="1"/>
  <c r="L36" i="1" s="1"/>
  <c r="L38" i="1" s="1"/>
  <c r="L40" i="1" s="1"/>
  <c r="I12" i="1"/>
  <c r="L12" i="1"/>
  <c r="A12" i="2" l="1"/>
  <c r="A10" i="2"/>
  <c r="B12" i="2"/>
  <c r="B13" i="2" s="1"/>
  <c r="D13" i="2" s="1"/>
  <c r="D11" i="2"/>
  <c r="A15" i="2" l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13" i="2"/>
  <c r="B14" i="2"/>
  <c r="D12" i="2"/>
  <c r="L42" i="1"/>
  <c r="L44" i="1" s="1"/>
  <c r="L46" i="1" s="1"/>
  <c r="L48" i="1" s="1"/>
  <c r="L50" i="1" s="1"/>
  <c r="L52" i="1" s="1"/>
  <c r="L54" i="1" s="1"/>
  <c r="L56" i="1" s="1"/>
  <c r="L58" i="1" s="1"/>
  <c r="L60" i="1" s="1"/>
  <c r="L62" i="1" s="1"/>
  <c r="L64" i="1" s="1"/>
  <c r="L66" i="1" s="1"/>
  <c r="L68" i="1" s="1"/>
  <c r="L70" i="1" s="1"/>
  <c r="L72" i="1" s="1"/>
  <c r="L74" i="1" s="1"/>
  <c r="L76" i="1" s="1"/>
  <c r="L78" i="1" s="1"/>
  <c r="L80" i="1" s="1"/>
  <c r="L82" i="1" s="1"/>
  <c r="K41" i="1"/>
  <c r="K43" i="1" s="1"/>
  <c r="K45" i="1" s="1"/>
  <c r="K47" i="1" s="1"/>
  <c r="K49" i="1" s="1"/>
  <c r="K51" i="1" s="1"/>
  <c r="K53" i="1" s="1"/>
  <c r="K55" i="1" s="1"/>
  <c r="K57" i="1" s="1"/>
  <c r="K59" i="1" s="1"/>
  <c r="K61" i="1" s="1"/>
  <c r="K63" i="1" s="1"/>
  <c r="K65" i="1" s="1"/>
  <c r="K67" i="1" s="1"/>
  <c r="K69" i="1" s="1"/>
  <c r="K71" i="1" s="1"/>
  <c r="K73" i="1" s="1"/>
  <c r="K75" i="1" s="1"/>
  <c r="K77" i="1" s="1"/>
  <c r="K79" i="1" s="1"/>
  <c r="K81" i="1" s="1"/>
  <c r="B15" i="2" l="1"/>
  <c r="D14" i="2"/>
  <c r="Q4" i="1"/>
  <c r="Q3" i="1"/>
  <c r="B16" i="2" l="1"/>
  <c r="D15" i="2"/>
  <c r="B17" i="2" l="1"/>
  <c r="D16" i="2"/>
  <c r="D17" i="2" l="1"/>
  <c r="B18" i="2"/>
  <c r="B20" i="2"/>
  <c r="B21" i="2" s="1"/>
  <c r="D18" i="2" l="1"/>
  <c r="B19" i="2"/>
  <c r="B22" i="2" l="1"/>
  <c r="B23" i="2" s="1"/>
  <c r="D19" i="2"/>
  <c r="FA8" i="1" s="1"/>
  <c r="FA9" i="1" s="1"/>
  <c r="AU8" i="1" l="1"/>
  <c r="AU9" i="1" s="1"/>
  <c r="GE8" i="1"/>
  <c r="GE9" i="1" s="1"/>
  <c r="BO8" i="1"/>
  <c r="BO9" i="1" s="1"/>
  <c r="HI8" i="1"/>
  <c r="HI9" i="1" s="1"/>
  <c r="Q8" i="1"/>
  <c r="Q9" i="1" s="1"/>
  <c r="EG8" i="1"/>
  <c r="EG9" i="1" s="1"/>
  <c r="AK8" i="1"/>
  <c r="AK9" i="1" s="1"/>
  <c r="CS8" i="1"/>
  <c r="CS9" i="1" s="1"/>
  <c r="EQ8" i="1"/>
  <c r="EQ9" i="1" s="1"/>
  <c r="DC8" i="1"/>
  <c r="DC9" i="1" s="1"/>
  <c r="BY8" i="1"/>
  <c r="BY9" i="1" s="1"/>
  <c r="AA8" i="1"/>
  <c r="AA9" i="1" s="1"/>
  <c r="CI8" i="1"/>
  <c r="CI9" i="1" s="1"/>
  <c r="GO8" i="1"/>
  <c r="GO9" i="1" s="1"/>
  <c r="DM8" i="1"/>
  <c r="DM9" i="1" s="1"/>
  <c r="GY8" i="1"/>
  <c r="GY9" i="1" s="1"/>
  <c r="FU8" i="1"/>
  <c r="FU9" i="1" s="1"/>
  <c r="DW8" i="1"/>
  <c r="DW9" i="1" s="1"/>
  <c r="FK8" i="1"/>
  <c r="FK9" i="1" s="1"/>
  <c r="BE8" i="1"/>
  <c r="BE9" i="1" s="1"/>
</calcChain>
</file>

<file path=xl/sharedStrings.xml><?xml version="1.0" encoding="utf-8"?>
<sst xmlns="http://schemas.openxmlformats.org/spreadsheetml/2006/main" count="458" uniqueCount="101">
  <si>
    <t>Prévu, non terminé</t>
  </si>
  <si>
    <t>Réalisé</t>
  </si>
  <si>
    <t>Absence</t>
  </si>
  <si>
    <t>Prévu, terminé</t>
  </si>
  <si>
    <t>Réalisé hors planification</t>
  </si>
  <si>
    <t>Tâches</t>
  </si>
  <si>
    <t>Prédécesseur</t>
  </si>
  <si>
    <t>Livrable</t>
  </si>
  <si>
    <t>Terminée</t>
  </si>
  <si>
    <t>Retard</t>
  </si>
  <si>
    <t>Cumul prévu</t>
  </si>
  <si>
    <t>Absences</t>
  </si>
  <si>
    <t>Début/fin livrables</t>
  </si>
  <si>
    <t>Avancée "réalisé"</t>
  </si>
  <si>
    <t>Avancée "prévu"</t>
  </si>
  <si>
    <t>R en trop</t>
  </si>
  <si>
    <t>x</t>
  </si>
  <si>
    <t>Prévu</t>
  </si>
  <si>
    <t>Colonne1</t>
  </si>
  <si>
    <t>Jours</t>
  </si>
  <si>
    <t>Jours TPI</t>
  </si>
  <si>
    <t>Date TPI</t>
  </si>
  <si>
    <t>Livrables / infos</t>
  </si>
  <si>
    <t>périodes prévues au total</t>
  </si>
  <si>
    <t>périodes réalisées au total</t>
  </si>
  <si>
    <t>périodes d'absence</t>
  </si>
  <si>
    <t>Périodes</t>
  </si>
  <si>
    <t>r</t>
  </si>
  <si>
    <t>p</t>
  </si>
  <si>
    <t>Echéancier</t>
  </si>
  <si>
    <t>Gouvernon Stan</t>
  </si>
  <si>
    <t>Planification</t>
  </si>
  <si>
    <t>B</t>
  </si>
  <si>
    <t>C</t>
  </si>
  <si>
    <t>A</t>
  </si>
  <si>
    <t>D</t>
  </si>
  <si>
    <t>E</t>
  </si>
  <si>
    <t>F</t>
  </si>
  <si>
    <t>G</t>
  </si>
  <si>
    <t>H</t>
  </si>
  <si>
    <t>I</t>
  </si>
  <si>
    <t>Afficher l'adresse du professeur</t>
  </si>
  <si>
    <t>Entrer l'adresse du professeur</t>
  </si>
  <si>
    <t>Mémoriser l'adresse du professeur</t>
  </si>
  <si>
    <t>Affiche les élèves possiblement déconnecté</t>
  </si>
  <si>
    <t>Les applications annonce leurs fermetures</t>
  </si>
  <si>
    <t>Le professeur peut mettre fin à une connexion</t>
  </si>
  <si>
    <t>Affichage des captures d'écrans cochées</t>
  </si>
  <si>
    <t>Informations supplémentaires avec les miniatures</t>
  </si>
  <si>
    <t>Affichage ou non des branches du Treeview</t>
  </si>
  <si>
    <t>Création du Treeview</t>
  </si>
  <si>
    <t>Affichage des applications et des urls dans le Treeview</t>
  </si>
  <si>
    <t>J</t>
  </si>
  <si>
    <t>K</t>
  </si>
  <si>
    <t>L</t>
  </si>
  <si>
    <t>M</t>
  </si>
  <si>
    <t>Historique des urls</t>
  </si>
  <si>
    <t>Historique des communications</t>
  </si>
  <si>
    <t>Fenêtre d'observation d'un seul élève</t>
  </si>
  <si>
    <t>Envoi de messages entre élève et professeur</t>
  </si>
  <si>
    <t>Diffusion de 3 listes d'applications</t>
  </si>
  <si>
    <t>Expression régulière pour le titre des pages web</t>
  </si>
  <si>
    <t>Envoi de la liste des sites autorisés</t>
  </si>
  <si>
    <t>Fermeture automatique des site non autorisés</t>
  </si>
  <si>
    <t>Activer ou non les filtres</t>
  </si>
  <si>
    <t>Sauver une capture d'écran</t>
  </si>
  <si>
    <t>Permet la selection des élèves pour la diffusion</t>
  </si>
  <si>
    <t>Choix de la priorité du stream</t>
  </si>
  <si>
    <t>Choix du focus autorisé pendant le stream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</si>
  <si>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</si>
  <si>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</si>
  <si>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</si>
  <si>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</si>
  <si>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</si>
  <si>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</si>
  <si>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</si>
  <si>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</si>
  <si>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</si>
  <si>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</si>
  <si>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</si>
  <si>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</si>
  <si>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</si>
  <si>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Choix si l'élève à le contrôle ou non</t>
  </si>
  <si>
    <t>Contrôle à distance de l'élève</t>
  </si>
  <si>
    <t>Streaming de l'élève sur l'application Maitre</t>
  </si>
  <si>
    <t>Choix de l'écran à afficher</t>
  </si>
  <si>
    <t>AA</t>
  </si>
  <si>
    <t>AB</t>
  </si>
  <si>
    <t>AC</t>
  </si>
  <si>
    <t>AD</t>
  </si>
  <si>
    <t>S/T/U</t>
  </si>
  <si>
    <t>[L1] Connexion</t>
  </si>
  <si>
    <t>[L2] Affichage Professeur</t>
  </si>
  <si>
    <t>[L4] Filtrage</t>
  </si>
  <si>
    <t>[L5] Streaming multicast</t>
  </si>
  <si>
    <t>[L6] Contrôle à distance</t>
  </si>
  <si>
    <t>[L3] Historique</t>
  </si>
  <si>
    <t>Zoom dans les captures d'écrans</t>
  </si>
  <si>
    <t>Documentation</t>
  </si>
  <si>
    <t>UI</t>
  </si>
  <si>
    <t>Intégration du projet de Marie-Ange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</si>
</sst>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 dd/mm/yy"/>
    <numFmt numFmtId="165" formatCode="dd/mm"/>
  </numFmts>
  <fonts count="1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9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 style="medium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 style="medium">
        <color indexed="64"/>
      </bottom>
      <diagonal/>
    </border>
    <border>
      <left style="dotted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 style="medium">
        <color auto="1"/>
      </left>
      <right/>
      <top/>
      <bottom style="dotted">
        <color auto="1"/>
      </bottom>
      <diagonal/>
    </border>
    <border>
      <left/>
      <right style="medium">
        <color auto="1"/>
      </right>
      <top/>
      <bottom style="dotted">
        <color auto="1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applyFont="1"/>
    <xf numFmtId="0" fontId="1" fillId="0" borderId="5" xfId="0" applyFont="1" applyBorder="1"/>
    <xf numFmtId="0" fontId="1" fillId="0" borderId="4" xfId="0" applyFont="1" applyBorder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4" fillId="6" borderId="2" xfId="0" applyFont="1" applyFill="1" applyBorder="1"/>
    <xf numFmtId="0" fontId="4" fillId="6" borderId="3" xfId="0" applyFont="1" applyFill="1" applyBorder="1"/>
    <xf numFmtId="0" fontId="4" fillId="7" borderId="7" xfId="0" applyFont="1" applyFill="1" applyBorder="1"/>
    <xf numFmtId="0" fontId="4" fillId="7" borderId="8" xfId="0" applyFont="1" applyFill="1" applyBorder="1"/>
    <xf numFmtId="0" fontId="5" fillId="0" borderId="5" xfId="0" applyFont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1" fillId="0" borderId="10" xfId="0" applyFont="1" applyBorder="1"/>
    <xf numFmtId="0" fontId="5" fillId="0" borderId="10" xfId="0" applyFont="1" applyBorder="1" applyAlignment="1">
      <alignment horizontal="center" vertical="center"/>
    </xf>
    <xf numFmtId="0" fontId="1" fillId="0" borderId="12" xfId="0" applyFont="1" applyBorder="1"/>
    <xf numFmtId="0" fontId="5" fillId="0" borderId="1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9" borderId="4" xfId="0" applyFont="1" applyFill="1" applyBorder="1"/>
    <xf numFmtId="0" fontId="1" fillId="9" borderId="10" xfId="0" applyFont="1" applyFill="1" applyBorder="1"/>
    <xf numFmtId="0" fontId="1" fillId="9" borderId="12" xfId="0" applyFont="1" applyFill="1" applyBorder="1"/>
    <xf numFmtId="0" fontId="4" fillId="9" borderId="0" xfId="0" applyFont="1" applyFill="1"/>
    <xf numFmtId="0" fontId="4" fillId="9" borderId="5" xfId="0" applyFont="1" applyFill="1" applyBorder="1"/>
    <xf numFmtId="0" fontId="11" fillId="6" borderId="2" xfId="0" applyFont="1" applyFill="1" applyBorder="1" applyAlignment="1">
      <alignment horizontal="left" vertical="center"/>
    </xf>
    <xf numFmtId="0" fontId="11" fillId="9" borderId="0" xfId="0" applyFont="1" applyFill="1" applyAlignment="1">
      <alignment horizontal="left" vertical="center"/>
    </xf>
    <xf numFmtId="0" fontId="11" fillId="7" borderId="7" xfId="0" applyFont="1" applyFill="1" applyBorder="1" applyAlignment="1">
      <alignment horizontal="left" vertical="center"/>
    </xf>
    <xf numFmtId="0" fontId="1" fillId="9" borderId="5" xfId="0" applyFont="1" applyFill="1" applyBorder="1"/>
    <xf numFmtId="0" fontId="9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1" fillId="9" borderId="0" xfId="0" applyFont="1" applyFill="1"/>
    <xf numFmtId="0" fontId="1" fillId="9" borderId="6" xfId="0" applyFont="1" applyFill="1" applyBorder="1"/>
    <xf numFmtId="0" fontId="1" fillId="9" borderId="7" xfId="0" applyFont="1" applyFill="1" applyBorder="1"/>
    <xf numFmtId="0" fontId="1" fillId="9" borderId="13" xfId="0" applyFont="1" applyFill="1" applyBorder="1"/>
    <xf numFmtId="0" fontId="1" fillId="9" borderId="14" xfId="0" applyFont="1" applyFill="1" applyBorder="1"/>
    <xf numFmtId="0" fontId="1" fillId="9" borderId="8" xfId="0" applyFont="1" applyFill="1" applyBorder="1"/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6" fillId="9" borderId="0" xfId="0" applyFont="1" applyFill="1" applyAlignment="1">
      <alignment horizontal="center" vertical="center"/>
    </xf>
    <xf numFmtId="0" fontId="1" fillId="9" borderId="5" xfId="0" applyFont="1" applyFill="1" applyBorder="1" applyAlignment="1">
      <alignment vertical="center"/>
    </xf>
    <xf numFmtId="0" fontId="6" fillId="9" borderId="7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vertical="center"/>
    </xf>
    <xf numFmtId="0" fontId="2" fillId="0" borderId="16" xfId="0" applyFont="1" applyBorder="1" applyAlignment="1">
      <alignment horizontal="center"/>
    </xf>
    <xf numFmtId="0" fontId="0" fillId="0" borderId="7" xfId="0" applyBorder="1"/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" fillId="0" borderId="7" xfId="0" applyFont="1" applyBorder="1"/>
    <xf numFmtId="0" fontId="14" fillId="0" borderId="0" xfId="0" applyFont="1"/>
    <xf numFmtId="164" fontId="15" fillId="0" borderId="0" xfId="0" applyNumberFormat="1" applyFont="1" applyAlignment="1">
      <alignment horizontal="distributed"/>
    </xf>
    <xf numFmtId="0" fontId="15" fillId="0" borderId="0" xfId="0" applyFont="1" applyAlignment="1">
      <alignment horizontal="center" vertical="center"/>
    </xf>
    <xf numFmtId="165" fontId="14" fillId="0" borderId="0" xfId="0" applyNumberFormat="1" applyFont="1" applyAlignment="1">
      <alignment horizontal="center"/>
    </xf>
    <xf numFmtId="0" fontId="15" fillId="0" borderId="0" xfId="0" applyFont="1" applyAlignment="1">
      <alignment horizontal="left"/>
    </xf>
    <xf numFmtId="0" fontId="3" fillId="2" borderId="15" xfId="0" applyFont="1" applyFill="1" applyBorder="1" applyAlignment="1">
      <alignment vertical="center" wrapText="1"/>
    </xf>
    <xf numFmtId="0" fontId="3" fillId="2" borderId="16" xfId="0" applyFont="1" applyFill="1" applyBorder="1" applyAlignment="1">
      <alignment vertical="center" wrapText="1"/>
    </xf>
    <xf numFmtId="0" fontId="3" fillId="2" borderId="17" xfId="0" applyFont="1" applyFill="1" applyBorder="1" applyAlignment="1">
      <alignment vertical="center" wrapText="1"/>
    </xf>
    <xf numFmtId="0" fontId="1" fillId="10" borderId="0" xfId="0" applyFont="1" applyFill="1"/>
    <xf numFmtId="0" fontId="1" fillId="11" borderId="0" xfId="0" applyFont="1" applyFill="1"/>
    <xf numFmtId="0" fontId="1" fillId="11" borderId="4" xfId="0" applyFont="1" applyFill="1" applyBorder="1"/>
    <xf numFmtId="0" fontId="1" fillId="0" borderId="0" xfId="0" applyFont="1" applyBorder="1"/>
    <xf numFmtId="0" fontId="1" fillId="0" borderId="1" xfId="0" applyFont="1" applyBorder="1"/>
    <xf numFmtId="0" fontId="1" fillId="0" borderId="6" xfId="0" applyFont="1" applyBorder="1"/>
    <xf numFmtId="0" fontId="1" fillId="0" borderId="0" xfId="0" applyFont="1" applyFill="1"/>
    <xf numFmtId="0" fontId="1" fillId="0" borderId="10" xfId="0" applyFont="1" applyFill="1" applyBorder="1"/>
    <xf numFmtId="0" fontId="1" fillId="0" borderId="12" xfId="0" applyFont="1" applyFill="1" applyBorder="1"/>
    <xf numFmtId="0" fontId="1" fillId="9" borderId="19" xfId="0" applyFont="1" applyFill="1" applyBorder="1"/>
    <xf numFmtId="0" fontId="1" fillId="9" borderId="18" xfId="0" applyFont="1" applyFill="1" applyBorder="1"/>
    <xf numFmtId="0" fontId="1" fillId="9" borderId="20" xfId="0" applyFont="1" applyFill="1" applyBorder="1"/>
    <xf numFmtId="0" fontId="1" fillId="9" borderId="21" xfId="0" applyFont="1" applyFill="1" applyBorder="1"/>
    <xf numFmtId="0" fontId="1" fillId="10" borderId="20" xfId="0" applyFont="1" applyFill="1" applyBorder="1"/>
    <xf numFmtId="0" fontId="1" fillId="10" borderId="18" xfId="0" applyFont="1" applyFill="1" applyBorder="1"/>
    <xf numFmtId="0" fontId="1" fillId="9" borderId="22" xfId="0" applyFont="1" applyFill="1" applyBorder="1"/>
    <xf numFmtId="0" fontId="6" fillId="0" borderId="2" xfId="0" applyFont="1" applyBorder="1" applyAlignment="1">
      <alignment horizontal="center" textRotation="90"/>
    </xf>
    <xf numFmtId="0" fontId="6" fillId="0" borderId="0" xfId="0" applyFont="1" applyAlignment="1">
      <alignment horizontal="center" textRotation="90"/>
    </xf>
    <xf numFmtId="0" fontId="6" fillId="0" borderId="7" xfId="0" applyFont="1" applyBorder="1" applyAlignment="1">
      <alignment horizontal="center" textRotation="90"/>
    </xf>
    <xf numFmtId="0" fontId="6" fillId="0" borderId="1" xfId="0" applyFont="1" applyBorder="1" applyAlignment="1">
      <alignment horizontal="center" textRotation="90"/>
    </xf>
    <xf numFmtId="0" fontId="6" fillId="0" borderId="4" xfId="0" applyFont="1" applyBorder="1" applyAlignment="1">
      <alignment horizontal="center" textRotation="90"/>
    </xf>
    <xf numFmtId="0" fontId="6" fillId="0" borderId="6" xfId="0" applyFont="1" applyBorder="1" applyAlignment="1">
      <alignment horizontal="center" textRotation="90"/>
    </xf>
    <xf numFmtId="0" fontId="10" fillId="0" borderId="0" xfId="0" applyFont="1" applyAlignment="1">
      <alignment horizontal="center" vertical="center"/>
    </xf>
    <xf numFmtId="0" fontId="1" fillId="0" borderId="16" xfId="0" applyFont="1" applyBorder="1" applyAlignment="1">
      <alignment horizontal="left" vertical="center"/>
    </xf>
    <xf numFmtId="0" fontId="2" fillId="0" borderId="1" xfId="0" applyFont="1" applyBorder="1" applyAlignment="1">
      <alignment horizontal="center" textRotation="90"/>
    </xf>
    <xf numFmtId="0" fontId="2" fillId="0" borderId="4" xfId="0" applyFont="1" applyBorder="1" applyAlignment="1">
      <alignment horizontal="center" textRotation="90"/>
    </xf>
    <xf numFmtId="0" fontId="2" fillId="0" borderId="6" xfId="0" applyFont="1" applyBorder="1" applyAlignment="1">
      <alignment horizontal="center" textRotation="90"/>
    </xf>
    <xf numFmtId="0" fontId="2" fillId="0" borderId="2" xfId="0" applyFont="1" applyBorder="1" applyAlignment="1">
      <alignment horizontal="center" textRotation="90"/>
    </xf>
    <xf numFmtId="0" fontId="2" fillId="0" borderId="0" xfId="0" applyFont="1" applyBorder="1" applyAlignment="1">
      <alignment horizontal="center" textRotation="90"/>
    </xf>
    <xf numFmtId="0" fontId="2" fillId="0" borderId="7" xfId="0" applyFont="1" applyBorder="1" applyAlignment="1">
      <alignment horizontal="center" textRotation="90"/>
    </xf>
    <xf numFmtId="0" fontId="1" fillId="9" borderId="1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textRotation="90"/>
    </xf>
    <xf numFmtId="0" fontId="6" fillId="0" borderId="5" xfId="0" applyFont="1" applyBorder="1" applyAlignment="1">
      <alignment horizontal="center" textRotation="90"/>
    </xf>
    <xf numFmtId="0" fontId="6" fillId="0" borderId="8" xfId="0" applyFont="1" applyBorder="1" applyAlignment="1">
      <alignment horizontal="center" textRotation="90"/>
    </xf>
    <xf numFmtId="0" fontId="1" fillId="0" borderId="0" xfId="0" applyFont="1" applyAlignment="1">
      <alignment horizontal="center" vertical="center"/>
    </xf>
    <xf numFmtId="14" fontId="1" fillId="9" borderId="4" xfId="0" applyNumberFormat="1" applyFont="1" applyFill="1" applyBorder="1" applyAlignment="1">
      <alignment horizontal="center" vertical="center"/>
    </xf>
    <xf numFmtId="14" fontId="1" fillId="9" borderId="0" xfId="0" applyNumberFormat="1" applyFont="1" applyFill="1" applyAlignment="1">
      <alignment horizontal="center" vertical="center"/>
    </xf>
    <xf numFmtId="14" fontId="1" fillId="9" borderId="10" xfId="0" applyNumberFormat="1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 wrapText="1"/>
    </xf>
    <xf numFmtId="0" fontId="8" fillId="6" borderId="0" xfId="0" applyFont="1" applyFill="1" applyAlignment="1">
      <alignment horizontal="center" vertical="center" wrapText="1"/>
    </xf>
    <xf numFmtId="0" fontId="8" fillId="6" borderId="10" xfId="0" applyFont="1" applyFill="1" applyBorder="1" applyAlignment="1">
      <alignment horizontal="center" vertical="center" wrapText="1"/>
    </xf>
    <xf numFmtId="0" fontId="1" fillId="9" borderId="1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8" fillId="6" borderId="12" xfId="0" applyFont="1" applyFill="1" applyBorder="1" applyAlignment="1">
      <alignment horizontal="center" vertical="center" wrapText="1"/>
    </xf>
    <xf numFmtId="14" fontId="1" fillId="9" borderId="12" xfId="0" applyNumberFormat="1" applyFont="1" applyFill="1" applyBorder="1" applyAlignment="1">
      <alignment horizontal="center" vertical="center"/>
    </xf>
    <xf numFmtId="14" fontId="1" fillId="9" borderId="5" xfId="0" applyNumberFormat="1" applyFont="1" applyFill="1" applyBorder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2" fillId="0" borderId="0" xfId="0" applyFont="1" applyAlignment="1">
      <alignment horizontal="center" textRotation="90"/>
    </xf>
    <xf numFmtId="0" fontId="1" fillId="0" borderId="16" xfId="0" applyFont="1" applyBorder="1" applyAlignment="1">
      <alignment vertical="center"/>
    </xf>
    <xf numFmtId="0" fontId="8" fillId="6" borderId="5" xfId="0" applyFont="1" applyFill="1" applyBorder="1" applyAlignment="1">
      <alignment horizontal="center" vertical="center" wrapText="1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1" fillId="9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textRotation="90"/>
    </xf>
    <xf numFmtId="0" fontId="2" fillId="0" borderId="5" xfId="0" applyFont="1" applyBorder="1" applyAlignment="1">
      <alignment horizontal="center" textRotation="90"/>
    </xf>
    <xf numFmtId="0" fontId="2" fillId="0" borderId="8" xfId="0" applyFont="1" applyBorder="1" applyAlignment="1">
      <alignment horizontal="center" textRotation="90"/>
    </xf>
    <xf numFmtId="0" fontId="1" fillId="0" borderId="17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7" fillId="9" borderId="7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2731">
    <dxf>
      <font>
        <strike val="0"/>
        <outline val="0"/>
        <shadow val="0"/>
        <u val="none"/>
        <vertAlign val="baseline"/>
        <sz val="14"/>
        <color theme="9" tint="-0.249977111117893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FF0000"/>
        <name val="Calibri"/>
        <family val="2"/>
        <scheme val="minor"/>
      </font>
      <numFmt numFmtId="165" formatCode="dd/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9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distributed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FF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</dxf>
    <dxf>
      <alignment horizontal="center" vertical="center" textRotation="0" wrapText="0" indent="0" justifyLastLine="0" shrinkToFit="0" readingOrder="0"/>
    </dxf>
    <dxf>
      <fill>
        <patternFill>
          <bgColor theme="0" tint="-0.24994659260841701"/>
        </patternFill>
      </fill>
    </dxf>
    <dxf>
      <font>
        <color theme="0"/>
      </font>
      <fill>
        <patternFill patternType="solid">
          <bgColor rgb="FFC00000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rgb="FFFF0000"/>
        </bottom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border>
        <bottom style="thin">
          <color rgb="FFFF0000"/>
        </bottom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ill>
        <patternFill>
          <bgColor rgb="FFFF5050"/>
        </patternFill>
      </fill>
    </dxf>
    <dxf>
      <fill>
        <patternFill>
          <bgColor rgb="FFFF9999"/>
        </patternFill>
      </fill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0000"/>
      </font>
    </dxf>
    <dxf>
      <font>
        <color theme="0"/>
      </font>
      <fill>
        <patternFill>
          <bgColor rgb="FF7030A0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5757"/>
      <color rgb="FFFF9999"/>
      <color rgb="FFFF5050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268941</xdr:colOff>
      <xdr:row>38</xdr:row>
      <xdr:rowOff>172496</xdr:rowOff>
    </xdr:from>
    <xdr:ext cx="3246219" cy="1081218"/>
    <xdr:pic>
      <xdr:nvPicPr>
        <xdr:cNvPr id="2" name="Image 1">
          <a:extLst>
            <a:ext uri="{FF2B5EF4-FFF2-40B4-BE49-F238E27FC236}">
              <a16:creationId xmlns:a16="http://schemas.microsoft.com/office/drawing/2014/main" id="{F23189AD-1BE5-4742-B77E-98F58E0FD6A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57716" b="59555"/>
        <a:stretch/>
      </xdr:blipFill>
      <xdr:spPr>
        <a:xfrm>
          <a:off x="6364941" y="7411496"/>
          <a:ext cx="3246219" cy="1081218"/>
        </a:xfrm>
        <a:prstGeom prst="rect">
          <a:avLst/>
        </a:prstGeom>
      </xdr:spPr>
    </xdr:pic>
    <xdr:clientData/>
  </xdr:oneCellAnchor>
  <xdr:oneCellAnchor>
    <xdr:from>
      <xdr:col>13</xdr:col>
      <xdr:colOff>103909</xdr:colOff>
      <xdr:row>41</xdr:row>
      <xdr:rowOff>86590</xdr:rowOff>
    </xdr:from>
    <xdr:ext cx="7954485" cy="571580"/>
    <xdr:pic>
      <xdr:nvPicPr>
        <xdr:cNvPr id="3" name="Image 2">
          <a:extLst>
            <a:ext uri="{FF2B5EF4-FFF2-40B4-BE49-F238E27FC236}">
              <a16:creationId xmlns:a16="http://schemas.microsoft.com/office/drawing/2014/main" id="{F1046E04-0CFD-4B03-B0D1-6BBB6E58A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9909" y="7897090"/>
          <a:ext cx="7954485" cy="571580"/>
        </a:xfrm>
        <a:prstGeom prst="rect">
          <a:avLst/>
        </a:prstGeom>
      </xdr:spPr>
    </xdr:pic>
    <xdr:clientData/>
  </xdr:oneCellAnchor>
  <xdr:oneCellAnchor>
    <xdr:from>
      <xdr:col>2</xdr:col>
      <xdr:colOff>272994</xdr:colOff>
      <xdr:row>44</xdr:row>
      <xdr:rowOff>166688</xdr:rowOff>
    </xdr:from>
    <xdr:ext cx="3620005" cy="438211"/>
    <xdr:pic>
      <xdr:nvPicPr>
        <xdr:cNvPr id="4" name="Image 3">
          <a:extLst>
            <a:ext uri="{FF2B5EF4-FFF2-40B4-BE49-F238E27FC236}">
              <a16:creationId xmlns:a16="http://schemas.microsoft.com/office/drawing/2014/main" id="{FC71ABB5-2EAE-4E89-A329-58DB91E39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96994" y="8548688"/>
          <a:ext cx="3620005" cy="438211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14</xdr:row>
      <xdr:rowOff>0</xdr:rowOff>
    </xdr:from>
    <xdr:ext cx="1790950" cy="342948"/>
    <xdr:pic>
      <xdr:nvPicPr>
        <xdr:cNvPr id="5" name="Image 4">
          <a:extLst>
            <a:ext uri="{FF2B5EF4-FFF2-40B4-BE49-F238E27FC236}">
              <a16:creationId xmlns:a16="http://schemas.microsoft.com/office/drawing/2014/main" id="{ADEC9A11-0640-4EB1-8FE5-4A066F97E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0" y="2667000"/>
          <a:ext cx="1790950" cy="342948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14</xdr:row>
      <xdr:rowOff>0</xdr:rowOff>
    </xdr:from>
    <xdr:ext cx="1419423" cy="285790"/>
    <xdr:pic>
      <xdr:nvPicPr>
        <xdr:cNvPr id="6" name="Image 5">
          <a:extLst>
            <a:ext uri="{FF2B5EF4-FFF2-40B4-BE49-F238E27FC236}">
              <a16:creationId xmlns:a16="http://schemas.microsoft.com/office/drawing/2014/main" id="{AA37CD51-E06B-4DD8-8F96-85FFC0BF1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72000" y="2667000"/>
          <a:ext cx="1419423" cy="285790"/>
        </a:xfrm>
        <a:prstGeom prst="rect">
          <a:avLst/>
        </a:prstGeom>
      </xdr:spPr>
    </xdr:pic>
    <xdr:clientData/>
  </xdr:oneCellAnchor>
  <xdr:oneCellAnchor>
    <xdr:from>
      <xdr:col>28</xdr:col>
      <xdr:colOff>311728</xdr:colOff>
      <xdr:row>36</xdr:row>
      <xdr:rowOff>0</xdr:rowOff>
    </xdr:from>
    <xdr:ext cx="1409897" cy="400106"/>
    <xdr:pic>
      <xdr:nvPicPr>
        <xdr:cNvPr id="7" name="Image 6">
          <a:extLst>
            <a:ext uri="{FF2B5EF4-FFF2-40B4-BE49-F238E27FC236}">
              <a16:creationId xmlns:a16="http://schemas.microsoft.com/office/drawing/2014/main" id="{84A3E979-202B-4FA0-9CC5-E7177B3A2B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647728" y="6858000"/>
          <a:ext cx="1409897" cy="400106"/>
        </a:xfrm>
        <a:prstGeom prst="rect">
          <a:avLst/>
        </a:prstGeom>
      </xdr:spPr>
    </xdr:pic>
    <xdr:clientData/>
  </xdr:oneCellAnchor>
  <xdr:oneCellAnchor>
    <xdr:from>
      <xdr:col>20</xdr:col>
      <xdr:colOff>173182</xdr:colOff>
      <xdr:row>37</xdr:row>
      <xdr:rowOff>69273</xdr:rowOff>
    </xdr:from>
    <xdr:ext cx="2162477" cy="342948"/>
    <xdr:pic>
      <xdr:nvPicPr>
        <xdr:cNvPr id="8" name="Image 7">
          <a:extLst>
            <a:ext uri="{FF2B5EF4-FFF2-40B4-BE49-F238E27FC236}">
              <a16:creationId xmlns:a16="http://schemas.microsoft.com/office/drawing/2014/main" id="{28E75F6E-A504-42AC-AA35-8C55BBC9EC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413182" y="7117773"/>
          <a:ext cx="2162477" cy="342948"/>
        </a:xfrm>
        <a:prstGeom prst="rect">
          <a:avLst/>
        </a:prstGeom>
      </xdr:spPr>
    </xdr:pic>
    <xdr:clientData/>
  </xdr:oneCellAnchor>
  <xdr:oneCellAnchor>
    <xdr:from>
      <xdr:col>20</xdr:col>
      <xdr:colOff>173182</xdr:colOff>
      <xdr:row>37</xdr:row>
      <xdr:rowOff>69273</xdr:rowOff>
    </xdr:from>
    <xdr:ext cx="2495898" cy="352474"/>
    <xdr:pic>
      <xdr:nvPicPr>
        <xdr:cNvPr id="9" name="Image 8">
          <a:extLst>
            <a:ext uri="{FF2B5EF4-FFF2-40B4-BE49-F238E27FC236}">
              <a16:creationId xmlns:a16="http://schemas.microsoft.com/office/drawing/2014/main" id="{9361DE0F-8E9D-411A-9B01-8CDD9B0D2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413182" y="7117773"/>
          <a:ext cx="2495898" cy="352474"/>
        </a:xfrm>
        <a:prstGeom prst="rect">
          <a:avLst/>
        </a:prstGeom>
      </xdr:spPr>
    </xdr:pic>
    <xdr:clientData/>
  </xdr:oneCellAnchor>
  <xdr:twoCellAnchor editAs="oneCell">
    <xdr:from>
      <xdr:col>10</xdr:col>
      <xdr:colOff>0</xdr:colOff>
      <xdr:row>54</xdr:row>
      <xdr:rowOff>0</xdr:rowOff>
    </xdr:from>
    <xdr:to>
      <xdr:col>21</xdr:col>
      <xdr:colOff>715645</xdr:colOff>
      <xdr:row>58</xdr:row>
      <xdr:rowOff>9633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134A10A1-5114-4822-91F5-DA9899439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20000" y="10287000"/>
          <a:ext cx="9097645" cy="771633"/>
        </a:xfrm>
        <a:prstGeom prst="rect">
          <a:avLst/>
        </a:prstGeom>
      </xdr:spPr>
    </xdr:pic>
    <xdr:clientData/>
  </xdr:twoCellAnchor>
  <xdr:twoCellAnchor editAs="oneCell">
    <xdr:from>
      <xdr:col>10</xdr:col>
      <xdr:colOff>69272</xdr:colOff>
      <xdr:row>59</xdr:row>
      <xdr:rowOff>138546</xdr:rowOff>
    </xdr:from>
    <xdr:to>
      <xdr:col>15</xdr:col>
      <xdr:colOff>374646</xdr:colOff>
      <xdr:row>62</xdr:row>
      <xdr:rowOff>119573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D2039DDF-8CE9-4808-B9FA-B5D565420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89272" y="11378046"/>
          <a:ext cx="4115374" cy="552527"/>
        </a:xfrm>
        <a:prstGeom prst="rect">
          <a:avLst/>
        </a:prstGeom>
      </xdr:spPr>
    </xdr:pic>
    <xdr:clientData/>
  </xdr:twoCellAnchor>
  <xdr:twoCellAnchor editAs="oneCell">
    <xdr:from>
      <xdr:col>10</xdr:col>
      <xdr:colOff>59282</xdr:colOff>
      <xdr:row>64</xdr:row>
      <xdr:rowOff>106574</xdr:rowOff>
    </xdr:from>
    <xdr:to>
      <xdr:col>14</xdr:col>
      <xdr:colOff>40655</xdr:colOff>
      <xdr:row>66</xdr:row>
      <xdr:rowOff>1838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83312635-C8F6-448B-AF00-92CC7B2ED9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679282" y="12298574"/>
          <a:ext cx="3029373" cy="276264"/>
        </a:xfrm>
        <a:prstGeom prst="rect">
          <a:avLst/>
        </a:prstGeom>
      </xdr:spPr>
    </xdr:pic>
    <xdr:clientData/>
  </xdr:twoCellAnchor>
  <xdr:twoCellAnchor editAs="oneCell">
    <xdr:from>
      <xdr:col>0</xdr:col>
      <xdr:colOff>542925</xdr:colOff>
      <xdr:row>58</xdr:row>
      <xdr:rowOff>114300</xdr:rowOff>
    </xdr:from>
    <xdr:to>
      <xdr:col>9</xdr:col>
      <xdr:colOff>353356</xdr:colOff>
      <xdr:row>69</xdr:row>
      <xdr:rowOff>95540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6F6F71FD-F213-4542-BFE1-A18021B930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2925" y="11163300"/>
          <a:ext cx="6668431" cy="2076740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63</xdr:row>
      <xdr:rowOff>0</xdr:rowOff>
    </xdr:from>
    <xdr:to>
      <xdr:col>43</xdr:col>
      <xdr:colOff>639620</xdr:colOff>
      <xdr:row>98</xdr:row>
      <xdr:rowOff>134299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56E48F83-99CA-4AB9-8275-94524A83D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5098380" y="12001500"/>
          <a:ext cx="10355120" cy="6801799"/>
        </a:xfrm>
        <a:prstGeom prst="rect">
          <a:avLst/>
        </a:prstGeom>
      </xdr:spPr>
    </xdr:pic>
    <xdr:clientData/>
  </xdr:twoCellAnchor>
  <xdr:twoCellAnchor editAs="oneCell">
    <xdr:from>
      <xdr:col>49</xdr:col>
      <xdr:colOff>571500</xdr:colOff>
      <xdr:row>68</xdr:row>
      <xdr:rowOff>0</xdr:rowOff>
    </xdr:from>
    <xdr:to>
      <xdr:col>64</xdr:col>
      <xdr:colOff>20673</xdr:colOff>
      <xdr:row>119</xdr:row>
      <xdr:rowOff>10882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5168C91D-31BA-4A15-A492-AD9748BB51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0243130" y="12954000"/>
          <a:ext cx="11593543" cy="9726382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130</xdr:row>
      <xdr:rowOff>0</xdr:rowOff>
    </xdr:from>
    <xdr:to>
      <xdr:col>47</xdr:col>
      <xdr:colOff>201409</xdr:colOff>
      <xdr:row>172</xdr:row>
      <xdr:rowOff>134485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3808EE5E-79C1-4DBC-A86C-C0D5CDA70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8336880" y="24765000"/>
          <a:ext cx="9916909" cy="813548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Dates" displayName="TabDates" ref="A1:E47" totalsRowShown="0" headerRowDxfId="6" dataDxfId="5">
  <autoFilter ref="A1:E47" xr:uid="{00000000-0009-0000-0100-000002000000}"/>
  <tableColumns count="5">
    <tableColumn id="1" xr3:uid="{00000000-0010-0000-0000-000001000000}" name="Colonne1" dataDxfId="4"/>
    <tableColumn id="2" xr3:uid="{00000000-0010-0000-0000-000002000000}" name="Jours" dataDxfId="3"/>
    <tableColumn id="3" xr3:uid="{00000000-0010-0000-0000-000003000000}" name="Jours TPI" dataDxfId="2"/>
    <tableColumn id="4" xr3:uid="{00000000-0010-0000-0000-000004000000}" name="Date TPI" dataDxfId="1">
      <calculatedColumnFormula>IF(TabDates[[#This Row],[Jours TPI]]&lt;&gt;"",TabDates[[#This Row],[Jours]],"")</calculatedColumnFormula>
    </tableColumn>
    <tableColumn id="5" xr3:uid="{00000000-0010-0000-0000-000005000000}" name="Livrables / infos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R82"/>
  <sheetViews>
    <sheetView showGridLines="0" tabSelected="1" topLeftCell="D22" zoomScaleNormal="100" zoomScaleSheetLayoutView="50" workbookViewId="0">
      <selection activeCell="DD71" sqref="DD71"/>
    </sheetView>
  </sheetViews>
  <sheetFormatPr baseColWidth="10" defaultColWidth="11.42578125" defaultRowHeight="15" x14ac:dyDescent="0.25"/>
  <cols>
    <col min="1" max="1" width="5" style="3" customWidth="1"/>
    <col min="2" max="2" width="4.28515625" style="3" customWidth="1"/>
    <col min="3" max="3" width="3.85546875" hidden="1" customWidth="1"/>
    <col min="4" max="4" width="38.140625" bestFit="1" customWidth="1"/>
    <col min="5" max="5" width="3" customWidth="1"/>
    <col min="6" max="7" width="2.85546875" customWidth="1"/>
    <col min="8" max="8" width="2.28515625" customWidth="1"/>
    <col min="9" max="9" width="6.42578125" style="3" customWidth="1"/>
    <col min="10" max="10" width="3.5703125" style="3" customWidth="1"/>
    <col min="11" max="15" width="3.5703125" style="3" hidden="1" customWidth="1"/>
    <col min="16" max="16" width="2.140625" style="3" hidden="1" customWidth="1"/>
    <col min="17" max="17" width="1.85546875" style="3" customWidth="1"/>
    <col min="18" max="18" width="1.7109375" style="3" bestFit="1" customWidth="1"/>
    <col min="19" max="19" width="1.85546875" style="3" customWidth="1"/>
    <col min="20" max="21" width="1.7109375" style="3" bestFit="1" customWidth="1"/>
    <col min="22" max="146" width="1.5703125" style="3" customWidth="1"/>
    <col min="147" max="226" width="1.7109375" style="3" hidden="1" customWidth="1"/>
    <col min="227" max="16384" width="11.42578125" style="3"/>
  </cols>
  <sheetData>
    <row r="1" spans="1:226" ht="7.5" customHeight="1" x14ac:dyDescent="0.25">
      <c r="D1" s="3"/>
      <c r="E1" s="3"/>
      <c r="F1" s="3"/>
      <c r="G1" s="3"/>
      <c r="H1" s="3"/>
    </row>
    <row r="2" spans="1:226" ht="7.5" customHeight="1" thickBot="1" x14ac:dyDescent="0.3">
      <c r="E2" s="3"/>
      <c r="F2" s="3"/>
      <c r="G2" s="3"/>
      <c r="H2" s="3"/>
    </row>
    <row r="3" spans="1:226" ht="15" customHeight="1" x14ac:dyDescent="0.25">
      <c r="D3" s="62" t="s">
        <v>29</v>
      </c>
      <c r="E3" s="3"/>
      <c r="F3" s="3"/>
      <c r="G3" s="3"/>
      <c r="H3" s="3"/>
      <c r="Q3" s="109">
        <f>MAX(K13:K163)</f>
        <v>64</v>
      </c>
      <c r="R3" s="110"/>
      <c r="S3" s="28" t="s">
        <v>23</v>
      </c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10"/>
    </row>
    <row r="4" spans="1:226" ht="15" customHeight="1" x14ac:dyDescent="0.25">
      <c r="D4" s="63" t="s">
        <v>30</v>
      </c>
      <c r="E4" s="3"/>
      <c r="F4" s="3"/>
      <c r="G4" s="3"/>
      <c r="H4" s="3"/>
      <c r="Q4" s="111">
        <f>MAX(L13:L163)-L12</f>
        <v>42</v>
      </c>
      <c r="R4" s="112"/>
      <c r="S4" s="29" t="s">
        <v>24</v>
      </c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7"/>
      <c r="AI4" s="66"/>
      <c r="AJ4" s="115" t="s">
        <v>0</v>
      </c>
      <c r="AK4" s="115"/>
      <c r="AL4" s="115"/>
      <c r="AM4" s="115"/>
      <c r="AN4" s="115"/>
      <c r="AO4" s="115"/>
      <c r="AP4" s="115"/>
      <c r="AQ4" s="115"/>
      <c r="AR4" s="115"/>
      <c r="AT4" s="7"/>
      <c r="AU4" s="115" t="s">
        <v>1</v>
      </c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G4" s="8"/>
      <c r="BH4" s="3" t="s">
        <v>2</v>
      </c>
    </row>
    <row r="5" spans="1:226" ht="15" customHeight="1" thickBot="1" x14ac:dyDescent="0.3">
      <c r="D5" s="64"/>
      <c r="E5" s="3"/>
      <c r="F5" s="3"/>
      <c r="G5" s="3"/>
      <c r="H5" s="3"/>
      <c r="Q5" s="113">
        <f>MAX(M13:M163)</f>
        <v>0</v>
      </c>
      <c r="R5" s="114"/>
      <c r="S5" s="30" t="s">
        <v>25</v>
      </c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2"/>
      <c r="AI5" s="6"/>
      <c r="AJ5" s="115" t="s">
        <v>3</v>
      </c>
      <c r="AK5" s="115"/>
      <c r="AL5" s="115"/>
      <c r="AM5" s="115"/>
      <c r="AN5" s="115"/>
      <c r="AO5" s="115"/>
      <c r="AP5" s="115"/>
      <c r="AQ5" s="115"/>
      <c r="AR5" s="115"/>
      <c r="AT5" s="65"/>
      <c r="AU5" s="115" t="s">
        <v>4</v>
      </c>
      <c r="AV5" s="115"/>
      <c r="AW5" s="115"/>
      <c r="AX5" s="115"/>
      <c r="AY5" s="115"/>
      <c r="AZ5" s="115"/>
      <c r="BA5" s="115"/>
      <c r="BB5" s="115"/>
      <c r="BC5" s="115"/>
      <c r="BD5" s="115"/>
      <c r="BE5" s="115"/>
    </row>
    <row r="6" spans="1:226" ht="15.75" thickBot="1" x14ac:dyDescent="0.3">
      <c r="D6" s="3"/>
      <c r="E6" s="3"/>
      <c r="F6" s="3"/>
      <c r="G6" s="3"/>
      <c r="H6" s="3"/>
    </row>
    <row r="7" spans="1:226" x14ac:dyDescent="0.25">
      <c r="B7" s="69"/>
      <c r="D7" s="123" t="s">
        <v>5</v>
      </c>
      <c r="E7" s="89" t="s">
        <v>6</v>
      </c>
      <c r="F7" s="92" t="s">
        <v>7</v>
      </c>
      <c r="G7" s="92" t="s">
        <v>8</v>
      </c>
      <c r="H7" s="92" t="s">
        <v>9</v>
      </c>
      <c r="I7" s="92"/>
      <c r="J7" s="127" t="s">
        <v>26</v>
      </c>
      <c r="K7" s="84" t="s">
        <v>10</v>
      </c>
      <c r="L7" s="81" t="s">
        <v>1</v>
      </c>
      <c r="M7" s="81" t="s">
        <v>11</v>
      </c>
      <c r="N7" s="81" t="s">
        <v>12</v>
      </c>
      <c r="O7" s="81" t="s">
        <v>13</v>
      </c>
      <c r="P7" s="98" t="s">
        <v>14</v>
      </c>
      <c r="Q7" s="95">
        <v>1</v>
      </c>
      <c r="R7" s="96"/>
      <c r="S7" s="96"/>
      <c r="T7" s="96"/>
      <c r="U7" s="96"/>
      <c r="V7" s="96"/>
      <c r="W7" s="96"/>
      <c r="X7" s="96"/>
      <c r="Y7" s="96"/>
      <c r="Z7" s="97"/>
      <c r="AA7" s="108">
        <v>2</v>
      </c>
      <c r="AB7" s="96"/>
      <c r="AC7" s="96"/>
      <c r="AD7" s="96"/>
      <c r="AE7" s="96"/>
      <c r="AF7" s="96"/>
      <c r="AG7" s="96"/>
      <c r="AH7" s="96"/>
      <c r="AI7" s="96"/>
      <c r="AJ7" s="97"/>
      <c r="AK7" s="108">
        <v>3</v>
      </c>
      <c r="AL7" s="96"/>
      <c r="AM7" s="96"/>
      <c r="AN7" s="96"/>
      <c r="AO7" s="96"/>
      <c r="AP7" s="96"/>
      <c r="AQ7" s="96"/>
      <c r="AR7" s="96"/>
      <c r="AS7" s="96"/>
      <c r="AT7" s="97"/>
      <c r="AU7" s="108">
        <v>4</v>
      </c>
      <c r="AV7" s="96"/>
      <c r="AW7" s="96"/>
      <c r="AX7" s="96"/>
      <c r="AY7" s="96"/>
      <c r="AZ7" s="96"/>
      <c r="BA7" s="96"/>
      <c r="BB7" s="96"/>
      <c r="BC7" s="96"/>
      <c r="BD7" s="97"/>
      <c r="BE7" s="108">
        <v>5</v>
      </c>
      <c r="BF7" s="96"/>
      <c r="BG7" s="96"/>
      <c r="BH7" s="96"/>
      <c r="BI7" s="96"/>
      <c r="BJ7" s="96"/>
      <c r="BK7" s="96"/>
      <c r="BL7" s="96"/>
      <c r="BM7" s="96"/>
      <c r="BN7" s="97"/>
      <c r="BO7" s="108">
        <v>6</v>
      </c>
      <c r="BP7" s="96"/>
      <c r="BQ7" s="96"/>
      <c r="BR7" s="96"/>
      <c r="BS7" s="96"/>
      <c r="BT7" s="96"/>
      <c r="BU7" s="96"/>
      <c r="BV7" s="96"/>
      <c r="BW7" s="96"/>
      <c r="BX7" s="97"/>
      <c r="BY7" s="108">
        <v>7</v>
      </c>
      <c r="BZ7" s="96"/>
      <c r="CA7" s="96"/>
      <c r="CB7" s="96"/>
      <c r="CC7" s="96"/>
      <c r="CD7" s="96"/>
      <c r="CE7" s="96"/>
      <c r="CF7" s="96"/>
      <c r="CG7" s="96"/>
      <c r="CH7" s="97"/>
      <c r="CI7" s="108">
        <v>8</v>
      </c>
      <c r="CJ7" s="96"/>
      <c r="CK7" s="96"/>
      <c r="CL7" s="96"/>
      <c r="CM7" s="96"/>
      <c r="CN7" s="96"/>
      <c r="CO7" s="96"/>
      <c r="CP7" s="96"/>
      <c r="CQ7" s="96"/>
      <c r="CR7" s="97"/>
      <c r="CS7" s="108">
        <v>9</v>
      </c>
      <c r="CT7" s="96"/>
      <c r="CU7" s="96"/>
      <c r="CV7" s="96"/>
      <c r="CW7" s="96"/>
      <c r="CX7" s="96"/>
      <c r="CY7" s="96"/>
      <c r="CZ7" s="96"/>
      <c r="DA7" s="96"/>
      <c r="DB7" s="96"/>
      <c r="DC7" s="108">
        <v>10</v>
      </c>
      <c r="DD7" s="96"/>
      <c r="DE7" s="96"/>
      <c r="DF7" s="96"/>
      <c r="DG7" s="96"/>
      <c r="DH7" s="96"/>
      <c r="DI7" s="96"/>
      <c r="DJ7" s="96"/>
      <c r="DK7" s="96"/>
      <c r="DL7" s="97"/>
      <c r="DM7" s="108">
        <v>11</v>
      </c>
      <c r="DN7" s="96"/>
      <c r="DO7" s="96"/>
      <c r="DP7" s="96"/>
      <c r="DQ7" s="96"/>
      <c r="DR7" s="96"/>
      <c r="DS7" s="96"/>
      <c r="DT7" s="96"/>
      <c r="DU7" s="96"/>
      <c r="DV7" s="97"/>
      <c r="DW7" s="108">
        <v>12</v>
      </c>
      <c r="DX7" s="96"/>
      <c r="DY7" s="96"/>
      <c r="DZ7" s="96"/>
      <c r="EA7" s="96"/>
      <c r="EB7" s="96"/>
      <c r="EC7" s="96"/>
      <c r="ED7" s="96"/>
      <c r="EE7" s="96"/>
      <c r="EF7" s="97"/>
      <c r="EG7" s="108">
        <v>13</v>
      </c>
      <c r="EH7" s="96"/>
      <c r="EI7" s="96"/>
      <c r="EJ7" s="96"/>
      <c r="EK7" s="96"/>
      <c r="EL7" s="96"/>
      <c r="EM7" s="96"/>
      <c r="EN7" s="96"/>
      <c r="EO7" s="96"/>
      <c r="EP7" s="126"/>
      <c r="EQ7" s="96">
        <v>14</v>
      </c>
      <c r="ER7" s="96"/>
      <c r="ES7" s="96"/>
      <c r="ET7" s="96"/>
      <c r="EU7" s="96"/>
      <c r="EV7" s="96"/>
      <c r="EW7" s="96"/>
      <c r="EX7" s="96"/>
      <c r="EY7" s="96"/>
      <c r="EZ7" s="97"/>
      <c r="FA7" s="108">
        <v>15</v>
      </c>
      <c r="FB7" s="96"/>
      <c r="FC7" s="96"/>
      <c r="FD7" s="96"/>
      <c r="FE7" s="96"/>
      <c r="FF7" s="96"/>
      <c r="FG7" s="96"/>
      <c r="FH7" s="96"/>
      <c r="FI7" s="96"/>
      <c r="FJ7" s="97"/>
      <c r="FK7" s="108">
        <v>16</v>
      </c>
      <c r="FL7" s="96"/>
      <c r="FM7" s="96"/>
      <c r="FN7" s="96"/>
      <c r="FO7" s="96"/>
      <c r="FP7" s="96"/>
      <c r="FQ7" s="96"/>
      <c r="FR7" s="96"/>
      <c r="FS7" s="96"/>
      <c r="FT7" s="97"/>
      <c r="FU7" s="108">
        <v>17</v>
      </c>
      <c r="FV7" s="96"/>
      <c r="FW7" s="96"/>
      <c r="FX7" s="96"/>
      <c r="FY7" s="96"/>
      <c r="FZ7" s="96"/>
      <c r="GA7" s="96"/>
      <c r="GB7" s="96"/>
      <c r="GC7" s="96"/>
      <c r="GD7" s="97"/>
      <c r="GE7" s="108">
        <v>18</v>
      </c>
      <c r="GF7" s="96"/>
      <c r="GG7" s="96"/>
      <c r="GH7" s="96"/>
      <c r="GI7" s="96"/>
      <c r="GJ7" s="96"/>
      <c r="GK7" s="96"/>
      <c r="GL7" s="96"/>
      <c r="GM7" s="96"/>
      <c r="GN7" s="97"/>
      <c r="GO7" s="108">
        <v>19</v>
      </c>
      <c r="GP7" s="96"/>
      <c r="GQ7" s="96"/>
      <c r="GR7" s="96"/>
      <c r="GS7" s="96"/>
      <c r="GT7" s="96"/>
      <c r="GU7" s="96"/>
      <c r="GV7" s="96"/>
      <c r="GW7" s="96"/>
      <c r="GX7" s="97"/>
      <c r="GY7" s="108">
        <v>20</v>
      </c>
      <c r="GZ7" s="96"/>
      <c r="HA7" s="96"/>
      <c r="HB7" s="96"/>
      <c r="HC7" s="96"/>
      <c r="HD7" s="96"/>
      <c r="HE7" s="96"/>
      <c r="HF7" s="96"/>
      <c r="HG7" s="96"/>
      <c r="HH7" s="97"/>
      <c r="HI7" s="108">
        <v>21</v>
      </c>
      <c r="HJ7" s="96"/>
      <c r="HK7" s="96"/>
      <c r="HL7" s="96"/>
      <c r="HM7" s="96"/>
      <c r="HN7" s="96"/>
      <c r="HO7" s="96"/>
      <c r="HP7" s="96"/>
      <c r="HQ7" s="96"/>
      <c r="HR7" s="126"/>
    </row>
    <row r="8" spans="1:226" x14ac:dyDescent="0.25">
      <c r="B8" s="5"/>
      <c r="D8" s="124"/>
      <c r="E8" s="90"/>
      <c r="F8" s="93"/>
      <c r="G8" s="120"/>
      <c r="H8" s="120"/>
      <c r="I8" s="120"/>
      <c r="J8" s="128"/>
      <c r="K8" s="85"/>
      <c r="L8" s="82"/>
      <c r="M8" s="82"/>
      <c r="N8" s="82"/>
      <c r="O8" s="82"/>
      <c r="P8" s="99"/>
      <c r="Q8" s="102">
        <f>IFERROR(SMALL(TabDates[[Date TPI]:[Date TPI]],Q7),"")</f>
        <v>45040</v>
      </c>
      <c r="R8" s="103"/>
      <c r="S8" s="103"/>
      <c r="T8" s="103"/>
      <c r="U8" s="103"/>
      <c r="V8" s="103"/>
      <c r="W8" s="103"/>
      <c r="X8" s="103"/>
      <c r="Y8" s="103"/>
      <c r="Z8" s="104"/>
      <c r="AA8" s="117">
        <f>IFERROR(SMALL(TabDates[[Date TPI]:[Date TPI]],AA7),"")</f>
        <v>45041</v>
      </c>
      <c r="AB8" s="103"/>
      <c r="AC8" s="103"/>
      <c r="AD8" s="103"/>
      <c r="AE8" s="103"/>
      <c r="AF8" s="103"/>
      <c r="AG8" s="103"/>
      <c r="AH8" s="103"/>
      <c r="AI8" s="103"/>
      <c r="AJ8" s="104"/>
      <c r="AK8" s="117">
        <f>IFERROR(SMALL(TabDates[[Date TPI]:[Date TPI]],AK7),"")</f>
        <v>45042</v>
      </c>
      <c r="AL8" s="103"/>
      <c r="AM8" s="103"/>
      <c r="AN8" s="103"/>
      <c r="AO8" s="103"/>
      <c r="AP8" s="103"/>
      <c r="AQ8" s="103"/>
      <c r="AR8" s="103"/>
      <c r="AS8" s="103"/>
      <c r="AT8" s="104"/>
      <c r="AU8" s="117">
        <f>IFERROR(SMALL(TabDates[[Date TPI]:[Date TPI]],AU7),"")</f>
        <v>45048</v>
      </c>
      <c r="AV8" s="103"/>
      <c r="AW8" s="103"/>
      <c r="AX8" s="103"/>
      <c r="AY8" s="103"/>
      <c r="AZ8" s="103"/>
      <c r="BA8" s="103"/>
      <c r="BB8" s="103"/>
      <c r="BC8" s="103"/>
      <c r="BD8" s="104"/>
      <c r="BE8" s="117">
        <f>IFERROR(SMALL(TabDates[[Date TPI]:[Date TPI]],BE7),"")</f>
        <v>45049</v>
      </c>
      <c r="BF8" s="103"/>
      <c r="BG8" s="103"/>
      <c r="BH8" s="103"/>
      <c r="BI8" s="103"/>
      <c r="BJ8" s="103"/>
      <c r="BK8" s="103"/>
      <c r="BL8" s="103"/>
      <c r="BM8" s="103"/>
      <c r="BN8" s="104"/>
      <c r="BO8" s="117">
        <f>IFERROR(SMALL(TabDates[[Date TPI]:[Date TPI]],BO7),"")</f>
        <v>45054</v>
      </c>
      <c r="BP8" s="103"/>
      <c r="BQ8" s="103"/>
      <c r="BR8" s="103"/>
      <c r="BS8" s="103"/>
      <c r="BT8" s="103"/>
      <c r="BU8" s="103"/>
      <c r="BV8" s="103"/>
      <c r="BW8" s="103"/>
      <c r="BX8" s="104"/>
      <c r="BY8" s="117">
        <f>IFERROR(SMALL(TabDates[[Date TPI]:[Date TPI]],BY7),"")</f>
        <v>45055</v>
      </c>
      <c r="BZ8" s="103"/>
      <c r="CA8" s="103"/>
      <c r="CB8" s="103"/>
      <c r="CC8" s="103"/>
      <c r="CD8" s="103"/>
      <c r="CE8" s="103"/>
      <c r="CF8" s="103"/>
      <c r="CG8" s="103"/>
      <c r="CH8" s="104"/>
      <c r="CI8" s="117">
        <f>IFERROR(SMALL(TabDates[[Date TPI]:[Date TPI]],CI7),"")</f>
        <v>45056</v>
      </c>
      <c r="CJ8" s="103"/>
      <c r="CK8" s="103"/>
      <c r="CL8" s="103"/>
      <c r="CM8" s="103"/>
      <c r="CN8" s="103"/>
      <c r="CO8" s="103"/>
      <c r="CP8" s="103"/>
      <c r="CQ8" s="103"/>
      <c r="CR8" s="104"/>
      <c r="CS8" s="117">
        <f>IFERROR(SMALL(TabDates[[Date TPI]:[Date TPI]],CS7),"")</f>
        <v>45061</v>
      </c>
      <c r="CT8" s="103"/>
      <c r="CU8" s="103"/>
      <c r="CV8" s="103"/>
      <c r="CW8" s="103"/>
      <c r="CX8" s="103"/>
      <c r="CY8" s="103"/>
      <c r="CZ8" s="103"/>
      <c r="DA8" s="103"/>
      <c r="DB8" s="103"/>
      <c r="DC8" s="117">
        <f>IFERROR(SMALL(TabDates[[Date TPI]:[Date TPI]],DC7),"")</f>
        <v>45062</v>
      </c>
      <c r="DD8" s="103"/>
      <c r="DE8" s="103"/>
      <c r="DF8" s="103"/>
      <c r="DG8" s="103"/>
      <c r="DH8" s="103"/>
      <c r="DI8" s="103"/>
      <c r="DJ8" s="103"/>
      <c r="DK8" s="103"/>
      <c r="DL8" s="104"/>
      <c r="DM8" s="117">
        <f>IFERROR(SMALL(TabDates[[Date TPI]:[Date TPI]],DM7),"")</f>
        <v>45063</v>
      </c>
      <c r="DN8" s="103"/>
      <c r="DO8" s="103"/>
      <c r="DP8" s="103"/>
      <c r="DQ8" s="103"/>
      <c r="DR8" s="103"/>
      <c r="DS8" s="103"/>
      <c r="DT8" s="103"/>
      <c r="DU8" s="103"/>
      <c r="DV8" s="104"/>
      <c r="DW8" s="117" t="str">
        <f>IFERROR(SMALL(TabDates[[Date TPI]:[Date TPI]],DW7),"")</f>
        <v/>
      </c>
      <c r="DX8" s="103"/>
      <c r="DY8" s="103"/>
      <c r="DZ8" s="103"/>
      <c r="EA8" s="103"/>
      <c r="EB8" s="103"/>
      <c r="EC8" s="103"/>
      <c r="ED8" s="103"/>
      <c r="EE8" s="103"/>
      <c r="EF8" s="104"/>
      <c r="EG8" s="117" t="str">
        <f>IFERROR(SMALL(TabDates[[Date TPI]:[Date TPI]],EG7),"")</f>
        <v/>
      </c>
      <c r="EH8" s="103"/>
      <c r="EI8" s="103"/>
      <c r="EJ8" s="103"/>
      <c r="EK8" s="103"/>
      <c r="EL8" s="103"/>
      <c r="EM8" s="103"/>
      <c r="EN8" s="103"/>
      <c r="EO8" s="103"/>
      <c r="EP8" s="118"/>
      <c r="EQ8" s="103" t="str">
        <f>IFERROR(SMALL(TabDates[[Date TPI]:[Date TPI]],EQ7),"")</f>
        <v/>
      </c>
      <c r="ER8" s="103"/>
      <c r="ES8" s="103"/>
      <c r="ET8" s="103"/>
      <c r="EU8" s="103"/>
      <c r="EV8" s="103"/>
      <c r="EW8" s="103"/>
      <c r="EX8" s="103"/>
      <c r="EY8" s="103"/>
      <c r="EZ8" s="104"/>
      <c r="FA8" s="117" t="str">
        <f>IFERROR(SMALL(TabDates[[Date TPI]:[Date TPI]],FA7),"")</f>
        <v/>
      </c>
      <c r="FB8" s="103"/>
      <c r="FC8" s="103"/>
      <c r="FD8" s="103"/>
      <c r="FE8" s="103"/>
      <c r="FF8" s="103"/>
      <c r="FG8" s="103"/>
      <c r="FH8" s="103"/>
      <c r="FI8" s="103"/>
      <c r="FJ8" s="104"/>
      <c r="FK8" s="117" t="str">
        <f>IFERROR(SMALL(TabDates[[Date TPI]:[Date TPI]],FK7),"")</f>
        <v/>
      </c>
      <c r="FL8" s="103"/>
      <c r="FM8" s="103"/>
      <c r="FN8" s="103"/>
      <c r="FO8" s="103"/>
      <c r="FP8" s="103"/>
      <c r="FQ8" s="103"/>
      <c r="FR8" s="103"/>
      <c r="FS8" s="103"/>
      <c r="FT8" s="104"/>
      <c r="FU8" s="117" t="str">
        <f>IFERROR(SMALL(TabDates[[Date TPI]:[Date TPI]],FU7),"")</f>
        <v/>
      </c>
      <c r="FV8" s="103"/>
      <c r="FW8" s="103"/>
      <c r="FX8" s="103"/>
      <c r="FY8" s="103"/>
      <c r="FZ8" s="103"/>
      <c r="GA8" s="103"/>
      <c r="GB8" s="103"/>
      <c r="GC8" s="103"/>
      <c r="GD8" s="104"/>
      <c r="GE8" s="117" t="str">
        <f>IFERROR(SMALL(TabDates[[Date TPI]:[Date TPI]],GE7),"")</f>
        <v/>
      </c>
      <c r="GF8" s="103"/>
      <c r="GG8" s="103"/>
      <c r="GH8" s="103"/>
      <c r="GI8" s="103"/>
      <c r="GJ8" s="103"/>
      <c r="GK8" s="103"/>
      <c r="GL8" s="103"/>
      <c r="GM8" s="103"/>
      <c r="GN8" s="104"/>
      <c r="GO8" s="117" t="str">
        <f>IFERROR(SMALL(TabDates[[Date TPI]:[Date TPI]],GO7),"")</f>
        <v/>
      </c>
      <c r="GP8" s="103"/>
      <c r="GQ8" s="103"/>
      <c r="GR8" s="103"/>
      <c r="GS8" s="103"/>
      <c r="GT8" s="103"/>
      <c r="GU8" s="103"/>
      <c r="GV8" s="103"/>
      <c r="GW8" s="103"/>
      <c r="GX8" s="104"/>
      <c r="GY8" s="117" t="str">
        <f>IFERROR(SMALL(TabDates[[Date TPI]:[Date TPI]],GY7),"")</f>
        <v/>
      </c>
      <c r="GZ8" s="103"/>
      <c r="HA8" s="103"/>
      <c r="HB8" s="103"/>
      <c r="HC8" s="103"/>
      <c r="HD8" s="103"/>
      <c r="HE8" s="103"/>
      <c r="HF8" s="103"/>
      <c r="HG8" s="103"/>
      <c r="HH8" s="104"/>
      <c r="HI8" s="117" t="str">
        <f>IFERROR(SMALL(TabDates[[Date TPI]:[Date TPI]],HI7),"")</f>
        <v/>
      </c>
      <c r="HJ8" s="103"/>
      <c r="HK8" s="103"/>
      <c r="HL8" s="103"/>
      <c r="HM8" s="103"/>
      <c r="HN8" s="103"/>
      <c r="HO8" s="103"/>
      <c r="HP8" s="103"/>
      <c r="HQ8" s="103"/>
      <c r="HR8" s="118"/>
    </row>
    <row r="9" spans="1:226" ht="39.75" customHeight="1" x14ac:dyDescent="0.25">
      <c r="B9" s="5"/>
      <c r="D9" s="124"/>
      <c r="E9" s="90"/>
      <c r="F9" s="93"/>
      <c r="G9" s="120"/>
      <c r="H9" s="120"/>
      <c r="I9" s="120"/>
      <c r="J9" s="128"/>
      <c r="K9" s="85"/>
      <c r="L9" s="82"/>
      <c r="M9" s="82"/>
      <c r="N9" s="82"/>
      <c r="O9" s="82"/>
      <c r="P9" s="99"/>
      <c r="Q9" s="105">
        <f>INDEX(TabDates[[Livrables / infos]:[Livrables / infos]],MATCH(Q8,TabDates[[Date TPI]:[Date TPI]]))</f>
        <v>0</v>
      </c>
      <c r="R9" s="106"/>
      <c r="S9" s="106"/>
      <c r="T9" s="106"/>
      <c r="U9" s="106"/>
      <c r="V9" s="106"/>
      <c r="W9" s="106"/>
      <c r="X9" s="106"/>
      <c r="Y9" s="106"/>
      <c r="Z9" s="107"/>
      <c r="AA9" s="116" t="str">
        <f>INDEX(TabDates[[Livrables / infos]:[Livrables / infos]],MATCH(AA8,TabDates[[Date TPI]:[Date TPI]]))</f>
        <v>[L1] Connexion</v>
      </c>
      <c r="AB9" s="106"/>
      <c r="AC9" s="106"/>
      <c r="AD9" s="106"/>
      <c r="AE9" s="106"/>
      <c r="AF9" s="106"/>
      <c r="AG9" s="106"/>
      <c r="AH9" s="106"/>
      <c r="AI9" s="106"/>
      <c r="AJ9" s="107"/>
      <c r="AK9" s="116">
        <f>INDEX(TabDates[[Livrables / infos]:[Livrables / infos]],MATCH(AK8,TabDates[[Date TPI]:[Date TPI]]))</f>
        <v>0</v>
      </c>
      <c r="AL9" s="106"/>
      <c r="AM9" s="106"/>
      <c r="AN9" s="106"/>
      <c r="AO9" s="106"/>
      <c r="AP9" s="106"/>
      <c r="AQ9" s="106"/>
      <c r="AR9" s="106"/>
      <c r="AS9" s="106"/>
      <c r="AT9" s="107"/>
      <c r="AU9" s="116" t="str">
        <f>INDEX(TabDates[[Livrables / infos]:[Livrables / infos]],MATCH(AU8,TabDates[[Date TPI]:[Date TPI]]))</f>
        <v>[L2] Affichage Professeur</v>
      </c>
      <c r="AV9" s="106"/>
      <c r="AW9" s="106"/>
      <c r="AX9" s="106"/>
      <c r="AY9" s="106"/>
      <c r="AZ9" s="106"/>
      <c r="BA9" s="106"/>
      <c r="BB9" s="106"/>
      <c r="BC9" s="106"/>
      <c r="BD9" s="107"/>
      <c r="BE9" s="116">
        <f>INDEX(TabDates[[Livrables / infos]:[Livrables / infos]],MATCH(BE8,TabDates[[Date TPI]:[Date TPI]]))</f>
        <v>0</v>
      </c>
      <c r="BF9" s="106"/>
      <c r="BG9" s="106"/>
      <c r="BH9" s="106"/>
      <c r="BI9" s="106"/>
      <c r="BJ9" s="106"/>
      <c r="BK9" s="106"/>
      <c r="BL9" s="106"/>
      <c r="BM9" s="106"/>
      <c r="BN9" s="107"/>
      <c r="BO9" s="116" t="str">
        <f>INDEX(TabDates[[Livrables / infos]:[Livrables / infos]],MATCH(BO8,TabDates[[Date TPI]:[Date TPI]]))</f>
        <v>[L3] Historique</v>
      </c>
      <c r="BP9" s="106"/>
      <c r="BQ9" s="106"/>
      <c r="BR9" s="106"/>
      <c r="BS9" s="106"/>
      <c r="BT9" s="106"/>
      <c r="BU9" s="106"/>
      <c r="BV9" s="106"/>
      <c r="BW9" s="106"/>
      <c r="BX9" s="107"/>
      <c r="BY9" s="116">
        <f>INDEX(TabDates[[Livrables / infos]:[Livrables / infos]],MATCH(BY8,TabDates[[Date TPI]:[Date TPI]]))</f>
        <v>0</v>
      </c>
      <c r="BZ9" s="106"/>
      <c r="CA9" s="106"/>
      <c r="CB9" s="106"/>
      <c r="CC9" s="106"/>
      <c r="CD9" s="106"/>
      <c r="CE9" s="106"/>
      <c r="CF9" s="106"/>
      <c r="CG9" s="106"/>
      <c r="CH9" s="107"/>
      <c r="CI9" s="116" t="str">
        <f>INDEX(TabDates[[Livrables / infos]:[Livrables / infos]],MATCH(CI8,TabDates[[Date TPI]:[Date TPI]]))</f>
        <v>[L4] Filtrage</v>
      </c>
      <c r="CJ9" s="106"/>
      <c r="CK9" s="106"/>
      <c r="CL9" s="106"/>
      <c r="CM9" s="106"/>
      <c r="CN9" s="106"/>
      <c r="CO9" s="106"/>
      <c r="CP9" s="106"/>
      <c r="CQ9" s="106"/>
      <c r="CR9" s="107"/>
      <c r="CS9" s="116" t="str">
        <f>INDEX(TabDates[[Livrables / infos]:[Livrables / infos]],MATCH(CS8,TabDates[[Date TPI]:[Date TPI]]))</f>
        <v>[L5] Streaming multicast</v>
      </c>
      <c r="CT9" s="106"/>
      <c r="CU9" s="106"/>
      <c r="CV9" s="106"/>
      <c r="CW9" s="106"/>
      <c r="CX9" s="106"/>
      <c r="CY9" s="106"/>
      <c r="CZ9" s="106"/>
      <c r="DA9" s="106"/>
      <c r="DB9" s="106"/>
      <c r="DC9" s="116">
        <f>INDEX(TabDates[[Livrables / infos]:[Livrables / infos]],MATCH(DC8,TabDates[[Date TPI]:[Date TPI]]))</f>
        <v>0</v>
      </c>
      <c r="DD9" s="106"/>
      <c r="DE9" s="106"/>
      <c r="DF9" s="106"/>
      <c r="DG9" s="106"/>
      <c r="DH9" s="106"/>
      <c r="DI9" s="106"/>
      <c r="DJ9" s="106"/>
      <c r="DK9" s="106"/>
      <c r="DL9" s="107"/>
      <c r="DM9" s="116" t="str">
        <f>INDEX(TabDates[[Livrables / infos]:[Livrables / infos]],MATCH(DM8,TabDates[[Date TPI]:[Date TPI]]))</f>
        <v>[L6] Contrôle à distance</v>
      </c>
      <c r="DN9" s="106"/>
      <c r="DO9" s="106"/>
      <c r="DP9" s="106"/>
      <c r="DQ9" s="106"/>
      <c r="DR9" s="106"/>
      <c r="DS9" s="106"/>
      <c r="DT9" s="106"/>
      <c r="DU9" s="106"/>
      <c r="DV9" s="107"/>
      <c r="DW9" s="116">
        <f>INDEX(TabDates[[Livrables / infos]:[Livrables / infos]],MATCH(DW8,TabDates[[Date TPI]:[Date TPI]]))</f>
        <v>0</v>
      </c>
      <c r="DX9" s="106"/>
      <c r="DY9" s="106"/>
      <c r="DZ9" s="106"/>
      <c r="EA9" s="106"/>
      <c r="EB9" s="106"/>
      <c r="EC9" s="106"/>
      <c r="ED9" s="106"/>
      <c r="EE9" s="106"/>
      <c r="EF9" s="107"/>
      <c r="EG9" s="116">
        <f>INDEX(TabDates[[Livrables / infos]:[Livrables / infos]],MATCH(EG8,TabDates[[Date TPI]:[Date TPI]]))</f>
        <v>0</v>
      </c>
      <c r="EH9" s="106"/>
      <c r="EI9" s="106"/>
      <c r="EJ9" s="106"/>
      <c r="EK9" s="106"/>
      <c r="EL9" s="106"/>
      <c r="EM9" s="106"/>
      <c r="EN9" s="106"/>
      <c r="EO9" s="106"/>
      <c r="EP9" s="122"/>
      <c r="EQ9" s="106">
        <f>INDEX(TabDates[[Livrables / infos]:[Livrables / infos]],MATCH(EQ8,TabDates[[Date TPI]:[Date TPI]]))</f>
        <v>0</v>
      </c>
      <c r="ER9" s="106"/>
      <c r="ES9" s="106"/>
      <c r="ET9" s="106"/>
      <c r="EU9" s="106"/>
      <c r="EV9" s="106"/>
      <c r="EW9" s="106"/>
      <c r="EX9" s="106"/>
      <c r="EY9" s="106"/>
      <c r="EZ9" s="107"/>
      <c r="FA9" s="116">
        <f>INDEX(TabDates[[Livrables / infos]:[Livrables / infos]],MATCH(FA8,TabDates[[Date TPI]:[Date TPI]]))</f>
        <v>0</v>
      </c>
      <c r="FB9" s="106"/>
      <c r="FC9" s="106"/>
      <c r="FD9" s="106"/>
      <c r="FE9" s="106"/>
      <c r="FF9" s="106"/>
      <c r="FG9" s="106"/>
      <c r="FH9" s="106"/>
      <c r="FI9" s="106"/>
      <c r="FJ9" s="107"/>
      <c r="FK9" s="116">
        <f>INDEX(TabDates[[Livrables / infos]:[Livrables / infos]],MATCH(FK8,TabDates[[Date TPI]:[Date TPI]]))</f>
        <v>0</v>
      </c>
      <c r="FL9" s="106"/>
      <c r="FM9" s="106"/>
      <c r="FN9" s="106"/>
      <c r="FO9" s="106"/>
      <c r="FP9" s="106"/>
      <c r="FQ9" s="106"/>
      <c r="FR9" s="106"/>
      <c r="FS9" s="106"/>
      <c r="FT9" s="107"/>
      <c r="FU9" s="116">
        <f>INDEX(TabDates[[Livrables / infos]:[Livrables / infos]],MATCH(FU8,TabDates[[Date TPI]:[Date TPI]]))</f>
        <v>0</v>
      </c>
      <c r="FV9" s="106"/>
      <c r="FW9" s="106"/>
      <c r="FX9" s="106"/>
      <c r="FY9" s="106"/>
      <c r="FZ9" s="106"/>
      <c r="GA9" s="106"/>
      <c r="GB9" s="106"/>
      <c r="GC9" s="106"/>
      <c r="GD9" s="107"/>
      <c r="GE9" s="116">
        <f>INDEX(TabDates[[Livrables / infos]:[Livrables / infos]],MATCH(GE8,TabDates[[Date TPI]:[Date TPI]]))</f>
        <v>0</v>
      </c>
      <c r="GF9" s="106"/>
      <c r="GG9" s="106"/>
      <c r="GH9" s="106"/>
      <c r="GI9" s="106"/>
      <c r="GJ9" s="106"/>
      <c r="GK9" s="106"/>
      <c r="GL9" s="106"/>
      <c r="GM9" s="106"/>
      <c r="GN9" s="107"/>
      <c r="GO9" s="116">
        <f>INDEX(TabDates[[Livrables / infos]:[Livrables / infos]],MATCH(GO8,TabDates[[Date TPI]:[Date TPI]]))</f>
        <v>0</v>
      </c>
      <c r="GP9" s="106"/>
      <c r="GQ9" s="106"/>
      <c r="GR9" s="106"/>
      <c r="GS9" s="106"/>
      <c r="GT9" s="106"/>
      <c r="GU9" s="106"/>
      <c r="GV9" s="106"/>
      <c r="GW9" s="106"/>
      <c r="GX9" s="107"/>
      <c r="GY9" s="116">
        <f>INDEX(TabDates[[Livrables / infos]:[Livrables / infos]],MATCH(GY8,TabDates[[Date TPI]:[Date TPI]]))</f>
        <v>0</v>
      </c>
      <c r="GZ9" s="106"/>
      <c r="HA9" s="106"/>
      <c r="HB9" s="106"/>
      <c r="HC9" s="106"/>
      <c r="HD9" s="106"/>
      <c r="HE9" s="106"/>
      <c r="HF9" s="106"/>
      <c r="HG9" s="106"/>
      <c r="HH9" s="107"/>
      <c r="HI9" s="116">
        <f>INDEX(TabDates[[Livrables / infos]:[Livrables / infos]],MATCH(HI8,TabDates[[Date TPI]:[Date TPI]]))</f>
        <v>0</v>
      </c>
      <c r="HJ9" s="106"/>
      <c r="HK9" s="106"/>
      <c r="HL9" s="106"/>
      <c r="HM9" s="106"/>
      <c r="HN9" s="106"/>
      <c r="HO9" s="106"/>
      <c r="HP9" s="106"/>
      <c r="HQ9" s="106"/>
      <c r="HR9" s="122"/>
    </row>
    <row r="10" spans="1:226" ht="4.5" customHeight="1" x14ac:dyDescent="0.25">
      <c r="B10" s="5"/>
      <c r="D10" s="124"/>
      <c r="E10" s="90"/>
      <c r="F10" s="93"/>
      <c r="G10" s="120"/>
      <c r="H10" s="120"/>
      <c r="I10" s="120"/>
      <c r="J10" s="128"/>
      <c r="K10" s="85"/>
      <c r="L10" s="82"/>
      <c r="M10" s="82"/>
      <c r="N10" s="82"/>
      <c r="O10" s="82"/>
      <c r="P10" s="99"/>
      <c r="Q10" s="5"/>
      <c r="Z10" s="18"/>
      <c r="AA10" s="20"/>
      <c r="AJ10" s="18"/>
      <c r="AK10" s="20"/>
      <c r="AT10" s="18"/>
      <c r="AU10" s="20"/>
      <c r="BD10" s="18"/>
      <c r="BE10" s="20"/>
      <c r="BN10" s="18"/>
      <c r="BO10" s="20"/>
      <c r="BX10" s="18"/>
      <c r="BY10" s="20"/>
      <c r="CH10" s="18"/>
      <c r="CI10" s="20"/>
      <c r="CR10" s="18"/>
      <c r="CS10" s="20"/>
      <c r="DC10" s="20"/>
      <c r="DL10" s="18"/>
      <c r="DM10" s="20"/>
      <c r="DV10" s="18"/>
      <c r="DW10" s="20"/>
      <c r="EF10" s="18"/>
      <c r="EG10" s="20"/>
      <c r="EP10" s="4"/>
      <c r="EZ10" s="18"/>
      <c r="FA10" s="20"/>
      <c r="FJ10" s="18"/>
      <c r="FK10" s="20"/>
      <c r="FT10" s="18"/>
      <c r="FU10" s="20"/>
      <c r="GD10" s="18"/>
      <c r="GE10" s="20"/>
      <c r="GN10" s="18"/>
      <c r="GO10" s="20"/>
      <c r="GX10" s="18"/>
      <c r="GY10" s="20"/>
      <c r="HH10" s="18"/>
      <c r="HI10" s="20"/>
      <c r="HR10" s="4"/>
    </row>
    <row r="11" spans="1:226" s="56" customFormat="1" ht="7.5" customHeight="1" thickBot="1" x14ac:dyDescent="0.3">
      <c r="A11" s="68"/>
      <c r="B11" s="5"/>
      <c r="C11" s="50"/>
      <c r="D11" s="125"/>
      <c r="E11" s="91"/>
      <c r="F11" s="94"/>
      <c r="G11" s="94"/>
      <c r="H11" s="94"/>
      <c r="I11" s="94"/>
      <c r="J11" s="129"/>
      <c r="K11" s="86"/>
      <c r="L11" s="83"/>
      <c r="M11" s="83"/>
      <c r="N11" s="83"/>
      <c r="O11" s="83"/>
      <c r="P11" s="100"/>
      <c r="Q11" s="51">
        <v>0</v>
      </c>
      <c r="R11" s="52">
        <v>1</v>
      </c>
      <c r="S11" s="52">
        <v>2</v>
      </c>
      <c r="T11" s="52">
        <v>3</v>
      </c>
      <c r="U11" s="52">
        <v>4</v>
      </c>
      <c r="V11" s="52">
        <v>6</v>
      </c>
      <c r="W11" s="52">
        <v>7</v>
      </c>
      <c r="X11" s="52">
        <v>8</v>
      </c>
      <c r="Y11" s="52">
        <v>9</v>
      </c>
      <c r="Z11" s="53">
        <v>10</v>
      </c>
      <c r="AA11" s="54">
        <v>0</v>
      </c>
      <c r="AB11" s="52">
        <v>1</v>
      </c>
      <c r="AC11" s="52">
        <v>2</v>
      </c>
      <c r="AD11" s="52">
        <v>3</v>
      </c>
      <c r="AE11" s="52">
        <v>4</v>
      </c>
      <c r="AF11" s="52">
        <v>6</v>
      </c>
      <c r="AG11" s="52">
        <v>7</v>
      </c>
      <c r="AH11" s="52">
        <v>8</v>
      </c>
      <c r="AI11" s="52">
        <v>9</v>
      </c>
      <c r="AJ11" s="53">
        <v>10</v>
      </c>
      <c r="AK11" s="54">
        <v>0</v>
      </c>
      <c r="AL11" s="52">
        <v>1</v>
      </c>
      <c r="AM11" s="52">
        <v>2</v>
      </c>
      <c r="AN11" s="52">
        <v>3</v>
      </c>
      <c r="AO11" s="52">
        <v>4</v>
      </c>
      <c r="AP11" s="52">
        <v>6</v>
      </c>
      <c r="AQ11" s="52">
        <v>7</v>
      </c>
      <c r="AR11" s="52">
        <v>8</v>
      </c>
      <c r="AS11" s="52">
        <v>9</v>
      </c>
      <c r="AT11" s="53">
        <v>10</v>
      </c>
      <c r="AU11" s="54">
        <v>0</v>
      </c>
      <c r="AV11" s="52">
        <v>1</v>
      </c>
      <c r="AW11" s="52">
        <v>2</v>
      </c>
      <c r="AX11" s="52">
        <v>3</v>
      </c>
      <c r="AY11" s="52">
        <v>4</v>
      </c>
      <c r="AZ11" s="52">
        <v>6</v>
      </c>
      <c r="BA11" s="52">
        <v>7</v>
      </c>
      <c r="BB11" s="52">
        <v>8</v>
      </c>
      <c r="BC11" s="52">
        <v>9</v>
      </c>
      <c r="BD11" s="53">
        <v>10</v>
      </c>
      <c r="BE11" s="54">
        <v>0</v>
      </c>
      <c r="BF11" s="52">
        <v>1</v>
      </c>
      <c r="BG11" s="52">
        <v>2</v>
      </c>
      <c r="BH11" s="52">
        <v>3</v>
      </c>
      <c r="BI11" s="52">
        <v>4</v>
      </c>
      <c r="BJ11" s="52">
        <v>6</v>
      </c>
      <c r="BK11" s="52">
        <v>7</v>
      </c>
      <c r="BL11" s="52">
        <v>8</v>
      </c>
      <c r="BM11" s="52">
        <v>9</v>
      </c>
      <c r="BN11" s="53">
        <v>10</v>
      </c>
      <c r="BO11" s="54">
        <v>0</v>
      </c>
      <c r="BP11" s="52">
        <v>1</v>
      </c>
      <c r="BQ11" s="52">
        <v>2</v>
      </c>
      <c r="BR11" s="52">
        <v>3</v>
      </c>
      <c r="BS11" s="52">
        <v>4</v>
      </c>
      <c r="BT11" s="52">
        <v>6</v>
      </c>
      <c r="BU11" s="52">
        <v>7</v>
      </c>
      <c r="BV11" s="52">
        <v>8</v>
      </c>
      <c r="BW11" s="52">
        <v>9</v>
      </c>
      <c r="BX11" s="53">
        <v>10</v>
      </c>
      <c r="BY11" s="54">
        <v>0</v>
      </c>
      <c r="BZ11" s="52">
        <v>1</v>
      </c>
      <c r="CA11" s="52">
        <v>2</v>
      </c>
      <c r="CB11" s="52">
        <v>3</v>
      </c>
      <c r="CC11" s="52">
        <v>4</v>
      </c>
      <c r="CD11" s="52">
        <v>6</v>
      </c>
      <c r="CE11" s="52">
        <v>7</v>
      </c>
      <c r="CF11" s="52">
        <v>8</v>
      </c>
      <c r="CG11" s="52">
        <v>9</v>
      </c>
      <c r="CH11" s="53">
        <v>10</v>
      </c>
      <c r="CI11" s="54">
        <v>0</v>
      </c>
      <c r="CJ11" s="52">
        <v>1</v>
      </c>
      <c r="CK11" s="52">
        <v>2</v>
      </c>
      <c r="CL11" s="52">
        <v>3</v>
      </c>
      <c r="CM11" s="52">
        <v>4</v>
      </c>
      <c r="CN11" s="52">
        <v>6</v>
      </c>
      <c r="CO11" s="52">
        <v>7</v>
      </c>
      <c r="CP11" s="52">
        <v>8</v>
      </c>
      <c r="CQ11" s="52">
        <v>9</v>
      </c>
      <c r="CR11" s="53">
        <v>10</v>
      </c>
      <c r="CS11" s="54">
        <v>0</v>
      </c>
      <c r="CT11" s="52">
        <v>1</v>
      </c>
      <c r="CU11" s="52">
        <v>2</v>
      </c>
      <c r="CV11" s="52">
        <v>3</v>
      </c>
      <c r="CW11" s="52">
        <v>4</v>
      </c>
      <c r="CX11" s="52">
        <v>6</v>
      </c>
      <c r="CY11" s="52">
        <v>7</v>
      </c>
      <c r="CZ11" s="52">
        <v>8</v>
      </c>
      <c r="DA11" s="52">
        <v>9</v>
      </c>
      <c r="DB11" s="52">
        <v>10</v>
      </c>
      <c r="DC11" s="54">
        <v>0</v>
      </c>
      <c r="DD11" s="52">
        <v>1</v>
      </c>
      <c r="DE11" s="52">
        <v>2</v>
      </c>
      <c r="DF11" s="52">
        <v>3</v>
      </c>
      <c r="DG11" s="52">
        <v>4</v>
      </c>
      <c r="DH11" s="52">
        <v>6</v>
      </c>
      <c r="DI11" s="52">
        <v>7</v>
      </c>
      <c r="DJ11" s="52">
        <v>8</v>
      </c>
      <c r="DK11" s="52">
        <v>9</v>
      </c>
      <c r="DL11" s="53">
        <v>10</v>
      </c>
      <c r="DM11" s="54">
        <v>0</v>
      </c>
      <c r="DN11" s="52">
        <v>1</v>
      </c>
      <c r="DO11" s="52">
        <v>2</v>
      </c>
      <c r="DP11" s="52">
        <v>3</v>
      </c>
      <c r="DQ11" s="52">
        <v>4</v>
      </c>
      <c r="DR11" s="52">
        <v>6</v>
      </c>
      <c r="DS11" s="52">
        <v>7</v>
      </c>
      <c r="DT11" s="52">
        <v>8</v>
      </c>
      <c r="DU11" s="52">
        <v>9</v>
      </c>
      <c r="DV11" s="53">
        <v>10</v>
      </c>
      <c r="DW11" s="54">
        <v>0</v>
      </c>
      <c r="DX11" s="52">
        <v>1</v>
      </c>
      <c r="DY11" s="52">
        <v>2</v>
      </c>
      <c r="DZ11" s="52">
        <v>3</v>
      </c>
      <c r="EA11" s="52">
        <v>4</v>
      </c>
      <c r="EB11" s="52">
        <v>6</v>
      </c>
      <c r="EC11" s="52">
        <v>7</v>
      </c>
      <c r="ED11" s="52">
        <v>8</v>
      </c>
      <c r="EE11" s="52">
        <v>9</v>
      </c>
      <c r="EF11" s="53">
        <v>10</v>
      </c>
      <c r="EG11" s="54">
        <v>0</v>
      </c>
      <c r="EH11" s="52">
        <v>1</v>
      </c>
      <c r="EI11" s="52">
        <v>2</v>
      </c>
      <c r="EJ11" s="52">
        <v>3</v>
      </c>
      <c r="EK11" s="52">
        <v>4</v>
      </c>
      <c r="EL11" s="52">
        <v>6</v>
      </c>
      <c r="EM11" s="52">
        <v>7</v>
      </c>
      <c r="EN11" s="52">
        <v>8</v>
      </c>
      <c r="EO11" s="52">
        <v>9</v>
      </c>
      <c r="EP11" s="55">
        <v>10</v>
      </c>
      <c r="EQ11" s="52">
        <v>11.3333333333333</v>
      </c>
      <c r="ER11" s="52">
        <v>12.4848484848485</v>
      </c>
      <c r="ES11" s="52">
        <v>13.636363636363599</v>
      </c>
      <c r="ET11" s="52">
        <v>14.7878787878788</v>
      </c>
      <c r="EU11" s="52">
        <v>15.9393939393939</v>
      </c>
      <c r="EV11" s="52">
        <v>17.090909090909101</v>
      </c>
      <c r="EW11" s="52">
        <v>18.2424242424242</v>
      </c>
      <c r="EX11" s="52">
        <v>19.393939393939402</v>
      </c>
      <c r="EY11" s="52">
        <v>20.545454545454501</v>
      </c>
      <c r="EZ11" s="53">
        <v>21.696969696969699</v>
      </c>
      <c r="FA11" s="54">
        <v>22.848484848484802</v>
      </c>
      <c r="FB11" s="52">
        <v>24</v>
      </c>
      <c r="FC11" s="52">
        <v>25.151515151515099</v>
      </c>
      <c r="FD11" s="52">
        <v>26.303030303030301</v>
      </c>
      <c r="FE11" s="52">
        <v>27.4545454545454</v>
      </c>
      <c r="FF11" s="52">
        <v>28.606060606060598</v>
      </c>
      <c r="FG11" s="52">
        <v>29.757575757575701</v>
      </c>
      <c r="FH11" s="52">
        <v>30.909090909090899</v>
      </c>
      <c r="FI11" s="52">
        <v>32.060606060605998</v>
      </c>
      <c r="FJ11" s="53">
        <v>33.212121212121197</v>
      </c>
      <c r="FK11" s="54">
        <v>34.363636363636402</v>
      </c>
      <c r="FL11" s="52">
        <v>35.515151515151501</v>
      </c>
      <c r="FM11" s="52">
        <v>36.6666666666667</v>
      </c>
      <c r="FN11" s="52">
        <v>37.818181818181799</v>
      </c>
      <c r="FO11" s="52">
        <v>38.969696969696997</v>
      </c>
      <c r="FP11" s="52">
        <v>40.121212121212103</v>
      </c>
      <c r="FQ11" s="52">
        <v>41.272727272727302</v>
      </c>
      <c r="FR11" s="52">
        <v>42.424242424242401</v>
      </c>
      <c r="FS11" s="52">
        <v>43.575757575757599</v>
      </c>
      <c r="FT11" s="53">
        <v>44.727272727272698</v>
      </c>
      <c r="FU11" s="54">
        <v>45.878787878787897</v>
      </c>
      <c r="FV11" s="52">
        <v>47.030303030303003</v>
      </c>
      <c r="FW11" s="52">
        <v>48.181818181818201</v>
      </c>
      <c r="FX11" s="52">
        <v>49.3333333333333</v>
      </c>
      <c r="FY11" s="52">
        <v>50.484848484848499</v>
      </c>
      <c r="FZ11" s="52">
        <v>51.636363636363598</v>
      </c>
      <c r="GA11" s="52">
        <v>52.787878787878803</v>
      </c>
      <c r="GB11" s="52">
        <v>53.939393939393902</v>
      </c>
      <c r="GC11" s="52">
        <v>55.090909090909101</v>
      </c>
      <c r="GD11" s="53">
        <v>56.2424242424242</v>
      </c>
      <c r="GE11" s="54">
        <v>57.393939393939398</v>
      </c>
      <c r="GF11" s="52">
        <v>58.545454545454497</v>
      </c>
      <c r="GG11" s="52">
        <v>59.696969696969703</v>
      </c>
      <c r="GH11" s="52">
        <v>60.848484848484802</v>
      </c>
      <c r="GI11" s="52">
        <v>62</v>
      </c>
      <c r="GJ11" s="52">
        <v>63.151515151515099</v>
      </c>
      <c r="GK11" s="52">
        <v>64.303030303030297</v>
      </c>
      <c r="GL11" s="52">
        <v>65.454545454545496</v>
      </c>
      <c r="GM11" s="52">
        <v>66.606060606060595</v>
      </c>
      <c r="GN11" s="53">
        <v>67.757575757575793</v>
      </c>
      <c r="GO11" s="54">
        <v>68.909090909090907</v>
      </c>
      <c r="GP11" s="52">
        <v>70.060606060606105</v>
      </c>
      <c r="GQ11" s="52">
        <v>71.212121212121204</v>
      </c>
      <c r="GR11" s="52">
        <v>72.363636363636402</v>
      </c>
      <c r="GS11" s="52">
        <v>73.515151515151501</v>
      </c>
      <c r="GT11" s="52">
        <v>74.6666666666667</v>
      </c>
      <c r="GU11" s="52">
        <v>75.818181818181799</v>
      </c>
      <c r="GV11" s="52">
        <v>76.969696969696997</v>
      </c>
      <c r="GW11" s="52">
        <v>78.121212121212096</v>
      </c>
      <c r="GX11" s="53">
        <v>79.272727272727295</v>
      </c>
      <c r="GY11" s="54">
        <v>80.424242424242394</v>
      </c>
      <c r="GZ11" s="52">
        <v>81.575757575757606</v>
      </c>
      <c r="HA11" s="52">
        <v>82.727272727272705</v>
      </c>
      <c r="HB11" s="52">
        <v>83.878787878787904</v>
      </c>
      <c r="HC11" s="52">
        <v>85.030303030303003</v>
      </c>
      <c r="HD11" s="52">
        <v>86.181818181818201</v>
      </c>
      <c r="HE11" s="52">
        <v>87.3333333333333</v>
      </c>
      <c r="HF11" s="52">
        <v>88.484848484848499</v>
      </c>
      <c r="HG11" s="52">
        <v>89.636363636363598</v>
      </c>
      <c r="HH11" s="53">
        <v>90.787878787878796</v>
      </c>
      <c r="HI11" s="54">
        <v>91.939393939393995</v>
      </c>
      <c r="HJ11" s="52">
        <v>93.090909090909093</v>
      </c>
      <c r="HK11" s="52">
        <v>94.242424242424306</v>
      </c>
      <c r="HL11" s="52">
        <v>95.393939393939405</v>
      </c>
      <c r="HM11" s="52">
        <v>96.545454545454504</v>
      </c>
      <c r="HN11" s="52">
        <v>97.696969696969703</v>
      </c>
      <c r="HO11" s="52">
        <v>98.848484848484901</v>
      </c>
      <c r="HP11" s="52">
        <v>99.999999999999801</v>
      </c>
      <c r="HQ11" s="52">
        <v>101.151515151515</v>
      </c>
      <c r="HR11" s="55">
        <v>102.30303030303099</v>
      </c>
    </row>
    <row r="12" spans="1:226" ht="14.25" hidden="1" customHeight="1" x14ac:dyDescent="0.25">
      <c r="B12" s="5"/>
      <c r="D12" s="49"/>
      <c r="E12" s="40"/>
      <c r="F12" s="40"/>
      <c r="G12" s="40"/>
      <c r="H12" s="40"/>
      <c r="I12" s="41" t="str">
        <f>_xlfn.CONCAT(SUM(Q12:EP12)," R en trop")</f>
        <v>0 R en trop</v>
      </c>
      <c r="J12" s="42"/>
      <c r="K12" s="16"/>
      <c r="L12" s="32">
        <f>SUM($Q12:$EP12)</f>
        <v>0</v>
      </c>
      <c r="M12" s="17" t="s">
        <v>15</v>
      </c>
      <c r="N12" s="16"/>
      <c r="O12" s="16"/>
      <c r="P12" s="16"/>
      <c r="Q12" s="22">
        <f t="shared" ref="Q12:CB12" si="0">IF(COUNTIF(Q13:Q163,"r")&gt;0,COUNTIF(Q13:Q163,"r")-1,0)</f>
        <v>0</v>
      </c>
      <c r="R12" s="33">
        <f t="shared" si="0"/>
        <v>0</v>
      </c>
      <c r="S12" s="33">
        <f t="shared" si="0"/>
        <v>0</v>
      </c>
      <c r="T12" s="33">
        <f t="shared" si="0"/>
        <v>0</v>
      </c>
      <c r="U12" s="33">
        <f t="shared" si="0"/>
        <v>0</v>
      </c>
      <c r="V12" s="33">
        <f t="shared" si="0"/>
        <v>0</v>
      </c>
      <c r="W12" s="33">
        <f t="shared" si="0"/>
        <v>0</v>
      </c>
      <c r="X12" s="33">
        <f t="shared" si="0"/>
        <v>0</v>
      </c>
      <c r="Y12" s="33">
        <f t="shared" si="0"/>
        <v>0</v>
      </c>
      <c r="Z12" s="19">
        <f t="shared" si="0"/>
        <v>0</v>
      </c>
      <c r="AA12" s="21">
        <f t="shared" si="0"/>
        <v>0</v>
      </c>
      <c r="AB12" s="33">
        <f t="shared" si="0"/>
        <v>0</v>
      </c>
      <c r="AC12" s="33">
        <f t="shared" si="0"/>
        <v>0</v>
      </c>
      <c r="AD12" s="33">
        <f t="shared" si="0"/>
        <v>0</v>
      </c>
      <c r="AE12" s="33">
        <f t="shared" si="0"/>
        <v>0</v>
      </c>
      <c r="AF12" s="33">
        <f t="shared" si="0"/>
        <v>0</v>
      </c>
      <c r="AG12" s="33">
        <f t="shared" si="0"/>
        <v>0</v>
      </c>
      <c r="AH12" s="33">
        <f t="shared" si="0"/>
        <v>0</v>
      </c>
      <c r="AI12" s="33">
        <f t="shared" si="0"/>
        <v>0</v>
      </c>
      <c r="AJ12" s="19">
        <f t="shared" si="0"/>
        <v>0</v>
      </c>
      <c r="AK12" s="21">
        <f t="shared" si="0"/>
        <v>0</v>
      </c>
      <c r="AL12" s="33">
        <f t="shared" si="0"/>
        <v>0</v>
      </c>
      <c r="AM12" s="33">
        <f t="shared" si="0"/>
        <v>0</v>
      </c>
      <c r="AN12" s="33">
        <f t="shared" si="0"/>
        <v>0</v>
      </c>
      <c r="AO12" s="33">
        <f t="shared" si="0"/>
        <v>0</v>
      </c>
      <c r="AP12" s="33">
        <f t="shared" si="0"/>
        <v>0</v>
      </c>
      <c r="AQ12" s="33">
        <f t="shared" si="0"/>
        <v>0</v>
      </c>
      <c r="AR12" s="33">
        <f t="shared" si="0"/>
        <v>0</v>
      </c>
      <c r="AS12" s="33">
        <f t="shared" si="0"/>
        <v>0</v>
      </c>
      <c r="AT12" s="19">
        <f t="shared" si="0"/>
        <v>0</v>
      </c>
      <c r="AU12" s="21">
        <f t="shared" si="0"/>
        <v>0</v>
      </c>
      <c r="AV12" s="33">
        <f t="shared" si="0"/>
        <v>0</v>
      </c>
      <c r="AW12" s="33">
        <f t="shared" si="0"/>
        <v>0</v>
      </c>
      <c r="AX12" s="33">
        <f t="shared" si="0"/>
        <v>0</v>
      </c>
      <c r="AY12" s="33">
        <f t="shared" si="0"/>
        <v>0</v>
      </c>
      <c r="AZ12" s="33">
        <f t="shared" si="0"/>
        <v>0</v>
      </c>
      <c r="BA12" s="33">
        <f t="shared" si="0"/>
        <v>0</v>
      </c>
      <c r="BB12" s="33">
        <f t="shared" si="0"/>
        <v>0</v>
      </c>
      <c r="BC12" s="33">
        <f t="shared" si="0"/>
        <v>0</v>
      </c>
      <c r="BD12" s="19">
        <f t="shared" si="0"/>
        <v>0</v>
      </c>
      <c r="BE12" s="21">
        <f t="shared" si="0"/>
        <v>0</v>
      </c>
      <c r="BF12" s="33">
        <f t="shared" si="0"/>
        <v>0</v>
      </c>
      <c r="BG12" s="33">
        <f t="shared" si="0"/>
        <v>0</v>
      </c>
      <c r="BH12" s="33">
        <f t="shared" si="0"/>
        <v>0</v>
      </c>
      <c r="BI12" s="33">
        <f t="shared" si="0"/>
        <v>0</v>
      </c>
      <c r="BJ12" s="33">
        <f t="shared" si="0"/>
        <v>0</v>
      </c>
      <c r="BK12" s="33">
        <f t="shared" si="0"/>
        <v>0</v>
      </c>
      <c r="BL12" s="33">
        <f t="shared" si="0"/>
        <v>0</v>
      </c>
      <c r="BM12" s="33">
        <f t="shared" si="0"/>
        <v>0</v>
      </c>
      <c r="BN12" s="19">
        <f t="shared" si="0"/>
        <v>0</v>
      </c>
      <c r="BO12" s="21">
        <f t="shared" si="0"/>
        <v>0</v>
      </c>
      <c r="BP12" s="33">
        <f t="shared" si="0"/>
        <v>0</v>
      </c>
      <c r="BQ12" s="33">
        <f t="shared" si="0"/>
        <v>0</v>
      </c>
      <c r="BR12" s="33">
        <f t="shared" si="0"/>
        <v>0</v>
      </c>
      <c r="BS12" s="33">
        <f t="shared" si="0"/>
        <v>0</v>
      </c>
      <c r="BT12" s="33">
        <f t="shared" si="0"/>
        <v>0</v>
      </c>
      <c r="BU12" s="33">
        <f t="shared" si="0"/>
        <v>0</v>
      </c>
      <c r="BV12" s="33">
        <f t="shared" si="0"/>
        <v>0</v>
      </c>
      <c r="BW12" s="33">
        <f t="shared" si="0"/>
        <v>0</v>
      </c>
      <c r="BX12" s="19">
        <f t="shared" si="0"/>
        <v>0</v>
      </c>
      <c r="BY12" s="21">
        <f t="shared" si="0"/>
        <v>0</v>
      </c>
      <c r="BZ12" s="33">
        <f t="shared" si="0"/>
        <v>0</v>
      </c>
      <c r="CA12" s="33">
        <f t="shared" si="0"/>
        <v>0</v>
      </c>
      <c r="CB12" s="33">
        <f t="shared" si="0"/>
        <v>0</v>
      </c>
      <c r="CC12" s="33">
        <f t="shared" ref="CC12:EN12" si="1">IF(COUNTIF(CC13:CC163,"r")&gt;0,COUNTIF(CC13:CC163,"r")-1,0)</f>
        <v>0</v>
      </c>
      <c r="CD12" s="33">
        <f t="shared" si="1"/>
        <v>0</v>
      </c>
      <c r="CE12" s="33">
        <f t="shared" si="1"/>
        <v>0</v>
      </c>
      <c r="CF12" s="33">
        <f t="shared" si="1"/>
        <v>0</v>
      </c>
      <c r="CG12" s="33">
        <f t="shared" si="1"/>
        <v>0</v>
      </c>
      <c r="CH12" s="19">
        <f t="shared" si="1"/>
        <v>0</v>
      </c>
      <c r="CI12" s="21">
        <f t="shared" si="1"/>
        <v>0</v>
      </c>
      <c r="CJ12" s="33">
        <f t="shared" si="1"/>
        <v>0</v>
      </c>
      <c r="CK12" s="33">
        <f t="shared" si="1"/>
        <v>0</v>
      </c>
      <c r="CL12" s="33">
        <f t="shared" si="1"/>
        <v>0</v>
      </c>
      <c r="CM12" s="33">
        <f t="shared" si="1"/>
        <v>0</v>
      </c>
      <c r="CN12" s="33">
        <f t="shared" si="1"/>
        <v>0</v>
      </c>
      <c r="CO12" s="33">
        <f t="shared" si="1"/>
        <v>0</v>
      </c>
      <c r="CP12" s="33">
        <f t="shared" si="1"/>
        <v>0</v>
      </c>
      <c r="CQ12" s="33">
        <f t="shared" si="1"/>
        <v>0</v>
      </c>
      <c r="CR12" s="19">
        <f t="shared" si="1"/>
        <v>0</v>
      </c>
      <c r="CS12" s="21">
        <f t="shared" si="1"/>
        <v>0</v>
      </c>
      <c r="CT12" s="33">
        <f t="shared" si="1"/>
        <v>0</v>
      </c>
      <c r="CU12" s="33">
        <f t="shared" si="1"/>
        <v>0</v>
      </c>
      <c r="CV12" s="33">
        <f t="shared" si="1"/>
        <v>0</v>
      </c>
      <c r="CW12" s="33">
        <f t="shared" si="1"/>
        <v>0</v>
      </c>
      <c r="CX12" s="33">
        <f t="shared" si="1"/>
        <v>0</v>
      </c>
      <c r="CY12" s="33">
        <f t="shared" si="1"/>
        <v>0</v>
      </c>
      <c r="CZ12" s="33">
        <f t="shared" si="1"/>
        <v>0</v>
      </c>
      <c r="DA12" s="33">
        <f t="shared" si="1"/>
        <v>0</v>
      </c>
      <c r="DB12" s="33">
        <f t="shared" si="1"/>
        <v>0</v>
      </c>
      <c r="DC12" s="21">
        <f t="shared" si="1"/>
        <v>0</v>
      </c>
      <c r="DD12" s="33">
        <f t="shared" si="1"/>
        <v>0</v>
      </c>
      <c r="DE12" s="33">
        <f t="shared" si="1"/>
        <v>0</v>
      </c>
      <c r="DF12" s="33">
        <f t="shared" si="1"/>
        <v>0</v>
      </c>
      <c r="DG12" s="33">
        <f t="shared" si="1"/>
        <v>0</v>
      </c>
      <c r="DH12" s="33">
        <f t="shared" si="1"/>
        <v>0</v>
      </c>
      <c r="DI12" s="33">
        <f t="shared" si="1"/>
        <v>0</v>
      </c>
      <c r="DJ12" s="33">
        <f t="shared" si="1"/>
        <v>0</v>
      </c>
      <c r="DK12" s="33">
        <f t="shared" si="1"/>
        <v>0</v>
      </c>
      <c r="DL12" s="19">
        <f t="shared" si="1"/>
        <v>0</v>
      </c>
      <c r="DM12" s="21">
        <f t="shared" si="1"/>
        <v>0</v>
      </c>
      <c r="DN12" s="33">
        <f t="shared" si="1"/>
        <v>0</v>
      </c>
      <c r="DO12" s="33">
        <f t="shared" si="1"/>
        <v>0</v>
      </c>
      <c r="DP12" s="33">
        <f t="shared" si="1"/>
        <v>0</v>
      </c>
      <c r="DQ12" s="33">
        <f t="shared" si="1"/>
        <v>0</v>
      </c>
      <c r="DR12" s="33">
        <f t="shared" si="1"/>
        <v>0</v>
      </c>
      <c r="DS12" s="33">
        <f t="shared" si="1"/>
        <v>0</v>
      </c>
      <c r="DT12" s="33">
        <f t="shared" si="1"/>
        <v>0</v>
      </c>
      <c r="DU12" s="33">
        <f t="shared" si="1"/>
        <v>0</v>
      </c>
      <c r="DV12" s="19">
        <f t="shared" si="1"/>
        <v>0</v>
      </c>
      <c r="DW12" s="21">
        <f t="shared" si="1"/>
        <v>0</v>
      </c>
      <c r="DX12" s="33">
        <f t="shared" si="1"/>
        <v>0</v>
      </c>
      <c r="DY12" s="33">
        <f t="shared" si="1"/>
        <v>0</v>
      </c>
      <c r="DZ12" s="33">
        <f t="shared" si="1"/>
        <v>0</v>
      </c>
      <c r="EA12" s="33">
        <f t="shared" si="1"/>
        <v>0</v>
      </c>
      <c r="EB12" s="33">
        <f t="shared" si="1"/>
        <v>0</v>
      </c>
      <c r="EC12" s="33">
        <f t="shared" si="1"/>
        <v>0</v>
      </c>
      <c r="ED12" s="33">
        <f t="shared" si="1"/>
        <v>0</v>
      </c>
      <c r="EE12" s="33">
        <f t="shared" si="1"/>
        <v>0</v>
      </c>
      <c r="EF12" s="19">
        <f t="shared" si="1"/>
        <v>0</v>
      </c>
      <c r="EG12" s="21">
        <f t="shared" si="1"/>
        <v>0</v>
      </c>
      <c r="EH12" s="33">
        <f t="shared" si="1"/>
        <v>0</v>
      </c>
      <c r="EI12" s="33">
        <f t="shared" si="1"/>
        <v>0</v>
      </c>
      <c r="EJ12" s="33">
        <f t="shared" si="1"/>
        <v>0</v>
      </c>
      <c r="EK12" s="33">
        <f t="shared" si="1"/>
        <v>0</v>
      </c>
      <c r="EL12" s="33">
        <f t="shared" si="1"/>
        <v>0</v>
      </c>
      <c r="EM12" s="33">
        <f t="shared" si="1"/>
        <v>0</v>
      </c>
      <c r="EN12" s="33">
        <f t="shared" si="1"/>
        <v>0</v>
      </c>
      <c r="EO12" s="33">
        <f t="shared" ref="EO12:GZ12" si="2">IF(COUNTIF(EO13:EO163,"r")&gt;0,COUNTIF(EO13:EO163,"r")-1,0)</f>
        <v>0</v>
      </c>
      <c r="EP12" s="13">
        <f t="shared" si="2"/>
        <v>0</v>
      </c>
      <c r="EQ12" s="33">
        <f t="shared" si="2"/>
        <v>0</v>
      </c>
      <c r="ER12" s="33">
        <f t="shared" si="2"/>
        <v>0</v>
      </c>
      <c r="ES12" s="33">
        <f t="shared" si="2"/>
        <v>0</v>
      </c>
      <c r="ET12" s="33">
        <f t="shared" si="2"/>
        <v>0</v>
      </c>
      <c r="EU12" s="33">
        <f t="shared" si="2"/>
        <v>0</v>
      </c>
      <c r="EV12" s="33">
        <f t="shared" si="2"/>
        <v>0</v>
      </c>
      <c r="EW12" s="33">
        <f t="shared" si="2"/>
        <v>0</v>
      </c>
      <c r="EX12" s="33">
        <f t="shared" si="2"/>
        <v>0</v>
      </c>
      <c r="EY12" s="33">
        <f t="shared" si="2"/>
        <v>0</v>
      </c>
      <c r="EZ12" s="19">
        <f t="shared" si="2"/>
        <v>0</v>
      </c>
      <c r="FA12" s="21">
        <f t="shared" si="2"/>
        <v>0</v>
      </c>
      <c r="FB12" s="33">
        <f t="shared" si="2"/>
        <v>0</v>
      </c>
      <c r="FC12" s="33">
        <f t="shared" si="2"/>
        <v>0</v>
      </c>
      <c r="FD12" s="33">
        <f t="shared" si="2"/>
        <v>0</v>
      </c>
      <c r="FE12" s="33">
        <f t="shared" si="2"/>
        <v>0</v>
      </c>
      <c r="FF12" s="33">
        <f t="shared" si="2"/>
        <v>0</v>
      </c>
      <c r="FG12" s="33">
        <f t="shared" si="2"/>
        <v>0</v>
      </c>
      <c r="FH12" s="33">
        <f t="shared" si="2"/>
        <v>0</v>
      </c>
      <c r="FI12" s="33">
        <f t="shared" si="2"/>
        <v>0</v>
      </c>
      <c r="FJ12" s="19">
        <f t="shared" si="2"/>
        <v>0</v>
      </c>
      <c r="FK12" s="21">
        <f t="shared" si="2"/>
        <v>0</v>
      </c>
      <c r="FL12" s="33">
        <f t="shared" si="2"/>
        <v>0</v>
      </c>
      <c r="FM12" s="33">
        <f t="shared" si="2"/>
        <v>0</v>
      </c>
      <c r="FN12" s="33">
        <f t="shared" si="2"/>
        <v>0</v>
      </c>
      <c r="FO12" s="33">
        <f t="shared" si="2"/>
        <v>0</v>
      </c>
      <c r="FP12" s="33">
        <f t="shared" si="2"/>
        <v>0</v>
      </c>
      <c r="FQ12" s="33">
        <f t="shared" si="2"/>
        <v>0</v>
      </c>
      <c r="FR12" s="33">
        <f t="shared" si="2"/>
        <v>0</v>
      </c>
      <c r="FS12" s="33">
        <f t="shared" si="2"/>
        <v>0</v>
      </c>
      <c r="FT12" s="19">
        <f t="shared" si="2"/>
        <v>0</v>
      </c>
      <c r="FU12" s="21">
        <f t="shared" si="2"/>
        <v>0</v>
      </c>
      <c r="FV12" s="33">
        <f t="shared" si="2"/>
        <v>0</v>
      </c>
      <c r="FW12" s="33">
        <f t="shared" si="2"/>
        <v>0</v>
      </c>
      <c r="FX12" s="33">
        <f t="shared" si="2"/>
        <v>0</v>
      </c>
      <c r="FY12" s="33">
        <f t="shared" si="2"/>
        <v>0</v>
      </c>
      <c r="FZ12" s="33">
        <f t="shared" si="2"/>
        <v>0</v>
      </c>
      <c r="GA12" s="33">
        <f t="shared" si="2"/>
        <v>0</v>
      </c>
      <c r="GB12" s="33">
        <f t="shared" si="2"/>
        <v>0</v>
      </c>
      <c r="GC12" s="33">
        <f t="shared" si="2"/>
        <v>0</v>
      </c>
      <c r="GD12" s="19">
        <f t="shared" si="2"/>
        <v>0</v>
      </c>
      <c r="GE12" s="21">
        <f t="shared" si="2"/>
        <v>0</v>
      </c>
      <c r="GF12" s="33">
        <f t="shared" si="2"/>
        <v>0</v>
      </c>
      <c r="GG12" s="33">
        <f t="shared" si="2"/>
        <v>0</v>
      </c>
      <c r="GH12" s="33">
        <f t="shared" si="2"/>
        <v>0</v>
      </c>
      <c r="GI12" s="33">
        <f t="shared" si="2"/>
        <v>0</v>
      </c>
      <c r="GJ12" s="33">
        <f t="shared" si="2"/>
        <v>0</v>
      </c>
      <c r="GK12" s="33">
        <f t="shared" si="2"/>
        <v>0</v>
      </c>
      <c r="GL12" s="33">
        <f t="shared" si="2"/>
        <v>0</v>
      </c>
      <c r="GM12" s="33">
        <f t="shared" si="2"/>
        <v>0</v>
      </c>
      <c r="GN12" s="19">
        <f t="shared" si="2"/>
        <v>0</v>
      </c>
      <c r="GO12" s="21">
        <f t="shared" si="2"/>
        <v>0</v>
      </c>
      <c r="GP12" s="33">
        <f t="shared" si="2"/>
        <v>0</v>
      </c>
      <c r="GQ12" s="33">
        <f t="shared" si="2"/>
        <v>0</v>
      </c>
      <c r="GR12" s="33">
        <f t="shared" si="2"/>
        <v>0</v>
      </c>
      <c r="GS12" s="33">
        <f t="shared" si="2"/>
        <v>0</v>
      </c>
      <c r="GT12" s="33">
        <f t="shared" si="2"/>
        <v>0</v>
      </c>
      <c r="GU12" s="33">
        <f t="shared" si="2"/>
        <v>0</v>
      </c>
      <c r="GV12" s="33">
        <f t="shared" si="2"/>
        <v>0</v>
      </c>
      <c r="GW12" s="33">
        <f t="shared" si="2"/>
        <v>0</v>
      </c>
      <c r="GX12" s="19">
        <f t="shared" si="2"/>
        <v>0</v>
      </c>
      <c r="GY12" s="21">
        <f t="shared" si="2"/>
        <v>0</v>
      </c>
      <c r="GZ12" s="33">
        <f t="shared" si="2"/>
        <v>0</v>
      </c>
      <c r="HA12" s="33">
        <f t="shared" ref="HA12:HR12" si="3">IF(COUNTIF(HA13:HA163,"r")&gt;0,COUNTIF(HA13:HA163,"r")-1,0)</f>
        <v>0</v>
      </c>
      <c r="HB12" s="33">
        <f t="shared" si="3"/>
        <v>0</v>
      </c>
      <c r="HC12" s="33">
        <f t="shared" si="3"/>
        <v>0</v>
      </c>
      <c r="HD12" s="33">
        <f t="shared" si="3"/>
        <v>0</v>
      </c>
      <c r="HE12" s="33">
        <f t="shared" si="3"/>
        <v>0</v>
      </c>
      <c r="HF12" s="33">
        <f t="shared" si="3"/>
        <v>0</v>
      </c>
      <c r="HG12" s="33">
        <f t="shared" si="3"/>
        <v>0</v>
      </c>
      <c r="HH12" s="19">
        <f t="shared" si="3"/>
        <v>0</v>
      </c>
      <c r="HI12" s="21">
        <f t="shared" si="3"/>
        <v>0</v>
      </c>
      <c r="HJ12" s="33">
        <f t="shared" si="3"/>
        <v>0</v>
      </c>
      <c r="HK12" s="33">
        <f t="shared" si="3"/>
        <v>0</v>
      </c>
      <c r="HL12" s="33">
        <f t="shared" si="3"/>
        <v>0</v>
      </c>
      <c r="HM12" s="33">
        <f t="shared" si="3"/>
        <v>0</v>
      </c>
      <c r="HN12" s="33">
        <f t="shared" si="3"/>
        <v>0</v>
      </c>
      <c r="HO12" s="33">
        <f t="shared" si="3"/>
        <v>0</v>
      </c>
      <c r="HP12" s="33">
        <f t="shared" si="3"/>
        <v>0</v>
      </c>
      <c r="HQ12" s="33">
        <f t="shared" si="3"/>
        <v>0</v>
      </c>
      <c r="HR12" s="13">
        <f t="shared" si="3"/>
        <v>0</v>
      </c>
    </row>
    <row r="13" spans="1:226" ht="8.85" customHeight="1" x14ac:dyDescent="0.25">
      <c r="B13" s="134" t="s">
        <v>34</v>
      </c>
      <c r="D13" s="88" t="s">
        <v>31</v>
      </c>
      <c r="E13" s="101"/>
      <c r="G13" s="87" t="s">
        <v>16</v>
      </c>
      <c r="H13" s="119" t="str">
        <f>IF(O14&gt;P13,"!","")</f>
        <v>!</v>
      </c>
      <c r="I13" s="43" t="s">
        <v>17</v>
      </c>
      <c r="J13" s="44">
        <f>IF(D13="","",COUNTIF(Echéancier!$Q13:$EP13,"p"))</f>
        <v>7</v>
      </c>
      <c r="K13" s="14">
        <f>J13</f>
        <v>7</v>
      </c>
      <c r="L13" s="14"/>
      <c r="M13" s="14"/>
      <c r="N13" s="14" t="str">
        <f>IF(F15&gt;F12,"d","")</f>
        <v>d</v>
      </c>
      <c r="O13" s="14"/>
      <c r="P13" s="14">
        <f>IFERROR(MATCH("ra",$Q13:$EP13,1),0)</f>
        <v>7</v>
      </c>
      <c r="Q13" s="67" t="s">
        <v>28</v>
      </c>
      <c r="R13" s="66" t="s">
        <v>28</v>
      </c>
      <c r="S13" s="66" t="s">
        <v>28</v>
      </c>
      <c r="T13" s="66" t="s">
        <v>28</v>
      </c>
      <c r="U13" s="66" t="s">
        <v>28</v>
      </c>
      <c r="V13" s="71" t="s">
        <v>28</v>
      </c>
      <c r="W13" s="71" t="s">
        <v>28</v>
      </c>
      <c r="X13" s="71"/>
      <c r="Y13" s="71"/>
      <c r="Z13" s="72"/>
      <c r="AA13" s="73"/>
      <c r="AB13" s="71"/>
      <c r="AC13" s="71"/>
      <c r="AD13" s="71"/>
      <c r="AE13" s="71"/>
      <c r="AF13" s="71"/>
      <c r="AG13" s="71"/>
      <c r="AH13" s="71"/>
      <c r="AI13" s="71"/>
      <c r="AJ13" s="72"/>
      <c r="AK13" s="73"/>
      <c r="AL13" s="71"/>
      <c r="AM13" s="71"/>
      <c r="AN13" s="71"/>
      <c r="AO13" s="71"/>
      <c r="AP13" s="71"/>
      <c r="AQ13" s="71"/>
      <c r="AR13" s="71"/>
      <c r="AS13" s="71"/>
      <c r="AT13" s="18"/>
      <c r="AU13" s="20"/>
      <c r="BD13" s="18"/>
      <c r="BE13" s="20"/>
      <c r="BN13" s="18"/>
      <c r="BO13" s="20"/>
      <c r="BX13" s="18"/>
      <c r="BY13" s="20"/>
      <c r="CH13" s="18"/>
      <c r="CI13" s="20"/>
      <c r="CR13" s="18"/>
      <c r="CS13" s="20"/>
      <c r="DC13" s="20"/>
      <c r="DL13" s="18"/>
      <c r="DM13" s="20"/>
      <c r="DV13" s="18"/>
      <c r="DW13" s="20"/>
      <c r="EF13" s="18"/>
      <c r="EG13" s="20"/>
      <c r="EP13" s="4"/>
      <c r="EZ13" s="18"/>
      <c r="FA13" s="20"/>
      <c r="FJ13" s="18"/>
      <c r="FK13" s="20"/>
      <c r="FT13" s="18"/>
      <c r="FU13" s="20"/>
      <c r="GD13" s="18"/>
      <c r="GE13" s="20"/>
      <c r="GN13" s="18"/>
      <c r="GO13" s="20"/>
      <c r="GX13" s="18"/>
      <c r="GY13" s="20"/>
      <c r="HH13" s="18"/>
      <c r="HI13" s="20"/>
      <c r="HR13" s="4"/>
    </row>
    <row r="14" spans="1:226" ht="8.85" customHeight="1" x14ac:dyDescent="0.25">
      <c r="B14" s="134"/>
      <c r="D14" s="88"/>
      <c r="E14" s="101"/>
      <c r="G14" s="87"/>
      <c r="H14" s="119"/>
      <c r="I14" s="45" t="s">
        <v>1</v>
      </c>
      <c r="J14" s="46">
        <f>IF(D13="","",COUNTIF(Echéancier!$Q14:$EP14,"r"))</f>
        <v>7</v>
      </c>
      <c r="K14" s="14"/>
      <c r="L14" s="14">
        <f>J14</f>
        <v>7</v>
      </c>
      <c r="M14" s="14">
        <f>COUNTIF(Q14:EP14,"a")</f>
        <v>0</v>
      </c>
      <c r="N14" s="14" t="e">
        <f>IF(F15="","",(IF(F15&lt;&gt;#REF!,"f","")))</f>
        <v>#REF!</v>
      </c>
      <c r="O14" s="14">
        <f>IFERROR(MATCH("ra",$Q14:$EP14,1),0)</f>
        <v>10</v>
      </c>
      <c r="P14" s="14"/>
      <c r="Q14" s="23" t="s">
        <v>27</v>
      </c>
      <c r="R14" s="34" t="s">
        <v>27</v>
      </c>
      <c r="S14" s="34" t="s">
        <v>27</v>
      </c>
      <c r="T14" s="34" t="s">
        <v>27</v>
      </c>
      <c r="U14" s="34" t="s">
        <v>27</v>
      </c>
      <c r="V14" s="34"/>
      <c r="W14" s="34"/>
      <c r="X14" s="34"/>
      <c r="Y14" s="34" t="s">
        <v>27</v>
      </c>
      <c r="Z14" s="24" t="s">
        <v>27</v>
      </c>
      <c r="AA14" s="25"/>
      <c r="AB14" s="34"/>
      <c r="AC14" s="34"/>
      <c r="AD14" s="34"/>
      <c r="AE14" s="34"/>
      <c r="AF14" s="34"/>
      <c r="AG14" s="34"/>
      <c r="AH14" s="34"/>
      <c r="AI14" s="34"/>
      <c r="AJ14" s="24"/>
      <c r="AK14" s="25"/>
      <c r="AL14" s="34"/>
      <c r="AM14" s="34"/>
      <c r="AN14" s="34"/>
      <c r="AO14" s="34"/>
      <c r="AP14" s="34"/>
      <c r="AQ14" s="34"/>
      <c r="AR14" s="34"/>
      <c r="AS14" s="34"/>
      <c r="AT14" s="24"/>
      <c r="AU14" s="25"/>
      <c r="AV14" s="34"/>
      <c r="AW14" s="34"/>
      <c r="AX14" s="34"/>
      <c r="AY14" s="34"/>
      <c r="AZ14" s="34"/>
      <c r="BA14" s="34"/>
      <c r="BB14" s="34"/>
      <c r="BC14" s="34"/>
      <c r="BD14" s="24"/>
      <c r="BE14" s="25"/>
      <c r="BF14" s="34"/>
      <c r="BG14" s="34"/>
      <c r="BH14" s="34"/>
      <c r="BI14" s="34"/>
      <c r="BJ14" s="34"/>
      <c r="BK14" s="34"/>
      <c r="BL14" s="34"/>
      <c r="BM14" s="34"/>
      <c r="BN14" s="24"/>
      <c r="BO14" s="25"/>
      <c r="BP14" s="34"/>
      <c r="BQ14" s="34"/>
      <c r="BR14" s="34"/>
      <c r="BS14" s="34"/>
      <c r="BT14" s="34"/>
      <c r="BU14" s="34"/>
      <c r="BV14" s="34"/>
      <c r="BW14" s="34"/>
      <c r="BX14" s="24"/>
      <c r="BY14" s="25"/>
      <c r="BZ14" s="34"/>
      <c r="CA14" s="34"/>
      <c r="CB14" s="34"/>
      <c r="CC14" s="34"/>
      <c r="CD14" s="34"/>
      <c r="CE14" s="34"/>
      <c r="CF14" s="34"/>
      <c r="CG14" s="34"/>
      <c r="CH14" s="24"/>
      <c r="CI14" s="25"/>
      <c r="CJ14" s="34"/>
      <c r="CK14" s="34"/>
      <c r="CL14" s="34"/>
      <c r="CM14" s="34"/>
      <c r="CN14" s="34"/>
      <c r="CO14" s="34"/>
      <c r="CP14" s="34"/>
      <c r="CQ14" s="34"/>
      <c r="CR14" s="24"/>
      <c r="CS14" s="25"/>
      <c r="CT14" s="34"/>
      <c r="CU14" s="34"/>
      <c r="CV14" s="34"/>
      <c r="CW14" s="34"/>
      <c r="CX14" s="34"/>
      <c r="CY14" s="34"/>
      <c r="CZ14" s="34"/>
      <c r="DA14" s="34"/>
      <c r="DB14" s="34"/>
      <c r="DC14" s="25"/>
      <c r="DD14" s="34"/>
      <c r="DE14" s="34"/>
      <c r="DF14" s="34"/>
      <c r="DG14" s="34"/>
      <c r="DH14" s="34"/>
      <c r="DI14" s="34"/>
      <c r="DJ14" s="34"/>
      <c r="DK14" s="34"/>
      <c r="DL14" s="24"/>
      <c r="DM14" s="25"/>
      <c r="DN14" s="34"/>
      <c r="DO14" s="34"/>
      <c r="DP14" s="34"/>
      <c r="DQ14" s="34"/>
      <c r="DR14" s="34"/>
      <c r="DS14" s="34"/>
      <c r="DT14" s="34"/>
      <c r="DU14" s="34"/>
      <c r="DV14" s="24"/>
      <c r="DW14" s="25"/>
      <c r="DX14" s="34"/>
      <c r="DY14" s="34"/>
      <c r="DZ14" s="34"/>
      <c r="EA14" s="34"/>
      <c r="EB14" s="34"/>
      <c r="EC14" s="34"/>
      <c r="ED14" s="34"/>
      <c r="EE14" s="34"/>
      <c r="EF14" s="24"/>
      <c r="EG14" s="25"/>
      <c r="EH14" s="34"/>
      <c r="EI14" s="34"/>
      <c r="EJ14" s="34"/>
      <c r="EK14" s="34"/>
      <c r="EL14" s="34"/>
      <c r="EM14" s="34"/>
      <c r="EN14" s="34"/>
      <c r="EO14" s="34"/>
      <c r="EP14" s="31"/>
      <c r="EQ14" s="34"/>
      <c r="ER14" s="34"/>
      <c r="ES14" s="34"/>
      <c r="ET14" s="34"/>
      <c r="EU14" s="34"/>
      <c r="EV14" s="34"/>
      <c r="EW14" s="34"/>
      <c r="EX14" s="34"/>
      <c r="EY14" s="34"/>
      <c r="EZ14" s="24"/>
      <c r="FA14" s="25"/>
      <c r="FB14" s="34"/>
      <c r="FC14" s="34"/>
      <c r="FD14" s="34"/>
      <c r="FE14" s="34"/>
      <c r="FF14" s="34"/>
      <c r="FG14" s="34"/>
      <c r="FH14" s="34"/>
      <c r="FI14" s="34"/>
      <c r="FJ14" s="24"/>
      <c r="FK14" s="25"/>
      <c r="FL14" s="34"/>
      <c r="FM14" s="34"/>
      <c r="FN14" s="34"/>
      <c r="FO14" s="34"/>
      <c r="FP14" s="34"/>
      <c r="FQ14" s="34"/>
      <c r="FR14" s="34"/>
      <c r="FS14" s="34"/>
      <c r="FT14" s="24"/>
      <c r="FU14" s="25"/>
      <c r="FV14" s="34"/>
      <c r="FW14" s="34"/>
      <c r="FX14" s="34"/>
      <c r="FY14" s="34"/>
      <c r="FZ14" s="34"/>
      <c r="GA14" s="34"/>
      <c r="GB14" s="34"/>
      <c r="GC14" s="34"/>
      <c r="GD14" s="24"/>
      <c r="GE14" s="25"/>
      <c r="GF14" s="34"/>
      <c r="GG14" s="34"/>
      <c r="GH14" s="34"/>
      <c r="GI14" s="34"/>
      <c r="GJ14" s="34"/>
      <c r="GK14" s="34"/>
      <c r="GL14" s="34"/>
      <c r="GM14" s="34"/>
      <c r="GN14" s="24"/>
      <c r="GO14" s="25"/>
      <c r="GP14" s="34"/>
      <c r="GQ14" s="34"/>
      <c r="GR14" s="34"/>
      <c r="GS14" s="34"/>
      <c r="GT14" s="34"/>
      <c r="GU14" s="34"/>
      <c r="GV14" s="34"/>
      <c r="GW14" s="34"/>
      <c r="GX14" s="24"/>
      <c r="GY14" s="25"/>
      <c r="GZ14" s="34"/>
      <c r="HA14" s="34"/>
      <c r="HB14" s="34"/>
      <c r="HC14" s="34"/>
      <c r="HD14" s="34"/>
      <c r="HE14" s="34"/>
      <c r="HF14" s="34"/>
      <c r="HG14" s="34"/>
      <c r="HH14" s="24"/>
      <c r="HI14" s="25"/>
      <c r="HJ14" s="34"/>
      <c r="HK14" s="34"/>
      <c r="HL14" s="34"/>
      <c r="HM14" s="34"/>
      <c r="HN14" s="34"/>
      <c r="HO14" s="34"/>
      <c r="HP14" s="34"/>
      <c r="HQ14" s="34"/>
      <c r="HR14" s="31"/>
    </row>
    <row r="15" spans="1:226" ht="8.85" customHeight="1" x14ac:dyDescent="0.25">
      <c r="B15" s="134" t="s">
        <v>32</v>
      </c>
      <c r="D15" s="88" t="s">
        <v>41</v>
      </c>
      <c r="E15" s="101" t="s">
        <v>34</v>
      </c>
      <c r="F15" s="101">
        <v>1</v>
      </c>
      <c r="G15" s="87" t="s">
        <v>16</v>
      </c>
      <c r="H15" s="119" t="str">
        <f t="shared" ref="H15" si="4">IF(O16&gt;P15,"!","")</f>
        <v/>
      </c>
      <c r="I15" s="43" t="s">
        <v>17</v>
      </c>
      <c r="J15" s="44">
        <f>IF(D15="","",COUNTIF(Echéancier!$Q15:$EP15,"p"))</f>
        <v>1</v>
      </c>
      <c r="K15" s="14">
        <f>IFERROR(K13+J15,0)</f>
        <v>8</v>
      </c>
      <c r="L15" s="14"/>
      <c r="M15" s="14"/>
      <c r="N15" s="14" t="e">
        <f>IF(#REF!&gt;F15,"d","")</f>
        <v>#REF!</v>
      </c>
      <c r="O15" s="14"/>
      <c r="P15" s="14">
        <f t="shared" ref="P15" si="5">IFERROR(MATCH("ra",$Q15:$EP15,1),0)</f>
        <v>8</v>
      </c>
      <c r="Q15" s="5"/>
      <c r="X15" s="71" t="s">
        <v>28</v>
      </c>
      <c r="Z15" s="18"/>
      <c r="AA15" s="20"/>
      <c r="AJ15" s="18"/>
      <c r="AK15" s="20"/>
      <c r="AT15" s="18"/>
      <c r="AU15" s="20"/>
      <c r="BD15" s="18"/>
      <c r="BE15" s="20"/>
      <c r="BN15" s="18"/>
      <c r="BO15" s="20"/>
      <c r="BX15" s="18"/>
      <c r="BY15" s="20"/>
      <c r="CH15" s="18"/>
      <c r="CI15" s="20"/>
      <c r="CR15" s="18"/>
      <c r="CS15" s="20"/>
      <c r="DC15" s="20"/>
      <c r="DL15" s="18"/>
      <c r="DM15" s="20"/>
      <c r="DV15" s="18"/>
      <c r="DW15" s="20"/>
      <c r="EF15" s="18"/>
      <c r="EG15" s="20"/>
      <c r="EP15" s="4"/>
      <c r="EZ15" s="18"/>
      <c r="FA15" s="20"/>
      <c r="FJ15" s="18"/>
      <c r="FK15" s="20"/>
      <c r="FT15" s="18"/>
      <c r="FU15" s="20"/>
      <c r="GD15" s="18"/>
      <c r="GE15" s="20"/>
      <c r="GN15" s="18"/>
      <c r="GO15" s="20"/>
      <c r="GX15" s="18"/>
      <c r="GY15" s="20"/>
      <c r="HH15" s="18"/>
      <c r="HI15" s="20"/>
      <c r="HR15" s="4"/>
    </row>
    <row r="16" spans="1:226" ht="8.85" customHeight="1" x14ac:dyDescent="0.25">
      <c r="B16" s="134"/>
      <c r="D16" s="88"/>
      <c r="E16" s="101"/>
      <c r="F16" s="101"/>
      <c r="G16" s="87"/>
      <c r="H16" s="119"/>
      <c r="I16" s="45" t="s">
        <v>1</v>
      </c>
      <c r="J16" s="46">
        <f>IF(D15="","",COUNTIF(Echéancier!$Q16:$EP16,"r"))</f>
        <v>1</v>
      </c>
      <c r="K16" s="14"/>
      <c r="L16" s="14">
        <f>IFERROR(L14+J16,0)</f>
        <v>8</v>
      </c>
      <c r="M16" s="14">
        <f t="shared" ref="M16:M24" si="6">COUNTIF(Q16:EP16,"a")</f>
        <v>0</v>
      </c>
      <c r="N16" s="14" t="e">
        <f>IF(#REF!="","",(IF(#REF!&lt;&gt;F17,"f","")))</f>
        <v>#REF!</v>
      </c>
      <c r="O16" s="14">
        <f>IFERROR(MATCH("ra",$Q16:$EP16,1),0)</f>
        <v>6</v>
      </c>
      <c r="P16" s="14"/>
      <c r="Q16" s="23"/>
      <c r="R16" s="34"/>
      <c r="S16" s="34"/>
      <c r="T16" s="34"/>
      <c r="U16" s="34"/>
      <c r="V16" s="34" t="s">
        <v>27</v>
      </c>
      <c r="W16" s="34"/>
      <c r="X16" s="34"/>
      <c r="Y16" s="34"/>
      <c r="Z16" s="24"/>
      <c r="AA16" s="25"/>
      <c r="AB16" s="34"/>
      <c r="AC16" s="34"/>
      <c r="AD16" s="34"/>
      <c r="AE16" s="34"/>
      <c r="AF16" s="34"/>
      <c r="AG16" s="34"/>
      <c r="AH16" s="34"/>
      <c r="AI16" s="34"/>
      <c r="AJ16" s="34"/>
      <c r="AK16" s="25"/>
      <c r="AL16" s="34"/>
      <c r="AM16" s="34"/>
      <c r="AN16" s="34"/>
      <c r="AO16" s="34"/>
      <c r="AP16" s="34"/>
      <c r="AQ16" s="34"/>
      <c r="AR16" s="34"/>
      <c r="AS16" s="34"/>
      <c r="AT16" s="24"/>
      <c r="AU16" s="25"/>
      <c r="AV16" s="34"/>
      <c r="AW16" s="34"/>
      <c r="AX16" s="34"/>
      <c r="AY16" s="34"/>
      <c r="AZ16" s="34"/>
      <c r="BA16" s="34"/>
      <c r="BB16" s="34"/>
      <c r="BC16" s="34"/>
      <c r="BD16" s="24"/>
      <c r="BE16" s="25"/>
      <c r="BF16" s="34"/>
      <c r="BG16" s="34"/>
      <c r="BH16" s="34"/>
      <c r="BI16" s="34"/>
      <c r="BJ16" s="34"/>
      <c r="BK16" s="34"/>
      <c r="BL16" s="34"/>
      <c r="BM16" s="34"/>
      <c r="BN16" s="24"/>
      <c r="BO16" s="25"/>
      <c r="BP16" s="34"/>
      <c r="BQ16" s="34"/>
      <c r="BR16" s="34"/>
      <c r="BS16" s="34"/>
      <c r="BT16" s="34"/>
      <c r="BU16" s="34"/>
      <c r="BV16" s="34"/>
      <c r="BW16" s="34"/>
      <c r="BX16" s="24"/>
      <c r="BY16" s="25"/>
      <c r="BZ16" s="34"/>
      <c r="CA16" s="34"/>
      <c r="CB16" s="34"/>
      <c r="CC16" s="34"/>
      <c r="CD16" s="34"/>
      <c r="CE16" s="34"/>
      <c r="CF16" s="34"/>
      <c r="CG16" s="34"/>
      <c r="CH16" s="24"/>
      <c r="CI16" s="25"/>
      <c r="CJ16" s="34"/>
      <c r="CK16" s="34"/>
      <c r="CL16" s="34"/>
      <c r="CM16" s="34"/>
      <c r="CN16" s="34"/>
      <c r="CO16" s="34"/>
      <c r="CP16" s="34"/>
      <c r="CQ16" s="34"/>
      <c r="CR16" s="24"/>
      <c r="CS16" s="25"/>
      <c r="CT16" s="34"/>
      <c r="CU16" s="34"/>
      <c r="CV16" s="34"/>
      <c r="CW16" s="34"/>
      <c r="CX16" s="34"/>
      <c r="CY16" s="34"/>
      <c r="CZ16" s="34"/>
      <c r="DA16" s="34"/>
      <c r="DB16" s="34"/>
      <c r="DC16" s="25"/>
      <c r="DD16" s="34"/>
      <c r="DE16" s="34"/>
      <c r="DF16" s="34"/>
      <c r="DG16" s="34"/>
      <c r="DH16" s="34"/>
      <c r="DI16" s="34"/>
      <c r="DJ16" s="34"/>
      <c r="DK16" s="34"/>
      <c r="DL16" s="24"/>
      <c r="DM16" s="25"/>
      <c r="DN16" s="34"/>
      <c r="DO16" s="34"/>
      <c r="DP16" s="34"/>
      <c r="DQ16" s="34"/>
      <c r="DR16" s="34"/>
      <c r="DS16" s="34"/>
      <c r="DT16" s="34"/>
      <c r="DU16" s="34"/>
      <c r="DV16" s="24"/>
      <c r="DW16" s="25"/>
      <c r="DX16" s="34"/>
      <c r="DY16" s="34"/>
      <c r="DZ16" s="34"/>
      <c r="EA16" s="34"/>
      <c r="EB16" s="34"/>
      <c r="EC16" s="34"/>
      <c r="ED16" s="34"/>
      <c r="EE16" s="34"/>
      <c r="EF16" s="24"/>
      <c r="EG16" s="25"/>
      <c r="EH16" s="34"/>
      <c r="EI16" s="34"/>
      <c r="EJ16" s="34"/>
      <c r="EK16" s="34"/>
      <c r="EL16" s="34"/>
      <c r="EM16" s="34"/>
      <c r="EN16" s="34"/>
      <c r="EO16" s="34"/>
      <c r="EP16" s="31"/>
      <c r="EQ16" s="34"/>
      <c r="ER16" s="34"/>
      <c r="ES16" s="34"/>
      <c r="ET16" s="34"/>
      <c r="EU16" s="34"/>
      <c r="EV16" s="34"/>
      <c r="EW16" s="34"/>
      <c r="EX16" s="34"/>
      <c r="EY16" s="34"/>
      <c r="EZ16" s="24"/>
      <c r="FA16" s="25"/>
      <c r="FB16" s="34"/>
      <c r="FC16" s="34"/>
      <c r="FD16" s="34"/>
      <c r="FE16" s="34"/>
      <c r="FF16" s="34"/>
      <c r="FG16" s="34"/>
      <c r="FH16" s="34"/>
      <c r="FI16" s="34"/>
      <c r="FJ16" s="24"/>
      <c r="FK16" s="25"/>
      <c r="FL16" s="34"/>
      <c r="FM16" s="34"/>
      <c r="FN16" s="34"/>
      <c r="FO16" s="34"/>
      <c r="FP16" s="34"/>
      <c r="FQ16" s="34"/>
      <c r="FR16" s="34"/>
      <c r="FS16" s="34"/>
      <c r="FT16" s="24"/>
      <c r="FU16" s="25"/>
      <c r="FV16" s="34"/>
      <c r="FW16" s="34"/>
      <c r="FX16" s="34"/>
      <c r="FY16" s="34"/>
      <c r="FZ16" s="34"/>
      <c r="GA16" s="34"/>
      <c r="GB16" s="34"/>
      <c r="GC16" s="34"/>
      <c r="GD16" s="24"/>
      <c r="GE16" s="25"/>
      <c r="GF16" s="34"/>
      <c r="GG16" s="34"/>
      <c r="GH16" s="34"/>
      <c r="GI16" s="34"/>
      <c r="GJ16" s="34"/>
      <c r="GK16" s="34"/>
      <c r="GL16" s="34"/>
      <c r="GM16" s="34"/>
      <c r="GN16" s="24"/>
      <c r="GO16" s="25"/>
      <c r="GP16" s="34"/>
      <c r="GQ16" s="34"/>
      <c r="GR16" s="34"/>
      <c r="GS16" s="34"/>
      <c r="GT16" s="34"/>
      <c r="GU16" s="34"/>
      <c r="GV16" s="34"/>
      <c r="GW16" s="34"/>
      <c r="GX16" s="24"/>
      <c r="GY16" s="25"/>
      <c r="GZ16" s="34"/>
      <c r="HA16" s="34"/>
      <c r="HB16" s="34"/>
      <c r="HC16" s="34"/>
      <c r="HD16" s="34"/>
      <c r="HE16" s="34"/>
      <c r="HF16" s="34"/>
      <c r="HG16" s="34"/>
      <c r="HH16" s="24"/>
      <c r="HI16" s="25"/>
      <c r="HJ16" s="34"/>
      <c r="HK16" s="34"/>
      <c r="HL16" s="34"/>
      <c r="HM16" s="34"/>
      <c r="HN16" s="34"/>
      <c r="HO16" s="34"/>
      <c r="HP16" s="34"/>
      <c r="HQ16" s="34"/>
      <c r="HR16" s="31"/>
    </row>
    <row r="17" spans="2:226" ht="8.85" customHeight="1" x14ac:dyDescent="0.25">
      <c r="B17" s="134" t="s">
        <v>33</v>
      </c>
      <c r="D17" s="88" t="s">
        <v>42</v>
      </c>
      <c r="E17" s="101"/>
      <c r="F17" s="101">
        <v>1</v>
      </c>
      <c r="G17" s="87" t="s">
        <v>16</v>
      </c>
      <c r="H17" s="119" t="str">
        <f t="shared" ref="H17" si="7">IF(O18&gt;P17,"!","")</f>
        <v/>
      </c>
      <c r="I17" s="43" t="s">
        <v>17</v>
      </c>
      <c r="J17" s="44">
        <f>IF(D17="","",COUNTIF(Echéancier!$Q17:$EP17,"p"))</f>
        <v>2</v>
      </c>
      <c r="K17" s="14">
        <f>IFERROR(J17+K15,0)</f>
        <v>10</v>
      </c>
      <c r="L17" s="14"/>
      <c r="M17" s="14"/>
      <c r="N17" s="14" t="e">
        <f>IF(F17&gt;#REF!,"d","")</f>
        <v>#REF!</v>
      </c>
      <c r="O17" s="14"/>
      <c r="P17" s="14">
        <f t="shared" ref="P17" si="8">IFERROR(MATCH("ra",$Q17:$EP17,1),0)</f>
        <v>10</v>
      </c>
      <c r="Q17" s="5"/>
      <c r="Y17" s="71" t="s">
        <v>28</v>
      </c>
      <c r="Z17" s="71" t="s">
        <v>28</v>
      </c>
      <c r="AA17" s="20"/>
      <c r="AK17" s="20"/>
      <c r="AT17" s="18"/>
      <c r="AU17" s="20"/>
      <c r="BD17" s="18"/>
      <c r="BE17" s="20"/>
      <c r="BN17" s="18"/>
      <c r="BO17" s="20"/>
      <c r="BX17" s="18"/>
      <c r="BY17" s="20"/>
      <c r="CH17" s="18"/>
      <c r="CI17" s="20"/>
      <c r="CR17" s="18"/>
      <c r="CS17" s="20"/>
      <c r="DC17" s="20"/>
      <c r="DL17" s="18"/>
      <c r="DM17" s="20"/>
      <c r="DV17" s="18"/>
      <c r="DW17" s="20"/>
      <c r="EF17" s="18"/>
      <c r="EG17" s="20"/>
      <c r="EP17" s="4"/>
      <c r="EZ17" s="18"/>
      <c r="FA17" s="20"/>
      <c r="FJ17" s="18"/>
      <c r="FK17" s="20"/>
      <c r="FT17" s="18"/>
      <c r="FU17" s="20"/>
      <c r="GD17" s="18"/>
      <c r="GE17" s="20"/>
      <c r="GN17" s="18"/>
      <c r="GO17" s="20"/>
      <c r="GX17" s="18"/>
      <c r="GY17" s="20"/>
      <c r="HH17" s="18"/>
      <c r="HI17" s="20"/>
      <c r="HR17" s="4"/>
    </row>
    <row r="18" spans="2:226" ht="8.85" customHeight="1" x14ac:dyDescent="0.25">
      <c r="B18" s="134"/>
      <c r="D18" s="88"/>
      <c r="E18" s="101"/>
      <c r="F18" s="101"/>
      <c r="G18" s="87"/>
      <c r="H18" s="119"/>
      <c r="I18" s="45" t="s">
        <v>1</v>
      </c>
      <c r="J18" s="46">
        <f>IF(D17="","",COUNTIF(Echéancier!$Q18:$EP18,"r"))</f>
        <v>2</v>
      </c>
      <c r="K18" s="14"/>
      <c r="L18" s="14">
        <f>IFERROR(L16+J18,0)</f>
        <v>10</v>
      </c>
      <c r="M18" s="14">
        <f t="shared" si="6"/>
        <v>0</v>
      </c>
      <c r="N18" s="14" t="str">
        <f>IF(F17="","",(IF(F17&lt;&gt;F19,"f","")))</f>
        <v/>
      </c>
      <c r="O18" s="14">
        <f t="shared" ref="O18" si="9">IFERROR(MATCH("ra",$Q18:$EP18,1),0)</f>
        <v>8</v>
      </c>
      <c r="P18" s="14"/>
      <c r="Q18" s="23"/>
      <c r="R18" s="34"/>
      <c r="S18" s="34"/>
      <c r="T18" s="34"/>
      <c r="U18" s="34"/>
      <c r="V18" s="34"/>
      <c r="W18" s="34" t="s">
        <v>27</v>
      </c>
      <c r="X18" s="34" t="s">
        <v>27</v>
      </c>
      <c r="Y18" s="34"/>
      <c r="Z18" s="74"/>
      <c r="AA18" s="25"/>
      <c r="AB18" s="34"/>
      <c r="AC18" s="34"/>
      <c r="AD18" s="34"/>
      <c r="AE18" s="34"/>
      <c r="AF18" s="34"/>
      <c r="AG18" s="34"/>
      <c r="AH18" s="34"/>
      <c r="AI18" s="34"/>
      <c r="AJ18" s="24"/>
      <c r="AK18" s="25"/>
      <c r="AL18" s="34"/>
      <c r="AM18" s="34"/>
      <c r="AN18" s="34"/>
      <c r="AO18" s="34"/>
      <c r="AP18" s="34"/>
      <c r="AQ18" s="34"/>
      <c r="AR18" s="34"/>
      <c r="AS18" s="34"/>
      <c r="AT18" s="24"/>
      <c r="AU18" s="25"/>
      <c r="AV18" s="34"/>
      <c r="AW18" s="34"/>
      <c r="AX18" s="34"/>
      <c r="AY18" s="34"/>
      <c r="AZ18" s="34"/>
      <c r="BA18" s="34"/>
      <c r="BB18" s="34"/>
      <c r="BC18" s="34"/>
      <c r="BD18" s="24"/>
      <c r="BE18" s="25"/>
      <c r="BF18" s="34"/>
      <c r="BG18" s="34"/>
      <c r="BH18" s="34"/>
      <c r="BI18" s="34"/>
      <c r="BJ18" s="34"/>
      <c r="BK18" s="34"/>
      <c r="BL18" s="34"/>
      <c r="BM18" s="34"/>
      <c r="BN18" s="24"/>
      <c r="BO18" s="25"/>
      <c r="BP18" s="34"/>
      <c r="BQ18" s="34"/>
      <c r="BR18" s="34"/>
      <c r="BS18" s="34"/>
      <c r="BT18" s="34"/>
      <c r="BU18" s="34"/>
      <c r="BV18" s="34"/>
      <c r="BW18" s="34"/>
      <c r="BX18" s="24"/>
      <c r="BY18" s="25"/>
      <c r="BZ18" s="34"/>
      <c r="CA18" s="34"/>
      <c r="CB18" s="34"/>
      <c r="CC18" s="34"/>
      <c r="CD18" s="34"/>
      <c r="CE18" s="34"/>
      <c r="CF18" s="34"/>
      <c r="CG18" s="34"/>
      <c r="CH18" s="24"/>
      <c r="CI18" s="25"/>
      <c r="CJ18" s="34"/>
      <c r="CK18" s="34"/>
      <c r="CL18" s="34"/>
      <c r="CM18" s="34"/>
      <c r="CN18" s="34"/>
      <c r="CO18" s="34"/>
      <c r="CP18" s="34"/>
      <c r="CQ18" s="34"/>
      <c r="CR18" s="24"/>
      <c r="CS18" s="25"/>
      <c r="CT18" s="34"/>
      <c r="CU18" s="34"/>
      <c r="CV18" s="34"/>
      <c r="CW18" s="34"/>
      <c r="CX18" s="34"/>
      <c r="CY18" s="34"/>
      <c r="CZ18" s="34"/>
      <c r="DA18" s="34"/>
      <c r="DB18" s="34"/>
      <c r="DC18" s="25"/>
      <c r="DD18" s="34"/>
      <c r="DE18" s="34"/>
      <c r="DF18" s="34"/>
      <c r="DG18" s="34"/>
      <c r="DH18" s="34"/>
      <c r="DI18" s="34"/>
      <c r="DJ18" s="34"/>
      <c r="DK18" s="34"/>
      <c r="DL18" s="24"/>
      <c r="DM18" s="25"/>
      <c r="DN18" s="34"/>
      <c r="DO18" s="34"/>
      <c r="DP18" s="34"/>
      <c r="DQ18" s="34"/>
      <c r="DR18" s="34"/>
      <c r="DS18" s="34"/>
      <c r="DT18" s="34"/>
      <c r="DU18" s="34"/>
      <c r="DV18" s="24"/>
      <c r="DW18" s="25"/>
      <c r="DX18" s="34"/>
      <c r="DY18" s="34"/>
      <c r="DZ18" s="34"/>
      <c r="EA18" s="34"/>
      <c r="EB18" s="34"/>
      <c r="EC18" s="34"/>
      <c r="ED18" s="34"/>
      <c r="EE18" s="34"/>
      <c r="EF18" s="24"/>
      <c r="EG18" s="25"/>
      <c r="EH18" s="34"/>
      <c r="EI18" s="34"/>
      <c r="EJ18" s="34"/>
      <c r="EK18" s="34"/>
      <c r="EL18" s="34"/>
      <c r="EM18" s="34"/>
      <c r="EN18" s="34"/>
      <c r="EO18" s="34"/>
      <c r="EP18" s="31"/>
      <c r="EQ18" s="34"/>
      <c r="ER18" s="34"/>
      <c r="ES18" s="34"/>
      <c r="ET18" s="34"/>
      <c r="EU18" s="34"/>
      <c r="EV18" s="34"/>
      <c r="EW18" s="34"/>
      <c r="EX18" s="34"/>
      <c r="EY18" s="34"/>
      <c r="EZ18" s="24"/>
      <c r="FA18" s="25"/>
      <c r="FB18" s="34"/>
      <c r="FC18" s="34"/>
      <c r="FD18" s="34"/>
      <c r="FE18" s="34"/>
      <c r="FF18" s="34"/>
      <c r="FG18" s="34"/>
      <c r="FH18" s="34"/>
      <c r="FI18" s="34"/>
      <c r="FJ18" s="24"/>
      <c r="FK18" s="25"/>
      <c r="FL18" s="34"/>
      <c r="FM18" s="34"/>
      <c r="FN18" s="34"/>
      <c r="FO18" s="34"/>
      <c r="FP18" s="34"/>
      <c r="FQ18" s="34"/>
      <c r="FR18" s="34"/>
      <c r="FS18" s="34"/>
      <c r="FT18" s="24"/>
      <c r="FU18" s="25"/>
      <c r="FV18" s="34"/>
      <c r="FW18" s="34"/>
      <c r="FX18" s="34"/>
      <c r="FY18" s="34"/>
      <c r="FZ18" s="34"/>
      <c r="GA18" s="34"/>
      <c r="GB18" s="34"/>
      <c r="GC18" s="34"/>
      <c r="GD18" s="24"/>
      <c r="GE18" s="25"/>
      <c r="GF18" s="34"/>
      <c r="GG18" s="34"/>
      <c r="GH18" s="34"/>
      <c r="GI18" s="34"/>
      <c r="GJ18" s="34"/>
      <c r="GK18" s="34"/>
      <c r="GL18" s="34"/>
      <c r="GM18" s="34"/>
      <c r="GN18" s="24"/>
      <c r="GO18" s="25"/>
      <c r="GP18" s="34"/>
      <c r="GQ18" s="34"/>
      <c r="GR18" s="34"/>
      <c r="GS18" s="34"/>
      <c r="GT18" s="34"/>
      <c r="GU18" s="34"/>
      <c r="GV18" s="34"/>
      <c r="GW18" s="34"/>
      <c r="GX18" s="24"/>
      <c r="GY18" s="25"/>
      <c r="GZ18" s="34"/>
      <c r="HA18" s="34"/>
      <c r="HB18" s="34"/>
      <c r="HC18" s="34"/>
      <c r="HD18" s="34"/>
      <c r="HE18" s="34"/>
      <c r="HF18" s="34"/>
      <c r="HG18" s="34"/>
      <c r="HH18" s="24"/>
      <c r="HI18" s="25"/>
      <c r="HJ18" s="34"/>
      <c r="HK18" s="34"/>
      <c r="HL18" s="34"/>
      <c r="HM18" s="34"/>
      <c r="HN18" s="34"/>
      <c r="HO18" s="34"/>
      <c r="HP18" s="34"/>
      <c r="HQ18" s="34"/>
      <c r="HR18" s="31"/>
    </row>
    <row r="19" spans="2:226" ht="8.85" customHeight="1" x14ac:dyDescent="0.25">
      <c r="B19" s="134" t="s">
        <v>35</v>
      </c>
      <c r="D19" s="88" t="s">
        <v>43</v>
      </c>
      <c r="E19" s="101" t="s">
        <v>33</v>
      </c>
      <c r="F19" s="101">
        <v>1</v>
      </c>
      <c r="G19" s="87" t="s">
        <v>16</v>
      </c>
      <c r="H19" s="119" t="str">
        <f t="shared" ref="H19" si="10">IF(O20&gt;P19,"!","")</f>
        <v/>
      </c>
      <c r="I19" s="43" t="s">
        <v>17</v>
      </c>
      <c r="J19" s="44">
        <f>IF(D19="","",COUNTIF(Echéancier!$Q19:$EP19,"p"))</f>
        <v>6</v>
      </c>
      <c r="K19" s="14">
        <f>IFERROR(K17+J19,0)</f>
        <v>16</v>
      </c>
      <c r="L19" s="14"/>
      <c r="M19" s="14"/>
      <c r="N19" s="14" t="str">
        <f>IF(F19&gt;F17,"d","")</f>
        <v/>
      </c>
      <c r="O19" s="14"/>
      <c r="P19" s="14">
        <f>IFERROR(MATCH("ra",$Q19:$EP19,1),0)</f>
        <v>16</v>
      </c>
      <c r="Q19" s="5"/>
      <c r="AA19" s="66" t="s">
        <v>28</v>
      </c>
      <c r="AB19" s="66" t="s">
        <v>28</v>
      </c>
      <c r="AC19" s="71" t="s">
        <v>28</v>
      </c>
      <c r="AD19" s="71" t="s">
        <v>28</v>
      </c>
      <c r="AE19" s="71" t="s">
        <v>28</v>
      </c>
      <c r="AF19" s="71" t="s">
        <v>28</v>
      </c>
      <c r="AJ19" s="18"/>
      <c r="AK19" s="20"/>
      <c r="AT19" s="18"/>
      <c r="AU19" s="20"/>
      <c r="BD19" s="18"/>
      <c r="BE19" s="20"/>
      <c r="BN19" s="18"/>
      <c r="BO19" s="20"/>
      <c r="BX19" s="18"/>
      <c r="BY19" s="20"/>
      <c r="CH19" s="18"/>
      <c r="CI19" s="20"/>
      <c r="CR19" s="18"/>
      <c r="CS19" s="20"/>
      <c r="DC19" s="20"/>
      <c r="DL19" s="18"/>
      <c r="DM19" s="20"/>
      <c r="DV19" s="18"/>
      <c r="DW19" s="20"/>
      <c r="EF19" s="18"/>
      <c r="EG19" s="20"/>
      <c r="EP19" s="4"/>
      <c r="EZ19" s="18"/>
      <c r="FA19" s="20"/>
      <c r="FJ19" s="18"/>
      <c r="FK19" s="20"/>
      <c r="FT19" s="18"/>
      <c r="FU19" s="20"/>
      <c r="GD19" s="18"/>
      <c r="GE19" s="20"/>
      <c r="GN19" s="18"/>
      <c r="GO19" s="20"/>
      <c r="GX19" s="18"/>
      <c r="GY19" s="20"/>
      <c r="HH19" s="18"/>
      <c r="HI19" s="20"/>
      <c r="HR19" s="4"/>
    </row>
    <row r="20" spans="2:226" ht="8.85" customHeight="1" x14ac:dyDescent="0.25">
      <c r="B20" s="134"/>
      <c r="D20" s="88"/>
      <c r="E20" s="101"/>
      <c r="F20" s="101"/>
      <c r="G20" s="87"/>
      <c r="H20" s="119"/>
      <c r="I20" s="45" t="s">
        <v>1</v>
      </c>
      <c r="J20" s="46">
        <f>IF(D19="","",COUNTIF(Echéancier!$Q20:$EP20,"r"))</f>
        <v>3</v>
      </c>
      <c r="K20" s="14"/>
      <c r="L20" s="14">
        <f>IFERROR(L18+J20,0)</f>
        <v>13</v>
      </c>
      <c r="M20" s="14">
        <f t="shared" si="6"/>
        <v>0</v>
      </c>
      <c r="N20" s="14" t="str">
        <f>IF(F19="","",(IF(F19&lt;&gt;F21,"f","")))</f>
        <v/>
      </c>
      <c r="O20" s="14">
        <f t="shared" ref="O20" si="11">IFERROR(MATCH("ra",$Q20:$EP20,1),0)</f>
        <v>13</v>
      </c>
      <c r="P20" s="14"/>
      <c r="Q20" s="23"/>
      <c r="R20" s="34"/>
      <c r="S20" s="34"/>
      <c r="T20" s="34"/>
      <c r="U20" s="34"/>
      <c r="V20" s="34"/>
      <c r="W20" s="34"/>
      <c r="X20" s="34"/>
      <c r="Y20" s="34"/>
      <c r="Z20" s="24"/>
      <c r="AA20" s="25" t="s">
        <v>27</v>
      </c>
      <c r="AB20" s="34" t="s">
        <v>27</v>
      </c>
      <c r="AC20" s="34" t="s">
        <v>27</v>
      </c>
      <c r="AD20" s="75"/>
      <c r="AE20" s="75"/>
      <c r="AF20" s="34"/>
      <c r="AG20" s="34"/>
      <c r="AH20" s="34"/>
      <c r="AI20" s="34"/>
      <c r="AJ20" s="24"/>
      <c r="AK20" s="25"/>
      <c r="AL20" s="34"/>
      <c r="AM20" s="34"/>
      <c r="AN20" s="34"/>
      <c r="AO20" s="34"/>
      <c r="AP20" s="34"/>
      <c r="AQ20" s="34"/>
      <c r="AR20" s="34"/>
      <c r="AS20" s="34"/>
      <c r="AT20" s="24"/>
      <c r="AU20" s="25"/>
      <c r="AV20" s="34"/>
      <c r="AW20" s="34"/>
      <c r="AX20" s="34"/>
      <c r="AY20" s="34"/>
      <c r="AZ20" s="34"/>
      <c r="BA20" s="34"/>
      <c r="BB20" s="34"/>
      <c r="BC20" s="34"/>
      <c r="BD20" s="24"/>
      <c r="BE20" s="25"/>
      <c r="BF20" s="34"/>
      <c r="BG20" s="34"/>
      <c r="BH20" s="34"/>
      <c r="BI20" s="34"/>
      <c r="BJ20" s="34"/>
      <c r="BK20" s="34"/>
      <c r="BL20" s="34"/>
      <c r="BM20" s="34"/>
      <c r="BN20" s="24"/>
      <c r="BO20" s="25"/>
      <c r="BP20" s="34"/>
      <c r="BQ20" s="34"/>
      <c r="BR20" s="34"/>
      <c r="BS20" s="34"/>
      <c r="BT20" s="34"/>
      <c r="BU20" s="34"/>
      <c r="BV20" s="34"/>
      <c r="BW20" s="34"/>
      <c r="BX20" s="24"/>
      <c r="BY20" s="25"/>
      <c r="BZ20" s="34"/>
      <c r="CA20" s="34"/>
      <c r="CB20" s="34"/>
      <c r="CC20" s="34"/>
      <c r="CD20" s="34"/>
      <c r="CE20" s="34"/>
      <c r="CF20" s="34"/>
      <c r="CG20" s="34"/>
      <c r="CH20" s="24"/>
      <c r="CI20" s="25"/>
      <c r="CJ20" s="34"/>
      <c r="CK20" s="34"/>
      <c r="CL20" s="34"/>
      <c r="CM20" s="34"/>
      <c r="CN20" s="34"/>
      <c r="CO20" s="34"/>
      <c r="CP20" s="34"/>
      <c r="CQ20" s="34"/>
      <c r="CR20" s="24"/>
      <c r="CS20" s="25"/>
      <c r="CT20" s="34"/>
      <c r="CU20" s="34"/>
      <c r="CV20" s="34"/>
      <c r="CW20" s="34"/>
      <c r="CX20" s="34"/>
      <c r="CY20" s="34"/>
      <c r="CZ20" s="34"/>
      <c r="DA20" s="34"/>
      <c r="DB20" s="34"/>
      <c r="DC20" s="25"/>
      <c r="DD20" s="34"/>
      <c r="DE20" s="34"/>
      <c r="DF20" s="34"/>
      <c r="DG20" s="34"/>
      <c r="DH20" s="34"/>
      <c r="DI20" s="34"/>
      <c r="DJ20" s="34"/>
      <c r="DK20" s="34"/>
      <c r="DL20" s="24"/>
      <c r="DM20" s="25"/>
      <c r="DN20" s="34"/>
      <c r="DO20" s="34"/>
      <c r="DP20" s="34"/>
      <c r="DQ20" s="34"/>
      <c r="DR20" s="34"/>
      <c r="DS20" s="34"/>
      <c r="DT20" s="34"/>
      <c r="DU20" s="34"/>
      <c r="DV20" s="24"/>
      <c r="DW20" s="25"/>
      <c r="DX20" s="34"/>
      <c r="DY20" s="34"/>
      <c r="DZ20" s="34"/>
      <c r="EA20" s="34"/>
      <c r="EB20" s="34"/>
      <c r="EC20" s="34"/>
      <c r="ED20" s="34"/>
      <c r="EE20" s="34"/>
      <c r="EF20" s="24"/>
      <c r="EG20" s="25"/>
      <c r="EH20" s="34"/>
      <c r="EI20" s="34"/>
      <c r="EJ20" s="34"/>
      <c r="EK20" s="34"/>
      <c r="EL20" s="34"/>
      <c r="EM20" s="34"/>
      <c r="EN20" s="34"/>
      <c r="EO20" s="34"/>
      <c r="EP20" s="31"/>
      <c r="EQ20" s="34"/>
      <c r="ER20" s="34"/>
      <c r="ES20" s="34"/>
      <c r="ET20" s="34"/>
      <c r="EU20" s="34"/>
      <c r="EV20" s="34"/>
      <c r="EW20" s="34"/>
      <c r="EX20" s="34"/>
      <c r="EY20" s="34"/>
      <c r="EZ20" s="24"/>
      <c r="FA20" s="25"/>
      <c r="FB20" s="34"/>
      <c r="FC20" s="34"/>
      <c r="FD20" s="34"/>
      <c r="FE20" s="34"/>
      <c r="FF20" s="34"/>
      <c r="FG20" s="34"/>
      <c r="FH20" s="34"/>
      <c r="FI20" s="34"/>
      <c r="FJ20" s="24"/>
      <c r="FK20" s="25"/>
      <c r="FL20" s="34"/>
      <c r="FM20" s="34"/>
      <c r="FN20" s="34"/>
      <c r="FO20" s="34"/>
      <c r="FP20" s="34"/>
      <c r="FQ20" s="34"/>
      <c r="FR20" s="34"/>
      <c r="FS20" s="34"/>
      <c r="FT20" s="24"/>
      <c r="FU20" s="25"/>
      <c r="FV20" s="34"/>
      <c r="FW20" s="34"/>
      <c r="FX20" s="34"/>
      <c r="FY20" s="34"/>
      <c r="FZ20" s="34"/>
      <c r="GA20" s="34"/>
      <c r="GB20" s="34"/>
      <c r="GC20" s="34"/>
      <c r="GD20" s="24"/>
      <c r="GE20" s="25"/>
      <c r="GF20" s="34"/>
      <c r="GG20" s="34"/>
      <c r="GH20" s="34"/>
      <c r="GI20" s="34"/>
      <c r="GJ20" s="34"/>
      <c r="GK20" s="34"/>
      <c r="GL20" s="34"/>
      <c r="GM20" s="34"/>
      <c r="GN20" s="24"/>
      <c r="GO20" s="25"/>
      <c r="GP20" s="34"/>
      <c r="GQ20" s="34"/>
      <c r="GR20" s="34"/>
      <c r="GS20" s="34"/>
      <c r="GT20" s="34"/>
      <c r="GU20" s="34"/>
      <c r="GV20" s="34"/>
      <c r="GW20" s="34"/>
      <c r="GX20" s="24"/>
      <c r="GY20" s="25"/>
      <c r="GZ20" s="34"/>
      <c r="HA20" s="34"/>
      <c r="HB20" s="34"/>
      <c r="HC20" s="34"/>
      <c r="HD20" s="34"/>
      <c r="HE20" s="34"/>
      <c r="HF20" s="34"/>
      <c r="HG20" s="34"/>
      <c r="HH20" s="24"/>
      <c r="HI20" s="25"/>
      <c r="HJ20" s="34"/>
      <c r="HK20" s="34"/>
      <c r="HL20" s="34"/>
      <c r="HM20" s="34"/>
      <c r="HN20" s="34"/>
      <c r="HO20" s="34"/>
      <c r="HP20" s="34"/>
      <c r="HQ20" s="34"/>
      <c r="HR20" s="31"/>
    </row>
    <row r="21" spans="2:226" ht="8.85" customHeight="1" x14ac:dyDescent="0.25">
      <c r="B21" s="134" t="s">
        <v>36</v>
      </c>
      <c r="D21" s="88" t="s">
        <v>44</v>
      </c>
      <c r="E21" s="101"/>
      <c r="F21" s="101">
        <v>1</v>
      </c>
      <c r="G21" s="87" t="s">
        <v>16</v>
      </c>
      <c r="H21" s="119" t="str">
        <f t="shared" ref="H21" si="12">IF(O22&gt;P21,"!","")</f>
        <v/>
      </c>
      <c r="I21" s="43" t="s">
        <v>17</v>
      </c>
      <c r="J21" s="44">
        <f>IF(D21="","",COUNTIF(Echéancier!$Q21:$EP21,"p"))</f>
        <v>2</v>
      </c>
      <c r="K21" s="14">
        <f>IFERROR(K19+J21,0)</f>
        <v>18</v>
      </c>
      <c r="L21" s="14"/>
      <c r="M21" s="14"/>
      <c r="N21" s="14" t="str">
        <f>IF(F21&gt;F19,"d","")</f>
        <v/>
      </c>
      <c r="O21" s="14"/>
      <c r="P21" s="14">
        <f t="shared" ref="P21" si="13">IFERROR(MATCH("ra",$Q21:$EP21,1),0)</f>
        <v>18</v>
      </c>
      <c r="Q21" s="5"/>
      <c r="Z21" s="18"/>
      <c r="AA21" s="20"/>
      <c r="AG21" s="71" t="s">
        <v>28</v>
      </c>
      <c r="AH21" s="71" t="s">
        <v>28</v>
      </c>
      <c r="AJ21" s="18"/>
      <c r="AK21" s="20"/>
      <c r="AT21" s="18"/>
      <c r="AU21" s="20"/>
      <c r="BD21" s="18"/>
      <c r="BE21" s="20"/>
      <c r="BN21" s="18"/>
      <c r="BO21" s="20"/>
      <c r="BX21" s="18"/>
      <c r="BY21" s="20"/>
      <c r="CH21" s="18"/>
      <c r="CI21" s="20"/>
      <c r="CR21" s="18"/>
      <c r="CS21" s="20"/>
      <c r="DC21" s="20"/>
      <c r="DL21" s="18"/>
      <c r="DM21" s="20"/>
      <c r="DV21" s="18"/>
      <c r="DW21" s="20"/>
      <c r="EF21" s="18"/>
      <c r="EG21" s="20"/>
      <c r="EP21" s="4"/>
      <c r="EZ21" s="18"/>
      <c r="FA21" s="20"/>
      <c r="FJ21" s="18"/>
      <c r="FK21" s="20"/>
      <c r="FT21" s="18"/>
      <c r="FU21" s="20"/>
      <c r="GD21" s="18"/>
      <c r="GE21" s="20"/>
      <c r="GN21" s="18"/>
      <c r="GO21" s="20"/>
      <c r="GX21" s="18"/>
      <c r="GY21" s="20"/>
      <c r="HH21" s="18"/>
      <c r="HI21" s="20"/>
      <c r="HR21" s="4"/>
    </row>
    <row r="22" spans="2:226" ht="8.85" customHeight="1" x14ac:dyDescent="0.25">
      <c r="B22" s="134"/>
      <c r="D22" s="88"/>
      <c r="E22" s="101"/>
      <c r="F22" s="101"/>
      <c r="G22" s="87"/>
      <c r="H22" s="119"/>
      <c r="I22" s="45" t="s">
        <v>1</v>
      </c>
      <c r="J22" s="46">
        <f>IF(D21="","",COUNTIF(Echéancier!$Q22:$EP22,"r"))</f>
        <v>0</v>
      </c>
      <c r="K22" s="14"/>
      <c r="L22" s="14">
        <f>IFERROR(L20+J22,0)</f>
        <v>13</v>
      </c>
      <c r="M22" s="14">
        <f t="shared" si="6"/>
        <v>0</v>
      </c>
      <c r="N22" s="14" t="str">
        <f>IF(F21="","",(IF(F21&lt;&gt;F23,"f","")))</f>
        <v/>
      </c>
      <c r="O22" s="14">
        <f t="shared" ref="O22" si="14">IFERROR(MATCH("ra",$Q22:$EP22,1),0)</f>
        <v>0</v>
      </c>
      <c r="P22" s="14"/>
      <c r="Q22" s="23"/>
      <c r="R22" s="34"/>
      <c r="S22" s="34"/>
      <c r="T22" s="34"/>
      <c r="U22" s="34"/>
      <c r="V22" s="34"/>
      <c r="W22" s="34"/>
      <c r="X22" s="34"/>
      <c r="Y22" s="34"/>
      <c r="Z22" s="24"/>
      <c r="AA22" s="25"/>
      <c r="AB22" s="34"/>
      <c r="AC22" s="34"/>
      <c r="AD22" s="34"/>
      <c r="AE22" s="34"/>
      <c r="AF22" s="75"/>
      <c r="AG22" s="34"/>
      <c r="AH22" s="34"/>
      <c r="AI22" s="34"/>
      <c r="AJ22" s="24"/>
      <c r="AK22" s="25"/>
      <c r="AL22" s="34"/>
      <c r="AM22" s="34"/>
      <c r="AN22" s="34"/>
      <c r="AO22" s="34"/>
      <c r="AP22" s="34"/>
      <c r="AQ22" s="34"/>
      <c r="AR22" s="34"/>
      <c r="AS22" s="34"/>
      <c r="AT22" s="24"/>
      <c r="AU22" s="25"/>
      <c r="AV22" s="34"/>
      <c r="AW22" s="34"/>
      <c r="AX22" s="34"/>
      <c r="AY22" s="34"/>
      <c r="AZ22" s="34"/>
      <c r="BA22" s="34"/>
      <c r="BB22" s="34"/>
      <c r="BC22" s="34"/>
      <c r="BD22" s="24"/>
      <c r="BE22" s="25"/>
      <c r="BF22" s="34"/>
      <c r="BG22" s="34"/>
      <c r="BH22" s="34"/>
      <c r="BI22" s="34"/>
      <c r="BJ22" s="34"/>
      <c r="BK22" s="34"/>
      <c r="BL22" s="34"/>
      <c r="BM22" s="34"/>
      <c r="BN22" s="24"/>
      <c r="BO22" s="25"/>
      <c r="BP22" s="34"/>
      <c r="BQ22" s="34"/>
      <c r="BR22" s="34"/>
      <c r="BS22" s="34"/>
      <c r="BT22" s="34"/>
      <c r="BU22" s="34"/>
      <c r="BV22" s="34"/>
      <c r="BW22" s="34"/>
      <c r="BX22" s="24"/>
      <c r="BY22" s="25"/>
      <c r="BZ22" s="34"/>
      <c r="CA22" s="34"/>
      <c r="CB22" s="34"/>
      <c r="CC22" s="34"/>
      <c r="CD22" s="34"/>
      <c r="CE22" s="34"/>
      <c r="CF22" s="34"/>
      <c r="CG22" s="34"/>
      <c r="CH22" s="24"/>
      <c r="CI22" s="25"/>
      <c r="CJ22" s="34"/>
      <c r="CK22" s="34"/>
      <c r="CL22" s="34"/>
      <c r="CM22" s="34"/>
      <c r="CN22" s="34"/>
      <c r="CO22" s="34"/>
      <c r="CP22" s="34"/>
      <c r="CQ22" s="34"/>
      <c r="CR22" s="24"/>
      <c r="CS22" s="25"/>
      <c r="CT22" s="34"/>
      <c r="CU22" s="34"/>
      <c r="CV22" s="34"/>
      <c r="CW22" s="34"/>
      <c r="CX22" s="34"/>
      <c r="CY22" s="34"/>
      <c r="CZ22" s="34"/>
      <c r="DA22" s="34"/>
      <c r="DB22" s="34"/>
      <c r="DC22" s="25"/>
      <c r="DD22" s="34"/>
      <c r="DE22" s="34"/>
      <c r="DF22" s="34"/>
      <c r="DG22" s="34"/>
      <c r="DH22" s="34"/>
      <c r="DI22" s="34"/>
      <c r="DJ22" s="34"/>
      <c r="DK22" s="34"/>
      <c r="DL22" s="24"/>
      <c r="DM22" s="25"/>
      <c r="DN22" s="34"/>
      <c r="DO22" s="34"/>
      <c r="DP22" s="34"/>
      <c r="DQ22" s="34"/>
      <c r="DR22" s="34"/>
      <c r="DS22" s="34"/>
      <c r="DT22" s="34"/>
      <c r="DU22" s="34"/>
      <c r="DV22" s="24"/>
      <c r="DW22" s="25"/>
      <c r="DX22" s="34"/>
      <c r="DY22" s="34"/>
      <c r="DZ22" s="34"/>
      <c r="EA22" s="34"/>
      <c r="EB22" s="34"/>
      <c r="EC22" s="34"/>
      <c r="ED22" s="34"/>
      <c r="EE22" s="34"/>
      <c r="EF22" s="24"/>
      <c r="EG22" s="25"/>
      <c r="EH22" s="34"/>
      <c r="EI22" s="34"/>
      <c r="EJ22" s="34"/>
      <c r="EK22" s="34"/>
      <c r="EL22" s="34"/>
      <c r="EM22" s="34"/>
      <c r="EN22" s="34"/>
      <c r="EO22" s="34"/>
      <c r="EP22" s="31"/>
      <c r="EQ22" s="34"/>
      <c r="ER22" s="34"/>
      <c r="ES22" s="34"/>
      <c r="ET22" s="34"/>
      <c r="EU22" s="34"/>
      <c r="EV22" s="34"/>
      <c r="EW22" s="34"/>
      <c r="EX22" s="34"/>
      <c r="EY22" s="34"/>
      <c r="EZ22" s="24"/>
      <c r="FA22" s="25"/>
      <c r="FB22" s="34"/>
      <c r="FC22" s="34"/>
      <c r="FD22" s="34"/>
      <c r="FE22" s="34"/>
      <c r="FF22" s="34"/>
      <c r="FG22" s="34"/>
      <c r="FH22" s="34"/>
      <c r="FI22" s="34"/>
      <c r="FJ22" s="24"/>
      <c r="FK22" s="25"/>
      <c r="FL22" s="34"/>
      <c r="FM22" s="34"/>
      <c r="FN22" s="34"/>
      <c r="FO22" s="34"/>
      <c r="FP22" s="34"/>
      <c r="FQ22" s="34"/>
      <c r="FR22" s="34"/>
      <c r="FS22" s="34"/>
      <c r="FT22" s="24"/>
      <c r="FU22" s="25"/>
      <c r="FV22" s="34"/>
      <c r="FW22" s="34"/>
      <c r="FX22" s="34"/>
      <c r="FY22" s="34"/>
      <c r="FZ22" s="34"/>
      <c r="GA22" s="34"/>
      <c r="GB22" s="34"/>
      <c r="GC22" s="34"/>
      <c r="GD22" s="24"/>
      <c r="GE22" s="25"/>
      <c r="GF22" s="34"/>
      <c r="GG22" s="34"/>
      <c r="GH22" s="34"/>
      <c r="GI22" s="34"/>
      <c r="GJ22" s="34"/>
      <c r="GK22" s="34"/>
      <c r="GL22" s="34"/>
      <c r="GM22" s="34"/>
      <c r="GN22" s="24"/>
      <c r="GO22" s="25"/>
      <c r="GP22" s="34"/>
      <c r="GQ22" s="34"/>
      <c r="GR22" s="34"/>
      <c r="GS22" s="34"/>
      <c r="GT22" s="34"/>
      <c r="GU22" s="34"/>
      <c r="GV22" s="34"/>
      <c r="GW22" s="34"/>
      <c r="GX22" s="24"/>
      <c r="GY22" s="25"/>
      <c r="GZ22" s="34"/>
      <c r="HA22" s="34"/>
      <c r="HB22" s="34"/>
      <c r="HC22" s="34"/>
      <c r="HD22" s="34"/>
      <c r="HE22" s="34"/>
      <c r="HF22" s="34"/>
      <c r="HG22" s="34"/>
      <c r="HH22" s="24"/>
      <c r="HI22" s="25"/>
      <c r="HJ22" s="34"/>
      <c r="HK22" s="34"/>
      <c r="HL22" s="34"/>
      <c r="HM22" s="34"/>
      <c r="HN22" s="34"/>
      <c r="HO22" s="34"/>
      <c r="HP22" s="34"/>
      <c r="HQ22" s="34"/>
      <c r="HR22" s="31"/>
    </row>
    <row r="23" spans="2:226" ht="8.85" customHeight="1" x14ac:dyDescent="0.25">
      <c r="B23" s="134" t="s">
        <v>37</v>
      </c>
      <c r="D23" s="88" t="s">
        <v>45</v>
      </c>
      <c r="E23" s="101"/>
      <c r="F23" s="101">
        <v>1</v>
      </c>
      <c r="G23" s="87" t="s">
        <v>16</v>
      </c>
      <c r="H23" s="119" t="str">
        <f t="shared" ref="H23" si="15">IF(O24&gt;P23,"!","")</f>
        <v/>
      </c>
      <c r="I23" s="43" t="s">
        <v>17</v>
      </c>
      <c r="J23" s="44">
        <f>IF(D23="","",COUNTIF(Echéancier!$Q23:$EP23,"p"))</f>
        <v>1</v>
      </c>
      <c r="K23" s="14">
        <f>IFERROR(J23+K21,0)</f>
        <v>19</v>
      </c>
      <c r="L23" s="14"/>
      <c r="M23" s="14"/>
      <c r="N23" s="14" t="str">
        <f>IF(F23&gt;F21,"d","")</f>
        <v/>
      </c>
      <c r="O23" s="14"/>
      <c r="P23" s="14">
        <f t="shared" ref="P23" si="16">IFERROR(MATCH("ra",$Q23:$EP23,1),0)</f>
        <v>19</v>
      </c>
      <c r="Q23" s="5"/>
      <c r="Z23" s="18"/>
      <c r="AA23" s="20"/>
      <c r="AI23" s="71" t="s">
        <v>28</v>
      </c>
      <c r="AJ23" s="18"/>
      <c r="AK23" s="20"/>
      <c r="AT23" s="18"/>
      <c r="AU23" s="20"/>
      <c r="BD23" s="18"/>
      <c r="BE23" s="20"/>
      <c r="BN23" s="18"/>
      <c r="BO23" s="20"/>
      <c r="BX23" s="18"/>
      <c r="BY23" s="20"/>
      <c r="CH23" s="18"/>
      <c r="CI23" s="20"/>
      <c r="CR23" s="18"/>
      <c r="CS23" s="20"/>
      <c r="DC23" s="20"/>
      <c r="DL23" s="18"/>
      <c r="DM23" s="20"/>
      <c r="DV23" s="18"/>
      <c r="DW23" s="20"/>
      <c r="EF23" s="18"/>
      <c r="EG23" s="20"/>
      <c r="EP23" s="4"/>
      <c r="EZ23" s="18"/>
      <c r="FA23" s="20"/>
      <c r="FJ23" s="18"/>
      <c r="FK23" s="20"/>
      <c r="FT23" s="18"/>
      <c r="FU23" s="20"/>
      <c r="GD23" s="18"/>
      <c r="GE23" s="20"/>
      <c r="GN23" s="18"/>
      <c r="GO23" s="20"/>
      <c r="GX23" s="18"/>
      <c r="GY23" s="20"/>
      <c r="HH23" s="18"/>
      <c r="HI23" s="20"/>
      <c r="HR23" s="4"/>
    </row>
    <row r="24" spans="2:226" ht="8.25" customHeight="1" x14ac:dyDescent="0.25">
      <c r="B24" s="134"/>
      <c r="D24" s="88"/>
      <c r="E24" s="101"/>
      <c r="F24" s="101"/>
      <c r="G24" s="87"/>
      <c r="H24" s="119"/>
      <c r="I24" s="45" t="s">
        <v>1</v>
      </c>
      <c r="J24" s="46">
        <f>IF(D23="","",COUNTIF(Echéancier!$Q24:$EP24,"r"))</f>
        <v>2</v>
      </c>
      <c r="K24" s="14"/>
      <c r="L24" s="14">
        <f>IFERROR(L22+J24,0)</f>
        <v>15</v>
      </c>
      <c r="M24" s="14">
        <f t="shared" si="6"/>
        <v>0</v>
      </c>
      <c r="N24" s="14" t="str">
        <f>IF(F23="","",(IF(F23&lt;&gt;F25,"f","")))</f>
        <v/>
      </c>
      <c r="O24" s="14">
        <f t="shared" ref="O24" si="17">IFERROR(MATCH("ra",$Q24:$EP24,1),0)</f>
        <v>15</v>
      </c>
      <c r="P24" s="14"/>
      <c r="Q24" s="23"/>
      <c r="R24" s="34"/>
      <c r="S24" s="34"/>
      <c r="T24" s="34"/>
      <c r="U24" s="34"/>
      <c r="V24" s="34"/>
      <c r="W24" s="34"/>
      <c r="X24" s="34"/>
      <c r="Y24" s="34"/>
      <c r="Z24" s="24"/>
      <c r="AA24" s="25"/>
      <c r="AB24" s="34"/>
      <c r="AC24" s="34"/>
      <c r="AD24" s="34" t="s">
        <v>27</v>
      </c>
      <c r="AE24" s="34" t="s">
        <v>27</v>
      </c>
      <c r="AF24" s="34"/>
      <c r="AG24" s="75"/>
      <c r="AH24" s="34"/>
      <c r="AI24" s="34"/>
      <c r="AJ24" s="24"/>
      <c r="AK24" s="25"/>
      <c r="AL24" s="34"/>
      <c r="AM24" s="34"/>
      <c r="AN24" s="34"/>
      <c r="AO24" s="34"/>
      <c r="AP24" s="34"/>
      <c r="AQ24" s="34"/>
      <c r="AR24" s="34"/>
      <c r="AS24" s="34"/>
      <c r="AT24" s="24"/>
      <c r="AU24" s="25"/>
      <c r="AV24" s="34"/>
      <c r="AW24" s="34"/>
      <c r="AX24" s="34"/>
      <c r="AY24" s="34"/>
      <c r="AZ24" s="34"/>
      <c r="BA24" s="34"/>
      <c r="BB24" s="34"/>
      <c r="BC24" s="34"/>
      <c r="BD24" s="24"/>
      <c r="BE24" s="25"/>
      <c r="BF24" s="34"/>
      <c r="BG24" s="34"/>
      <c r="BH24" s="34"/>
      <c r="BI24" s="34"/>
      <c r="BJ24" s="34"/>
      <c r="BK24" s="34"/>
      <c r="BL24" s="34"/>
      <c r="BM24" s="34"/>
      <c r="BN24" s="24"/>
      <c r="BO24" s="25"/>
      <c r="BP24" s="34"/>
      <c r="BQ24" s="34"/>
      <c r="BR24" s="34"/>
      <c r="BS24" s="34"/>
      <c r="BT24" s="34"/>
      <c r="BU24" s="34"/>
      <c r="BV24" s="34"/>
      <c r="BW24" s="34"/>
      <c r="BX24" s="24"/>
      <c r="BY24" s="25"/>
      <c r="BZ24" s="34"/>
      <c r="CA24" s="34"/>
      <c r="CB24" s="34"/>
      <c r="CC24" s="34"/>
      <c r="CD24" s="34"/>
      <c r="CE24" s="34"/>
      <c r="CF24" s="34"/>
      <c r="CG24" s="34"/>
      <c r="CH24" s="24"/>
      <c r="CI24" s="25"/>
      <c r="CJ24" s="34"/>
      <c r="CK24" s="34"/>
      <c r="CL24" s="34"/>
      <c r="CM24" s="34"/>
      <c r="CN24" s="34"/>
      <c r="CO24" s="34"/>
      <c r="CP24" s="34"/>
      <c r="CQ24" s="34"/>
      <c r="CR24" s="24"/>
      <c r="CS24" s="25"/>
      <c r="CT24" s="34"/>
      <c r="CU24" s="34"/>
      <c r="CV24" s="34"/>
      <c r="CW24" s="34"/>
      <c r="CX24" s="34"/>
      <c r="CY24" s="34"/>
      <c r="CZ24" s="34"/>
      <c r="DA24" s="34"/>
      <c r="DB24" s="34"/>
      <c r="DC24" s="25"/>
      <c r="DD24" s="34"/>
      <c r="DE24" s="34"/>
      <c r="DF24" s="34"/>
      <c r="DG24" s="34"/>
      <c r="DH24" s="34"/>
      <c r="DI24" s="34"/>
      <c r="DJ24" s="34"/>
      <c r="DK24" s="34"/>
      <c r="DL24" s="24"/>
      <c r="DM24" s="25"/>
      <c r="DN24" s="34"/>
      <c r="DO24" s="34"/>
      <c r="DP24" s="34"/>
      <c r="DQ24" s="34"/>
      <c r="DR24" s="34"/>
      <c r="DS24" s="34"/>
      <c r="DT24" s="34"/>
      <c r="DU24" s="34"/>
      <c r="DV24" s="24"/>
      <c r="DW24" s="25"/>
      <c r="DX24" s="34"/>
      <c r="DY24" s="34"/>
      <c r="DZ24" s="34"/>
      <c r="EA24" s="34"/>
      <c r="EB24" s="34"/>
      <c r="EC24" s="34"/>
      <c r="ED24" s="34"/>
      <c r="EE24" s="34"/>
      <c r="EF24" s="24"/>
      <c r="EG24" s="25"/>
      <c r="EH24" s="34"/>
      <c r="EI24" s="34"/>
      <c r="EJ24" s="34"/>
      <c r="EK24" s="34"/>
      <c r="EL24" s="34"/>
      <c r="EM24" s="34"/>
      <c r="EN24" s="34"/>
      <c r="EO24" s="34"/>
      <c r="EP24" s="31"/>
      <c r="EQ24" s="34"/>
      <c r="ER24" s="34"/>
      <c r="ES24" s="34"/>
      <c r="ET24" s="34"/>
      <c r="EU24" s="34"/>
      <c r="EV24" s="34"/>
      <c r="EW24" s="34"/>
      <c r="EX24" s="34"/>
      <c r="EY24" s="34"/>
      <c r="EZ24" s="24"/>
      <c r="FA24" s="25"/>
      <c r="FB24" s="34"/>
      <c r="FC24" s="34"/>
      <c r="FD24" s="34"/>
      <c r="FE24" s="34"/>
      <c r="FF24" s="34"/>
      <c r="FG24" s="34"/>
      <c r="FH24" s="34"/>
      <c r="FI24" s="34"/>
      <c r="FJ24" s="24"/>
      <c r="FK24" s="25"/>
      <c r="FL24" s="34"/>
      <c r="FM24" s="34"/>
      <c r="FN24" s="34"/>
      <c r="FO24" s="34"/>
      <c r="FP24" s="34"/>
      <c r="FQ24" s="34"/>
      <c r="FR24" s="34"/>
      <c r="FS24" s="34"/>
      <c r="FT24" s="24"/>
      <c r="FU24" s="25"/>
      <c r="FV24" s="34"/>
      <c r="FW24" s="34"/>
      <c r="FX24" s="34"/>
      <c r="FY24" s="34"/>
      <c r="FZ24" s="34"/>
      <c r="GA24" s="34"/>
      <c r="GB24" s="34"/>
      <c r="GC24" s="34"/>
      <c r="GD24" s="24"/>
      <c r="GE24" s="25"/>
      <c r="GF24" s="34"/>
      <c r="GG24" s="34"/>
      <c r="GH24" s="34"/>
      <c r="GI24" s="34"/>
      <c r="GJ24" s="34"/>
      <c r="GK24" s="34"/>
      <c r="GL24" s="34"/>
      <c r="GM24" s="34"/>
      <c r="GN24" s="24"/>
      <c r="GO24" s="25"/>
      <c r="GP24" s="34"/>
      <c r="GQ24" s="34"/>
      <c r="GR24" s="34"/>
      <c r="GS24" s="34"/>
      <c r="GT24" s="34"/>
      <c r="GU24" s="34"/>
      <c r="GV24" s="34"/>
      <c r="GW24" s="34"/>
      <c r="GX24" s="24"/>
      <c r="GY24" s="25"/>
      <c r="GZ24" s="34"/>
      <c r="HA24" s="34"/>
      <c r="HB24" s="34"/>
      <c r="HC24" s="34"/>
      <c r="HD24" s="34"/>
      <c r="HE24" s="34"/>
      <c r="HF24" s="34"/>
      <c r="HG24" s="34"/>
      <c r="HH24" s="24"/>
      <c r="HI24" s="25"/>
      <c r="HJ24" s="34"/>
      <c r="HK24" s="34"/>
      <c r="HL24" s="34"/>
      <c r="HM24" s="34"/>
      <c r="HN24" s="34"/>
      <c r="HO24" s="34"/>
      <c r="HP24" s="34"/>
      <c r="HQ24" s="34"/>
      <c r="HR24" s="31"/>
    </row>
    <row r="25" spans="2:226" ht="9" customHeight="1" x14ac:dyDescent="0.25">
      <c r="B25" s="134" t="s">
        <v>38</v>
      </c>
      <c r="D25" s="88" t="s">
        <v>46</v>
      </c>
      <c r="E25" s="101"/>
      <c r="F25" s="101">
        <v>1</v>
      </c>
      <c r="G25" s="87" t="s">
        <v>16</v>
      </c>
      <c r="H25" s="119" t="str">
        <f t="shared" ref="H25" si="18">IF(O26&gt;P25,"!","")</f>
        <v/>
      </c>
      <c r="I25" s="43" t="s">
        <v>17</v>
      </c>
      <c r="J25" s="44">
        <f>IF(D25="","",COUNTIF(Echéancier!$Q25:$EP25,"p"))</f>
        <v>1</v>
      </c>
      <c r="K25" s="14">
        <f>IFERROR(K23+J25,0)</f>
        <v>20</v>
      </c>
      <c r="L25" s="14"/>
      <c r="M25" s="14"/>
      <c r="N25" s="14" t="str">
        <f>IF(F25&gt;F23,"d","")</f>
        <v/>
      </c>
      <c r="O25" s="14"/>
      <c r="P25" s="14">
        <f t="shared" ref="P25" si="19">IFERROR(MATCH("ra",$Q25:$EP25,1),0)</f>
        <v>20</v>
      </c>
      <c r="Q25" s="5"/>
      <c r="Z25" s="18"/>
      <c r="AA25" s="20"/>
      <c r="AJ25" s="71" t="s">
        <v>28</v>
      </c>
      <c r="AK25" s="20"/>
      <c r="AT25" s="18"/>
      <c r="AU25" s="20"/>
      <c r="BD25" s="18"/>
      <c r="BE25" s="20"/>
      <c r="BN25" s="18"/>
      <c r="BO25" s="20"/>
      <c r="BX25" s="18"/>
      <c r="BY25" s="20"/>
      <c r="CH25" s="18"/>
      <c r="CI25" s="20"/>
      <c r="CR25" s="18"/>
      <c r="CS25" s="20"/>
      <c r="DC25" s="20"/>
      <c r="DL25" s="18"/>
      <c r="DM25" s="20"/>
      <c r="DV25" s="18"/>
      <c r="DW25" s="20"/>
      <c r="EF25" s="18"/>
      <c r="EG25" s="20"/>
      <c r="EP25" s="4"/>
      <c r="EZ25" s="18"/>
      <c r="FA25" s="20"/>
      <c r="FJ25" s="18"/>
      <c r="FK25" s="20"/>
      <c r="FT25" s="18"/>
      <c r="FU25" s="20"/>
      <c r="GD25" s="18"/>
      <c r="GE25" s="20"/>
      <c r="GN25" s="18"/>
      <c r="GO25" s="20"/>
      <c r="GX25" s="18"/>
      <c r="GY25" s="20"/>
      <c r="HH25" s="18"/>
      <c r="HI25" s="20"/>
      <c r="HR25" s="4"/>
    </row>
    <row r="26" spans="2:226" ht="9" customHeight="1" x14ac:dyDescent="0.25">
      <c r="B26" s="134"/>
      <c r="D26" s="88"/>
      <c r="E26" s="101"/>
      <c r="F26" s="101"/>
      <c r="G26" s="87"/>
      <c r="H26" s="119"/>
      <c r="I26" s="45" t="s">
        <v>1</v>
      </c>
      <c r="J26" s="46">
        <f>IF(D25="","",COUNTIF(Echéancier!$Q26:$EP26,"r"))</f>
        <v>1</v>
      </c>
      <c r="K26" s="14"/>
      <c r="L26" s="14">
        <f>IFERROR(L24+J26,0)</f>
        <v>16</v>
      </c>
      <c r="M26" s="14">
        <f t="shared" ref="M26" si="20">COUNTIF(Q26:EP26,"a")</f>
        <v>0</v>
      </c>
      <c r="N26" s="14" t="str">
        <f>IF(F25="","",(IF(F25&lt;&gt;F27,"f","")))</f>
        <v>f</v>
      </c>
      <c r="O26" s="14">
        <f t="shared" ref="O26" si="21">IFERROR(MATCH("ra",$Q26:$EP26,1),0)</f>
        <v>16</v>
      </c>
      <c r="P26" s="14"/>
      <c r="Q26" s="23"/>
      <c r="R26" s="34"/>
      <c r="S26" s="34"/>
      <c r="T26" s="34"/>
      <c r="U26" s="34"/>
      <c r="V26" s="34"/>
      <c r="W26" s="34"/>
      <c r="X26" s="34"/>
      <c r="Y26" s="34"/>
      <c r="Z26" s="24"/>
      <c r="AA26" s="25"/>
      <c r="AB26" s="34"/>
      <c r="AC26" s="34"/>
      <c r="AD26" s="34"/>
      <c r="AE26" s="34"/>
      <c r="AF26" s="34" t="s">
        <v>27</v>
      </c>
      <c r="AG26" s="34"/>
      <c r="AH26" s="75"/>
      <c r="AI26" s="75"/>
      <c r="AJ26" s="74"/>
      <c r="AK26" s="25"/>
      <c r="AL26" s="34"/>
      <c r="AM26" s="34"/>
      <c r="AN26" s="34"/>
      <c r="AO26" s="34"/>
      <c r="AP26" s="34"/>
      <c r="AQ26" s="34"/>
      <c r="AR26" s="34"/>
      <c r="AS26" s="34"/>
      <c r="AT26" s="24"/>
      <c r="AU26" s="25"/>
      <c r="AV26" s="34"/>
      <c r="AW26" s="34"/>
      <c r="AX26" s="34"/>
      <c r="AY26" s="34"/>
      <c r="AZ26" s="34"/>
      <c r="BA26" s="34"/>
      <c r="BB26" s="34"/>
      <c r="BC26" s="34"/>
      <c r="BD26" s="24"/>
      <c r="BE26" s="25"/>
      <c r="BF26" s="34"/>
      <c r="BG26" s="34"/>
      <c r="BH26" s="34"/>
      <c r="BI26" s="34"/>
      <c r="BJ26" s="34"/>
      <c r="BK26" s="34"/>
      <c r="BL26" s="34"/>
      <c r="BM26" s="34"/>
      <c r="BN26" s="24"/>
      <c r="BO26" s="25"/>
      <c r="BP26" s="34"/>
      <c r="BQ26" s="34"/>
      <c r="BR26" s="34"/>
      <c r="BS26" s="34"/>
      <c r="BT26" s="34"/>
      <c r="BU26" s="34"/>
      <c r="BV26" s="34"/>
      <c r="BW26" s="34"/>
      <c r="BX26" s="24"/>
      <c r="BY26" s="25"/>
      <c r="BZ26" s="34"/>
      <c r="CA26" s="34"/>
      <c r="CB26" s="34"/>
      <c r="CC26" s="34"/>
      <c r="CD26" s="34"/>
      <c r="CE26" s="34"/>
      <c r="CF26" s="34"/>
      <c r="CG26" s="34"/>
      <c r="CH26" s="24"/>
      <c r="CI26" s="25"/>
      <c r="CJ26" s="34"/>
      <c r="CK26" s="34"/>
      <c r="CL26" s="34"/>
      <c r="CM26" s="34"/>
      <c r="CN26" s="34"/>
      <c r="CO26" s="34"/>
      <c r="CP26" s="34"/>
      <c r="CQ26" s="34"/>
      <c r="CR26" s="24"/>
      <c r="CS26" s="25"/>
      <c r="CT26" s="34"/>
      <c r="CU26" s="34"/>
      <c r="CV26" s="34"/>
      <c r="CW26" s="34"/>
      <c r="CX26" s="34"/>
      <c r="CY26" s="34"/>
      <c r="CZ26" s="34"/>
      <c r="DA26" s="34"/>
      <c r="DB26" s="34"/>
      <c r="DC26" s="25"/>
      <c r="DD26" s="34"/>
      <c r="DE26" s="34"/>
      <c r="DF26" s="34"/>
      <c r="DG26" s="34"/>
      <c r="DH26" s="34"/>
      <c r="DI26" s="34"/>
      <c r="DJ26" s="34"/>
      <c r="DK26" s="34"/>
      <c r="DL26" s="24"/>
      <c r="DM26" s="25"/>
      <c r="DN26" s="34"/>
      <c r="DO26" s="34"/>
      <c r="DP26" s="34"/>
      <c r="DQ26" s="34"/>
      <c r="DR26" s="34"/>
      <c r="DS26" s="34"/>
      <c r="DT26" s="34"/>
      <c r="DU26" s="34"/>
      <c r="DV26" s="24"/>
      <c r="DW26" s="25"/>
      <c r="DX26" s="34"/>
      <c r="DY26" s="34"/>
      <c r="DZ26" s="34"/>
      <c r="EA26" s="34"/>
      <c r="EB26" s="34"/>
      <c r="EC26" s="34"/>
      <c r="ED26" s="34"/>
      <c r="EE26" s="34"/>
      <c r="EF26" s="24"/>
      <c r="EG26" s="25"/>
      <c r="EH26" s="34"/>
      <c r="EI26" s="34"/>
      <c r="EJ26" s="34"/>
      <c r="EK26" s="34"/>
      <c r="EL26" s="34"/>
      <c r="EM26" s="34"/>
      <c r="EN26" s="34"/>
      <c r="EO26" s="34"/>
      <c r="EP26" s="31"/>
      <c r="EQ26" s="34"/>
      <c r="ER26" s="34"/>
      <c r="ES26" s="34"/>
      <c r="ET26" s="34"/>
      <c r="EU26" s="34"/>
      <c r="EV26" s="34"/>
      <c r="EW26" s="34"/>
      <c r="EX26" s="34"/>
      <c r="EY26" s="34"/>
      <c r="EZ26" s="24"/>
      <c r="FA26" s="25"/>
      <c r="FB26" s="34"/>
      <c r="FC26" s="34"/>
      <c r="FD26" s="34"/>
      <c r="FE26" s="34"/>
      <c r="FF26" s="34"/>
      <c r="FG26" s="34"/>
      <c r="FH26" s="34"/>
      <c r="FI26" s="34"/>
      <c r="FJ26" s="24"/>
      <c r="FK26" s="25"/>
      <c r="FL26" s="34"/>
      <c r="FM26" s="34"/>
      <c r="FN26" s="34"/>
      <c r="FO26" s="34"/>
      <c r="FP26" s="34"/>
      <c r="FQ26" s="34"/>
      <c r="FR26" s="34"/>
      <c r="FS26" s="34"/>
      <c r="FT26" s="24"/>
      <c r="FU26" s="25"/>
      <c r="FV26" s="34"/>
      <c r="FW26" s="34"/>
      <c r="FX26" s="34"/>
      <c r="FY26" s="34"/>
      <c r="FZ26" s="34"/>
      <c r="GA26" s="34"/>
      <c r="GB26" s="34"/>
      <c r="GC26" s="34"/>
      <c r="GD26" s="24"/>
      <c r="GE26" s="25"/>
      <c r="GF26" s="34"/>
      <c r="GG26" s="34"/>
      <c r="GH26" s="34"/>
      <c r="GI26" s="34"/>
      <c r="GJ26" s="34"/>
      <c r="GK26" s="34"/>
      <c r="GL26" s="34"/>
      <c r="GM26" s="34"/>
      <c r="GN26" s="24"/>
      <c r="GO26" s="25"/>
      <c r="GP26" s="34"/>
      <c r="GQ26" s="34"/>
      <c r="GR26" s="34"/>
      <c r="GS26" s="34"/>
      <c r="GT26" s="34"/>
      <c r="GU26" s="34"/>
      <c r="GV26" s="34"/>
      <c r="GW26" s="34"/>
      <c r="GX26" s="24"/>
      <c r="GY26" s="25"/>
      <c r="GZ26" s="34"/>
      <c r="HA26" s="34"/>
      <c r="HB26" s="34"/>
      <c r="HC26" s="34"/>
      <c r="HD26" s="34"/>
      <c r="HE26" s="34"/>
      <c r="HF26" s="34"/>
      <c r="HG26" s="34"/>
      <c r="HH26" s="24"/>
      <c r="HI26" s="25"/>
      <c r="HJ26" s="34"/>
      <c r="HK26" s="34"/>
      <c r="HL26" s="34"/>
      <c r="HM26" s="34"/>
      <c r="HN26" s="34"/>
      <c r="HO26" s="34"/>
      <c r="HP26" s="34"/>
      <c r="HQ26" s="34"/>
      <c r="HR26" s="31"/>
    </row>
    <row r="27" spans="2:226" ht="9" customHeight="1" x14ac:dyDescent="0.25">
      <c r="B27" s="134" t="s">
        <v>39</v>
      </c>
      <c r="D27" s="88" t="s">
        <v>50</v>
      </c>
      <c r="E27" s="101"/>
      <c r="F27" s="101">
        <v>2</v>
      </c>
      <c r="G27" s="87" t="s">
        <v>16</v>
      </c>
      <c r="H27" s="119" t="str">
        <f t="shared" ref="H27" si="22">IF(O28&gt;P27,"!","")</f>
        <v/>
      </c>
      <c r="I27" s="43" t="s">
        <v>17</v>
      </c>
      <c r="J27" s="44">
        <f>IF(D27="","",COUNTIF(Echéancier!$Q27:$EP27,"p"))</f>
        <v>5</v>
      </c>
      <c r="K27" s="14">
        <f>IFERROR(K25+J27,0)</f>
        <v>25</v>
      </c>
      <c r="L27" s="14"/>
      <c r="M27" s="14"/>
      <c r="N27" s="14" t="str">
        <f>IF(F27&gt;F25,"d","")</f>
        <v>d</v>
      </c>
      <c r="O27" s="14"/>
      <c r="P27" s="14">
        <f t="shared" ref="P27" si="23">IFERROR(MATCH("ra",$Q27:$EP27,1),0)</f>
        <v>25</v>
      </c>
      <c r="Q27" s="5"/>
      <c r="Z27" s="18"/>
      <c r="AA27" s="20"/>
      <c r="AK27" s="71" t="s">
        <v>28</v>
      </c>
      <c r="AL27" s="71" t="s">
        <v>28</v>
      </c>
      <c r="AM27" s="71" t="s">
        <v>28</v>
      </c>
      <c r="AN27" s="71" t="s">
        <v>28</v>
      </c>
      <c r="AO27" s="71" t="s">
        <v>28</v>
      </c>
      <c r="AT27" s="18"/>
      <c r="AU27" s="20"/>
      <c r="BD27" s="18"/>
      <c r="BE27" s="20"/>
      <c r="BN27" s="18"/>
      <c r="BO27" s="20"/>
      <c r="BX27" s="18"/>
      <c r="BY27" s="20"/>
      <c r="CH27" s="18"/>
      <c r="CI27" s="20"/>
      <c r="CR27" s="18"/>
      <c r="CS27" s="20"/>
      <c r="DC27" s="20"/>
      <c r="DL27" s="18"/>
      <c r="DM27" s="20"/>
      <c r="DV27" s="18"/>
      <c r="DW27" s="20"/>
      <c r="EF27" s="18"/>
      <c r="EG27" s="20"/>
      <c r="EP27" s="4"/>
      <c r="EZ27" s="18"/>
      <c r="FA27" s="20"/>
      <c r="FJ27" s="18"/>
      <c r="FK27" s="20"/>
      <c r="FT27" s="18"/>
      <c r="FU27" s="20"/>
      <c r="GD27" s="18"/>
      <c r="GE27" s="20"/>
      <c r="GN27" s="18"/>
      <c r="GO27" s="20"/>
      <c r="GX27" s="18"/>
      <c r="GY27" s="20"/>
      <c r="HH27" s="18"/>
      <c r="HI27" s="20"/>
      <c r="HR27" s="4"/>
    </row>
    <row r="28" spans="2:226" ht="9" customHeight="1" x14ac:dyDescent="0.25">
      <c r="B28" s="134"/>
      <c r="D28" s="88"/>
      <c r="E28" s="101"/>
      <c r="F28" s="101"/>
      <c r="G28" s="87"/>
      <c r="H28" s="119"/>
      <c r="I28" s="45" t="s">
        <v>1</v>
      </c>
      <c r="J28" s="46">
        <f>IF(D27="","",COUNTIF(Echéancier!$Q28:$EP28,"r"))</f>
        <v>1</v>
      </c>
      <c r="K28" s="14"/>
      <c r="L28" s="14">
        <f>IFERROR(L26+J28,0)</f>
        <v>17</v>
      </c>
      <c r="M28" s="14">
        <f t="shared" ref="M28" si="24">COUNTIF(Q28:EP28,"a")</f>
        <v>0</v>
      </c>
      <c r="N28" s="14" t="str">
        <f>IF(F27="","",(IF(F27&lt;&gt;F29,"f","")))</f>
        <v/>
      </c>
      <c r="O28" s="14">
        <f t="shared" ref="O28" si="25">IFERROR(MATCH("ra",$Q28:$EP28,1),0)</f>
        <v>17</v>
      </c>
      <c r="P28" s="14"/>
      <c r="Q28" s="23"/>
      <c r="R28" s="34"/>
      <c r="S28" s="34"/>
      <c r="T28" s="34"/>
      <c r="U28" s="34"/>
      <c r="V28" s="34"/>
      <c r="W28" s="34"/>
      <c r="X28" s="34"/>
      <c r="Y28" s="34"/>
      <c r="Z28" s="24"/>
      <c r="AA28" s="25"/>
      <c r="AB28" s="34"/>
      <c r="AC28" s="34"/>
      <c r="AD28" s="34"/>
      <c r="AE28" s="34"/>
      <c r="AF28" s="34"/>
      <c r="AG28" s="34" t="s">
        <v>27</v>
      </c>
      <c r="AH28" s="34"/>
      <c r="AI28" s="34"/>
      <c r="AJ28" s="24"/>
      <c r="AK28" s="25"/>
      <c r="AL28" s="34"/>
      <c r="AM28" s="75"/>
      <c r="AN28" s="75"/>
      <c r="AO28" s="75"/>
      <c r="AP28" s="34"/>
      <c r="AQ28" s="34"/>
      <c r="AR28" s="34"/>
      <c r="AS28" s="34"/>
      <c r="AT28" s="24"/>
      <c r="AU28" s="25"/>
      <c r="AV28" s="34"/>
      <c r="AW28" s="34"/>
      <c r="AX28" s="34"/>
      <c r="AY28" s="34"/>
      <c r="AZ28" s="34"/>
      <c r="BA28" s="34"/>
      <c r="BB28" s="34"/>
      <c r="BC28" s="34"/>
      <c r="BD28" s="24"/>
      <c r="BE28" s="25"/>
      <c r="BF28" s="34"/>
      <c r="BG28" s="34"/>
      <c r="BH28" s="34"/>
      <c r="BI28" s="34"/>
      <c r="BJ28" s="34"/>
      <c r="BK28" s="34"/>
      <c r="BL28" s="34"/>
      <c r="BM28" s="34"/>
      <c r="BN28" s="24"/>
      <c r="BO28" s="25"/>
      <c r="BP28" s="34"/>
      <c r="BQ28" s="34"/>
      <c r="BR28" s="34"/>
      <c r="BS28" s="34"/>
      <c r="BT28" s="34"/>
      <c r="BU28" s="34"/>
      <c r="BV28" s="34"/>
      <c r="BW28" s="34"/>
      <c r="BX28" s="24"/>
      <c r="BY28" s="25"/>
      <c r="BZ28" s="34"/>
      <c r="CA28" s="34"/>
      <c r="CB28" s="34"/>
      <c r="CC28" s="34"/>
      <c r="CD28" s="34"/>
      <c r="CE28" s="34"/>
      <c r="CF28" s="34"/>
      <c r="CG28" s="34"/>
      <c r="CH28" s="24"/>
      <c r="CI28" s="25"/>
      <c r="CJ28" s="34"/>
      <c r="CK28" s="34"/>
      <c r="CL28" s="34"/>
      <c r="CM28" s="34"/>
      <c r="CN28" s="34"/>
      <c r="CO28" s="34"/>
      <c r="CP28" s="34"/>
      <c r="CQ28" s="34"/>
      <c r="CR28" s="24"/>
      <c r="CS28" s="25"/>
      <c r="CT28" s="34"/>
      <c r="CU28" s="34"/>
      <c r="CV28" s="34"/>
      <c r="CW28" s="34"/>
      <c r="CX28" s="34"/>
      <c r="CY28" s="34"/>
      <c r="CZ28" s="34"/>
      <c r="DA28" s="34"/>
      <c r="DB28" s="34"/>
      <c r="DC28" s="25"/>
      <c r="DD28" s="34"/>
      <c r="DE28" s="34"/>
      <c r="DF28" s="34"/>
      <c r="DG28" s="34"/>
      <c r="DH28" s="34"/>
      <c r="DI28" s="34"/>
      <c r="DJ28" s="34"/>
      <c r="DK28" s="34"/>
      <c r="DL28" s="24"/>
      <c r="DM28" s="25"/>
      <c r="DN28" s="34"/>
      <c r="DO28" s="34"/>
      <c r="DP28" s="34"/>
      <c r="DQ28" s="34"/>
      <c r="DR28" s="34"/>
      <c r="DS28" s="34"/>
      <c r="DT28" s="34"/>
      <c r="DU28" s="34"/>
      <c r="DV28" s="24"/>
      <c r="DW28" s="25"/>
      <c r="DX28" s="34"/>
      <c r="DY28" s="34"/>
      <c r="DZ28" s="34"/>
      <c r="EA28" s="34"/>
      <c r="EB28" s="34"/>
      <c r="EC28" s="34"/>
      <c r="ED28" s="34"/>
      <c r="EE28" s="34"/>
      <c r="EF28" s="24"/>
      <c r="EG28" s="25"/>
      <c r="EH28" s="34"/>
      <c r="EI28" s="34"/>
      <c r="EJ28" s="34"/>
      <c r="EK28" s="34"/>
      <c r="EL28" s="34"/>
      <c r="EM28" s="34"/>
      <c r="EN28" s="34"/>
      <c r="EO28" s="34"/>
      <c r="EP28" s="31"/>
      <c r="EQ28" s="34"/>
      <c r="ER28" s="34"/>
      <c r="ES28" s="34"/>
      <c r="ET28" s="34"/>
      <c r="EU28" s="34"/>
      <c r="EV28" s="34"/>
      <c r="EW28" s="34"/>
      <c r="EX28" s="34"/>
      <c r="EY28" s="34"/>
      <c r="EZ28" s="24"/>
      <c r="FA28" s="25"/>
      <c r="FB28" s="34"/>
      <c r="FC28" s="34"/>
      <c r="FD28" s="34"/>
      <c r="FE28" s="34"/>
      <c r="FF28" s="34"/>
      <c r="FG28" s="34"/>
      <c r="FH28" s="34"/>
      <c r="FI28" s="34"/>
      <c r="FJ28" s="24"/>
      <c r="FK28" s="25"/>
      <c r="FL28" s="34"/>
      <c r="FM28" s="34"/>
      <c r="FN28" s="34"/>
      <c r="FO28" s="34"/>
      <c r="FP28" s="34"/>
      <c r="FQ28" s="34"/>
      <c r="FR28" s="34"/>
      <c r="FS28" s="34"/>
      <c r="FT28" s="24"/>
      <c r="FU28" s="25"/>
      <c r="FV28" s="34"/>
      <c r="FW28" s="34"/>
      <c r="FX28" s="34"/>
      <c r="FY28" s="34"/>
      <c r="FZ28" s="34"/>
      <c r="GA28" s="34"/>
      <c r="GB28" s="34"/>
      <c r="GC28" s="34"/>
      <c r="GD28" s="24"/>
      <c r="GE28" s="25"/>
      <c r="GF28" s="34"/>
      <c r="GG28" s="34"/>
      <c r="GH28" s="34"/>
      <c r="GI28" s="34"/>
      <c r="GJ28" s="34"/>
      <c r="GK28" s="34"/>
      <c r="GL28" s="34"/>
      <c r="GM28" s="34"/>
      <c r="GN28" s="24"/>
      <c r="GO28" s="25"/>
      <c r="GP28" s="34"/>
      <c r="GQ28" s="34"/>
      <c r="GR28" s="34"/>
      <c r="GS28" s="34"/>
      <c r="GT28" s="34"/>
      <c r="GU28" s="34"/>
      <c r="GV28" s="34"/>
      <c r="GW28" s="34"/>
      <c r="GX28" s="24"/>
      <c r="GY28" s="25"/>
      <c r="GZ28" s="34"/>
      <c r="HA28" s="34"/>
      <c r="HB28" s="34"/>
      <c r="HC28" s="34"/>
      <c r="HD28" s="34"/>
      <c r="HE28" s="34"/>
      <c r="HF28" s="34"/>
      <c r="HG28" s="34"/>
      <c r="HH28" s="24"/>
      <c r="HI28" s="25"/>
      <c r="HJ28" s="34"/>
      <c r="HK28" s="34"/>
      <c r="HL28" s="34"/>
      <c r="HM28" s="34"/>
      <c r="HN28" s="34"/>
      <c r="HO28" s="34"/>
      <c r="HP28" s="34"/>
      <c r="HQ28" s="34"/>
      <c r="HR28" s="31"/>
    </row>
    <row r="29" spans="2:226" ht="9" customHeight="1" x14ac:dyDescent="0.25">
      <c r="B29" s="134" t="s">
        <v>40</v>
      </c>
      <c r="D29" s="88" t="s">
        <v>47</v>
      </c>
      <c r="E29" s="101" t="s">
        <v>39</v>
      </c>
      <c r="F29" s="101">
        <v>2</v>
      </c>
      <c r="G29" s="87" t="s">
        <v>16</v>
      </c>
      <c r="H29" s="119" t="str">
        <f t="shared" ref="H29" si="26">IF(O30&gt;P29,"!","")</f>
        <v>!</v>
      </c>
      <c r="I29" s="43" t="s">
        <v>17</v>
      </c>
      <c r="J29" s="44">
        <f>IF(D29="","",COUNTIF(Echéancier!$Q29:$EP29,"p"))</f>
        <v>4</v>
      </c>
      <c r="K29" s="14">
        <f>IFERROR(K27+J29,0)</f>
        <v>29</v>
      </c>
      <c r="L29" s="14"/>
      <c r="M29" s="14"/>
      <c r="N29" s="14" t="str">
        <f>IF(F29&gt;F27,"d","")</f>
        <v/>
      </c>
      <c r="O29" s="14"/>
      <c r="P29" s="14">
        <f t="shared" ref="P29" si="27">IFERROR(MATCH("ra",$Q29:$EP29,1),0)</f>
        <v>29</v>
      </c>
      <c r="Q29" s="5"/>
      <c r="Z29" s="18"/>
      <c r="AA29" s="20"/>
      <c r="AJ29" s="18"/>
      <c r="AK29" s="20"/>
      <c r="AP29" s="71" t="s">
        <v>28</v>
      </c>
      <c r="AQ29" s="71" t="s">
        <v>28</v>
      </c>
      <c r="AR29" s="71" t="s">
        <v>28</v>
      </c>
      <c r="AS29" s="71" t="s">
        <v>28</v>
      </c>
      <c r="AT29" s="18"/>
      <c r="AU29" s="20"/>
      <c r="BD29" s="18"/>
      <c r="BE29" s="20"/>
      <c r="BN29" s="18"/>
      <c r="BO29" s="20"/>
      <c r="BX29" s="18"/>
      <c r="BY29" s="20"/>
      <c r="CH29" s="18"/>
      <c r="CI29" s="20"/>
      <c r="CR29" s="18"/>
      <c r="CS29" s="20"/>
      <c r="DC29" s="20"/>
      <c r="DL29" s="18"/>
      <c r="DM29" s="20"/>
      <c r="DV29" s="18"/>
      <c r="DW29" s="20"/>
      <c r="EF29" s="18"/>
      <c r="EG29" s="20"/>
      <c r="EP29" s="4"/>
      <c r="EZ29" s="18"/>
      <c r="FA29" s="20"/>
      <c r="FJ29" s="18"/>
      <c r="FK29" s="20"/>
      <c r="FT29" s="18"/>
      <c r="FU29" s="20"/>
      <c r="GD29" s="18"/>
      <c r="GE29" s="20"/>
      <c r="GN29" s="18"/>
      <c r="GO29" s="20"/>
      <c r="GX29" s="18"/>
      <c r="GY29" s="20"/>
      <c r="HH29" s="18"/>
      <c r="HI29" s="20"/>
      <c r="HR29" s="4"/>
    </row>
    <row r="30" spans="2:226" ht="9" customHeight="1" x14ac:dyDescent="0.25">
      <c r="B30" s="134"/>
      <c r="D30" s="88"/>
      <c r="E30" s="101"/>
      <c r="F30" s="101"/>
      <c r="G30" s="87"/>
      <c r="H30" s="119"/>
      <c r="I30" s="45" t="s">
        <v>1</v>
      </c>
      <c r="J30" s="46">
        <f>IF(D29="","",COUNTIF(Echéancier!$Q30:$EP30,"r"))</f>
        <v>9</v>
      </c>
      <c r="K30" s="14"/>
      <c r="L30" s="14">
        <f>IFERROR(L28+J30,0)</f>
        <v>26</v>
      </c>
      <c r="M30" s="14">
        <f t="shared" ref="M30" si="28">COUNTIF(Q30:EP30,"a")</f>
        <v>0</v>
      </c>
      <c r="N30" s="14" t="str">
        <f>IF(F29="","",(IF(F29&lt;&gt;F31,"f","")))</f>
        <v/>
      </c>
      <c r="O30" s="14">
        <f t="shared" ref="O30" si="29">IFERROR(MATCH("ra",$Q30:$EP30,1),0)</f>
        <v>33</v>
      </c>
      <c r="P30" s="14"/>
      <c r="Q30" s="23"/>
      <c r="R30" s="34"/>
      <c r="S30" s="34"/>
      <c r="T30" s="34"/>
      <c r="U30" s="34"/>
      <c r="V30" s="34"/>
      <c r="W30" s="34"/>
      <c r="X30" s="34"/>
      <c r="Y30" s="34"/>
      <c r="Z30" s="24"/>
      <c r="AA30" s="25"/>
      <c r="AB30" s="34"/>
      <c r="AC30" s="34"/>
      <c r="AD30" s="34"/>
      <c r="AE30" s="34"/>
      <c r="AF30" s="34"/>
      <c r="AG30" s="34"/>
      <c r="AH30" s="34"/>
      <c r="AI30" s="34"/>
      <c r="AJ30" s="24" t="s">
        <v>27</v>
      </c>
      <c r="AK30" s="25" t="s">
        <v>27</v>
      </c>
      <c r="AL30" s="34" t="s">
        <v>27</v>
      </c>
      <c r="AM30" s="34" t="s">
        <v>27</v>
      </c>
      <c r="AN30" s="34" t="s">
        <v>27</v>
      </c>
      <c r="AO30" s="34" t="s">
        <v>27</v>
      </c>
      <c r="AP30" s="34" t="s">
        <v>27</v>
      </c>
      <c r="AQ30" s="75"/>
      <c r="AR30" s="75"/>
      <c r="AS30" s="34"/>
      <c r="AT30" s="24"/>
      <c r="AU30" s="25"/>
      <c r="AV30" s="34" t="s">
        <v>27</v>
      </c>
      <c r="AW30" s="34" t="s">
        <v>27</v>
      </c>
      <c r="AX30" s="34"/>
      <c r="AY30" s="34"/>
      <c r="AZ30" s="34"/>
      <c r="BA30" s="34"/>
      <c r="BB30" s="34"/>
      <c r="BC30" s="34"/>
      <c r="BD30" s="24"/>
      <c r="BE30" s="25"/>
      <c r="BF30" s="34"/>
      <c r="BG30" s="34"/>
      <c r="BH30" s="34"/>
      <c r="BI30" s="34"/>
      <c r="BJ30" s="34"/>
      <c r="BK30" s="34"/>
      <c r="BL30" s="34"/>
      <c r="BM30" s="34"/>
      <c r="BN30" s="24"/>
      <c r="BO30" s="25"/>
      <c r="BP30" s="34"/>
      <c r="BQ30" s="34"/>
      <c r="BR30" s="34"/>
      <c r="BS30" s="34"/>
      <c r="BT30" s="34"/>
      <c r="BU30" s="34"/>
      <c r="BV30" s="34"/>
      <c r="BW30" s="34"/>
      <c r="BX30" s="24"/>
      <c r="BY30" s="25"/>
      <c r="BZ30" s="34"/>
      <c r="CA30" s="34"/>
      <c r="CB30" s="34"/>
      <c r="CC30" s="34"/>
      <c r="CD30" s="34"/>
      <c r="CE30" s="34"/>
      <c r="CF30" s="34"/>
      <c r="CG30" s="34"/>
      <c r="CH30" s="24"/>
      <c r="CI30" s="25"/>
      <c r="CJ30" s="34"/>
      <c r="CK30" s="34"/>
      <c r="CL30" s="34"/>
      <c r="CM30" s="34"/>
      <c r="CN30" s="34"/>
      <c r="CO30" s="34"/>
      <c r="CP30" s="34"/>
      <c r="CQ30" s="34"/>
      <c r="CR30" s="24"/>
      <c r="CS30" s="25"/>
      <c r="CT30" s="34"/>
      <c r="CU30" s="34"/>
      <c r="CV30" s="34"/>
      <c r="CW30" s="34"/>
      <c r="CX30" s="34"/>
      <c r="CY30" s="34"/>
      <c r="CZ30" s="34"/>
      <c r="DA30" s="34"/>
      <c r="DB30" s="34"/>
      <c r="DC30" s="25"/>
      <c r="DD30" s="34"/>
      <c r="DE30" s="34"/>
      <c r="DF30" s="34"/>
      <c r="DG30" s="34"/>
      <c r="DH30" s="34"/>
      <c r="DI30" s="34"/>
      <c r="DJ30" s="34"/>
      <c r="DK30" s="34"/>
      <c r="DL30" s="24"/>
      <c r="DM30" s="25"/>
      <c r="DN30" s="34"/>
      <c r="DO30" s="34"/>
      <c r="DP30" s="34"/>
      <c r="DQ30" s="34"/>
      <c r="DR30" s="34"/>
      <c r="DS30" s="34"/>
      <c r="DT30" s="34"/>
      <c r="DU30" s="34"/>
      <c r="DV30" s="24"/>
      <c r="DW30" s="25"/>
      <c r="DX30" s="34"/>
      <c r="DY30" s="34"/>
      <c r="DZ30" s="34"/>
      <c r="EA30" s="34"/>
      <c r="EB30" s="34"/>
      <c r="EC30" s="34"/>
      <c r="ED30" s="34"/>
      <c r="EE30" s="34"/>
      <c r="EF30" s="24"/>
      <c r="EG30" s="25"/>
      <c r="EH30" s="34"/>
      <c r="EI30" s="34"/>
      <c r="EJ30" s="34"/>
      <c r="EK30" s="34"/>
      <c r="EL30" s="34"/>
      <c r="EM30" s="34"/>
      <c r="EN30" s="34"/>
      <c r="EO30" s="34"/>
      <c r="EP30" s="31"/>
      <c r="EQ30" s="34"/>
      <c r="ER30" s="34"/>
      <c r="ES30" s="34"/>
      <c r="ET30" s="34"/>
      <c r="EU30" s="34"/>
      <c r="EV30" s="34"/>
      <c r="EW30" s="34"/>
      <c r="EX30" s="34"/>
      <c r="EY30" s="34"/>
      <c r="EZ30" s="24"/>
      <c r="FA30" s="25"/>
      <c r="FB30" s="34"/>
      <c r="FC30" s="34"/>
      <c r="FD30" s="34"/>
      <c r="FE30" s="34"/>
      <c r="FF30" s="34"/>
      <c r="FG30" s="34"/>
      <c r="FH30" s="34"/>
      <c r="FI30" s="34"/>
      <c r="FJ30" s="24"/>
      <c r="FK30" s="25"/>
      <c r="FL30" s="34"/>
      <c r="FM30" s="34"/>
      <c r="FN30" s="34"/>
      <c r="FO30" s="34"/>
      <c r="FP30" s="34"/>
      <c r="FQ30" s="34"/>
      <c r="FR30" s="34"/>
      <c r="FS30" s="34"/>
      <c r="FT30" s="24"/>
      <c r="FU30" s="25"/>
      <c r="FV30" s="34"/>
      <c r="FW30" s="34"/>
      <c r="FX30" s="34"/>
      <c r="FY30" s="34"/>
      <c r="FZ30" s="34"/>
      <c r="GA30" s="34"/>
      <c r="GB30" s="34"/>
      <c r="GC30" s="34"/>
      <c r="GD30" s="24"/>
      <c r="GE30" s="25"/>
      <c r="GF30" s="34"/>
      <c r="GG30" s="34"/>
      <c r="GH30" s="34"/>
      <c r="GI30" s="34"/>
      <c r="GJ30" s="34"/>
      <c r="GK30" s="34"/>
      <c r="GL30" s="34"/>
      <c r="GM30" s="34"/>
      <c r="GN30" s="24"/>
      <c r="GO30" s="25"/>
      <c r="GP30" s="34"/>
      <c r="GQ30" s="34"/>
      <c r="GR30" s="34"/>
      <c r="GS30" s="34"/>
      <c r="GT30" s="34"/>
      <c r="GU30" s="34"/>
      <c r="GV30" s="34"/>
      <c r="GW30" s="34"/>
      <c r="GX30" s="24"/>
      <c r="GY30" s="25"/>
      <c r="GZ30" s="34"/>
      <c r="HA30" s="34"/>
      <c r="HB30" s="34"/>
      <c r="HC30" s="34"/>
      <c r="HD30" s="34"/>
      <c r="HE30" s="34"/>
      <c r="HF30" s="34"/>
      <c r="HG30" s="34"/>
      <c r="HH30" s="24"/>
      <c r="HI30" s="25"/>
      <c r="HJ30" s="34"/>
      <c r="HK30" s="34"/>
      <c r="HL30" s="34"/>
      <c r="HM30" s="34"/>
      <c r="HN30" s="34"/>
      <c r="HO30" s="34"/>
      <c r="HP30" s="34"/>
      <c r="HQ30" s="34"/>
      <c r="HR30" s="31"/>
    </row>
    <row r="31" spans="2:226" ht="9" customHeight="1" x14ac:dyDescent="0.25">
      <c r="B31" s="134" t="s">
        <v>52</v>
      </c>
      <c r="D31" s="121" t="s">
        <v>48</v>
      </c>
      <c r="E31" s="101" t="s">
        <v>39</v>
      </c>
      <c r="F31" s="101">
        <v>2</v>
      </c>
      <c r="G31" s="87" t="s">
        <v>16</v>
      </c>
      <c r="H31" s="119" t="str">
        <f t="shared" ref="H31" si="30">IF(O32&gt;P31,"!","")</f>
        <v/>
      </c>
      <c r="I31" s="43" t="s">
        <v>17</v>
      </c>
      <c r="J31" s="44">
        <f>IF(D31="","",COUNTIF(Echéancier!$Q31:$EP31,"p"))</f>
        <v>2</v>
      </c>
      <c r="K31" s="14">
        <f>IFERROR(K29+J31,0)</f>
        <v>31</v>
      </c>
      <c r="L31" s="14"/>
      <c r="M31" s="14"/>
      <c r="N31" s="14" t="str">
        <f>IF(F31&gt;F29,"d","")</f>
        <v/>
      </c>
      <c r="O31" s="14"/>
      <c r="P31" s="14">
        <f t="shared" ref="P31" si="31">IFERROR(MATCH("ra",$Q31:$EP31,1),0)</f>
        <v>31</v>
      </c>
      <c r="Q31" s="5"/>
      <c r="Z31" s="18"/>
      <c r="AA31" s="20"/>
      <c r="AJ31" s="18"/>
      <c r="AK31" s="20"/>
      <c r="AT31" s="71" t="s">
        <v>28</v>
      </c>
      <c r="AU31" s="71" t="s">
        <v>28</v>
      </c>
      <c r="BD31" s="18"/>
      <c r="BE31" s="20"/>
      <c r="BN31" s="18"/>
      <c r="BO31" s="20"/>
      <c r="BX31" s="18"/>
      <c r="BY31" s="20"/>
      <c r="CH31" s="18"/>
      <c r="CI31" s="20"/>
      <c r="CR31" s="18"/>
      <c r="CS31" s="20"/>
      <c r="DC31" s="20"/>
      <c r="DL31" s="18"/>
      <c r="DM31" s="20"/>
      <c r="DV31" s="18"/>
      <c r="DW31" s="20"/>
      <c r="EF31" s="18"/>
      <c r="EG31" s="20"/>
      <c r="EP31" s="4"/>
      <c r="EZ31" s="18"/>
      <c r="FA31" s="20"/>
      <c r="FJ31" s="18"/>
      <c r="FK31" s="20"/>
      <c r="FT31" s="18"/>
      <c r="FU31" s="20"/>
      <c r="GD31" s="18"/>
      <c r="GE31" s="20"/>
      <c r="GN31" s="18"/>
      <c r="GO31" s="20"/>
      <c r="GX31" s="18"/>
      <c r="GY31" s="20"/>
      <c r="HH31" s="18"/>
      <c r="HI31" s="20"/>
      <c r="HR31" s="4"/>
    </row>
    <row r="32" spans="2:226" ht="9" customHeight="1" x14ac:dyDescent="0.25">
      <c r="B32" s="134"/>
      <c r="D32" s="121"/>
      <c r="E32" s="101"/>
      <c r="F32" s="101"/>
      <c r="G32" s="87"/>
      <c r="H32" s="119"/>
      <c r="I32" s="45" t="s">
        <v>1</v>
      </c>
      <c r="J32" s="46">
        <f>IF(D31="","",COUNTIF(Echéancier!$Q32:$EP32,"r"))</f>
        <v>2</v>
      </c>
      <c r="K32" s="14"/>
      <c r="L32" s="14">
        <f>IFERROR(L30+J32,0)</f>
        <v>28</v>
      </c>
      <c r="M32" s="14">
        <f t="shared" ref="M32" si="32">COUNTIF(Q32:EP32,"a")</f>
        <v>0</v>
      </c>
      <c r="N32" s="14" t="str">
        <f>IF(F31="","",(IF(F31&lt;&gt;F33,"f","")))</f>
        <v/>
      </c>
      <c r="O32" s="14">
        <f t="shared" ref="O32" si="33">IFERROR(MATCH("ra",$Q32:$EP32,1),0)</f>
        <v>28</v>
      </c>
      <c r="P32" s="14"/>
      <c r="Q32" s="23"/>
      <c r="R32" s="34"/>
      <c r="S32" s="34"/>
      <c r="T32" s="34"/>
      <c r="U32" s="34"/>
      <c r="V32" s="34"/>
      <c r="W32" s="34"/>
      <c r="X32" s="34"/>
      <c r="Y32" s="34"/>
      <c r="Z32" s="24"/>
      <c r="AA32" s="25"/>
      <c r="AB32" s="34"/>
      <c r="AC32" s="34"/>
      <c r="AD32" s="34"/>
      <c r="AE32" s="34"/>
      <c r="AF32" s="34"/>
      <c r="AG32" s="34"/>
      <c r="AH32" s="34"/>
      <c r="AI32" s="34"/>
      <c r="AJ32" s="24"/>
      <c r="AK32" s="25"/>
      <c r="AL32" s="34"/>
      <c r="AM32" s="34"/>
      <c r="AN32" s="34"/>
      <c r="AO32" s="34"/>
      <c r="AP32" s="34"/>
      <c r="AQ32" s="34" t="s">
        <v>27</v>
      </c>
      <c r="AR32" s="75" t="s">
        <v>27</v>
      </c>
      <c r="AS32" s="75"/>
      <c r="AT32" s="74"/>
      <c r="AU32" s="25"/>
      <c r="AV32" s="34"/>
      <c r="AW32" s="34"/>
      <c r="AX32" s="34"/>
      <c r="AY32" s="34"/>
      <c r="AZ32" s="34"/>
      <c r="BA32" s="34"/>
      <c r="BB32" s="34"/>
      <c r="BC32" s="34"/>
      <c r="BD32" s="24"/>
      <c r="BE32" s="25"/>
      <c r="BF32" s="34"/>
      <c r="BG32" s="34"/>
      <c r="BH32" s="34"/>
      <c r="BI32" s="34"/>
      <c r="BJ32" s="34"/>
      <c r="BK32" s="34"/>
      <c r="BL32" s="34"/>
      <c r="BM32" s="34"/>
      <c r="BN32" s="24"/>
      <c r="BO32" s="25"/>
      <c r="BP32" s="34"/>
      <c r="BQ32" s="34"/>
      <c r="BR32" s="34"/>
      <c r="BS32" s="34"/>
      <c r="BT32" s="34"/>
      <c r="BU32" s="34"/>
      <c r="BV32" s="34"/>
      <c r="BW32" s="34"/>
      <c r="BX32" s="24"/>
      <c r="BY32" s="25"/>
      <c r="BZ32" s="34"/>
      <c r="CA32" s="34"/>
      <c r="CB32" s="34"/>
      <c r="CC32" s="34"/>
      <c r="CD32" s="34"/>
      <c r="CE32" s="34"/>
      <c r="CF32" s="34"/>
      <c r="CG32" s="34"/>
      <c r="CH32" s="24"/>
      <c r="CI32" s="25"/>
      <c r="CJ32" s="34"/>
      <c r="CK32" s="34"/>
      <c r="CL32" s="34"/>
      <c r="CM32" s="34"/>
      <c r="CN32" s="34"/>
      <c r="CO32" s="34"/>
      <c r="CP32" s="34"/>
      <c r="CQ32" s="34"/>
      <c r="CR32" s="24"/>
      <c r="CS32" s="25"/>
      <c r="CT32" s="34"/>
      <c r="CU32" s="34"/>
      <c r="CV32" s="34"/>
      <c r="CW32" s="34"/>
      <c r="CX32" s="34"/>
      <c r="CY32" s="34"/>
      <c r="CZ32" s="34"/>
      <c r="DA32" s="34"/>
      <c r="DB32" s="34"/>
      <c r="DC32" s="25"/>
      <c r="DD32" s="34"/>
      <c r="DE32" s="34"/>
      <c r="DF32" s="34"/>
      <c r="DG32" s="34"/>
      <c r="DH32" s="34"/>
      <c r="DI32" s="34"/>
      <c r="DJ32" s="34"/>
      <c r="DK32" s="34"/>
      <c r="DL32" s="24"/>
      <c r="DM32" s="25"/>
      <c r="DN32" s="34"/>
      <c r="DO32" s="34"/>
      <c r="DP32" s="34"/>
      <c r="DQ32" s="34"/>
      <c r="DR32" s="34"/>
      <c r="DS32" s="34"/>
      <c r="DT32" s="34"/>
      <c r="DU32" s="34"/>
      <c r="DV32" s="24"/>
      <c r="DW32" s="25"/>
      <c r="DX32" s="34"/>
      <c r="DY32" s="34"/>
      <c r="DZ32" s="34"/>
      <c r="EA32" s="34"/>
      <c r="EB32" s="34"/>
      <c r="EC32" s="34"/>
      <c r="ED32" s="34"/>
      <c r="EE32" s="34"/>
      <c r="EF32" s="24"/>
      <c r="EG32" s="25"/>
      <c r="EH32" s="34"/>
      <c r="EI32" s="34"/>
      <c r="EJ32" s="34"/>
      <c r="EK32" s="34"/>
      <c r="EL32" s="34"/>
      <c r="EM32" s="34"/>
      <c r="EN32" s="34"/>
      <c r="EO32" s="34"/>
      <c r="EP32" s="31"/>
      <c r="EQ32" s="34"/>
      <c r="ER32" s="34"/>
      <c r="ES32" s="34"/>
      <c r="ET32" s="34"/>
      <c r="EU32" s="34"/>
      <c r="EV32" s="34"/>
      <c r="EW32" s="34"/>
      <c r="EX32" s="34"/>
      <c r="EY32" s="34"/>
      <c r="EZ32" s="24"/>
      <c r="FA32" s="25"/>
      <c r="FB32" s="34"/>
      <c r="FC32" s="34"/>
      <c r="FD32" s="34"/>
      <c r="FE32" s="34"/>
      <c r="FF32" s="34"/>
      <c r="FG32" s="34"/>
      <c r="FH32" s="34"/>
      <c r="FI32" s="34"/>
      <c r="FJ32" s="24"/>
      <c r="FK32" s="25"/>
      <c r="FL32" s="34"/>
      <c r="FM32" s="34"/>
      <c r="FN32" s="34"/>
      <c r="FO32" s="34"/>
      <c r="FP32" s="34"/>
      <c r="FQ32" s="34"/>
      <c r="FR32" s="34"/>
      <c r="FS32" s="34"/>
      <c r="FT32" s="24"/>
      <c r="FU32" s="25"/>
      <c r="FV32" s="34"/>
      <c r="FW32" s="34"/>
      <c r="FX32" s="34"/>
      <c r="FY32" s="34"/>
      <c r="FZ32" s="34"/>
      <c r="GA32" s="34"/>
      <c r="GB32" s="34"/>
      <c r="GC32" s="34"/>
      <c r="GD32" s="24"/>
      <c r="GE32" s="25"/>
      <c r="GF32" s="34"/>
      <c r="GG32" s="34"/>
      <c r="GH32" s="34"/>
      <c r="GI32" s="34"/>
      <c r="GJ32" s="34"/>
      <c r="GK32" s="34"/>
      <c r="GL32" s="34"/>
      <c r="GM32" s="34"/>
      <c r="GN32" s="24"/>
      <c r="GO32" s="25"/>
      <c r="GP32" s="34"/>
      <c r="GQ32" s="34"/>
      <c r="GR32" s="34"/>
      <c r="GS32" s="34"/>
      <c r="GT32" s="34"/>
      <c r="GU32" s="34"/>
      <c r="GV32" s="34"/>
      <c r="GW32" s="34"/>
      <c r="GX32" s="24"/>
      <c r="GY32" s="25"/>
      <c r="GZ32" s="34"/>
      <c r="HA32" s="34"/>
      <c r="HB32" s="34"/>
      <c r="HC32" s="34"/>
      <c r="HD32" s="34"/>
      <c r="HE32" s="34"/>
      <c r="HF32" s="34"/>
      <c r="HG32" s="34"/>
      <c r="HH32" s="24"/>
      <c r="HI32" s="25"/>
      <c r="HJ32" s="34"/>
      <c r="HK32" s="34"/>
      <c r="HL32" s="34"/>
      <c r="HM32" s="34"/>
      <c r="HN32" s="34"/>
      <c r="HO32" s="34"/>
      <c r="HP32" s="34"/>
      <c r="HQ32" s="34"/>
      <c r="HR32" s="31"/>
    </row>
    <row r="33" spans="2:226" ht="9" customHeight="1" x14ac:dyDescent="0.25">
      <c r="B33" s="134" t="s">
        <v>53</v>
      </c>
      <c r="D33" s="121" t="s">
        <v>97</v>
      </c>
      <c r="E33" s="101" t="s">
        <v>39</v>
      </c>
      <c r="F33" s="101">
        <v>2</v>
      </c>
      <c r="G33" s="87" t="s">
        <v>16</v>
      </c>
      <c r="H33" s="119" t="str">
        <f t="shared" ref="H33" si="34">IF(O34&gt;P33,"!","")</f>
        <v/>
      </c>
      <c r="I33" s="43" t="s">
        <v>17</v>
      </c>
      <c r="J33" s="44">
        <f>IF(D33="","",COUNTIF(Echéancier!$Q33:$EP33,"p"))</f>
        <v>3</v>
      </c>
      <c r="K33" s="14">
        <f>IFERROR(K31+J33,0)</f>
        <v>34</v>
      </c>
      <c r="L33" s="14"/>
      <c r="M33" s="14"/>
      <c r="N33" s="14" t="str">
        <f>IF(F33&gt;F31,"d","")</f>
        <v/>
      </c>
      <c r="O33" s="14"/>
      <c r="P33" s="14">
        <f t="shared" ref="P33" si="35">IFERROR(MATCH("ra",$Q33:$EP33,1),0)</f>
        <v>34</v>
      </c>
      <c r="Q33" s="5"/>
      <c r="Z33" s="18"/>
      <c r="AA33" s="20"/>
      <c r="AJ33" s="18"/>
      <c r="AK33" s="20"/>
      <c r="AU33" s="20"/>
      <c r="AV33" s="71" t="s">
        <v>28</v>
      </c>
      <c r="AW33" s="71" t="s">
        <v>28</v>
      </c>
      <c r="AX33" s="71" t="s">
        <v>28</v>
      </c>
      <c r="BD33" s="18"/>
      <c r="BE33" s="20"/>
      <c r="BN33" s="18"/>
      <c r="BO33" s="20"/>
      <c r="BX33" s="18"/>
      <c r="BY33" s="20"/>
      <c r="CH33" s="18"/>
      <c r="CI33" s="20"/>
      <c r="CR33" s="18"/>
      <c r="CS33" s="20"/>
      <c r="DC33" s="20"/>
      <c r="DL33" s="18"/>
      <c r="DM33" s="20"/>
      <c r="DV33" s="18"/>
      <c r="DW33" s="20"/>
      <c r="EF33" s="18"/>
      <c r="EG33" s="20"/>
      <c r="EP33" s="4"/>
      <c r="EZ33" s="18"/>
      <c r="FA33" s="20"/>
      <c r="FJ33" s="18"/>
      <c r="FK33" s="20"/>
      <c r="FT33" s="18"/>
      <c r="FU33" s="20"/>
      <c r="GD33" s="18"/>
      <c r="GE33" s="20"/>
      <c r="GN33" s="18"/>
      <c r="GO33" s="20"/>
      <c r="GX33" s="18"/>
      <c r="GY33" s="20"/>
      <c r="HH33" s="18"/>
      <c r="HI33" s="20"/>
      <c r="HR33" s="4"/>
    </row>
    <row r="34" spans="2:226" ht="9" customHeight="1" x14ac:dyDescent="0.25">
      <c r="B34" s="134"/>
      <c r="D34" s="121"/>
      <c r="E34" s="101"/>
      <c r="F34" s="101"/>
      <c r="G34" s="87"/>
      <c r="H34" s="119"/>
      <c r="I34" s="45" t="s">
        <v>1</v>
      </c>
      <c r="J34" s="46">
        <f>IF(D33="","",COUNTIF(Echéancier!$Q34:$EP34,"r"))</f>
        <v>2</v>
      </c>
      <c r="K34" s="14"/>
      <c r="L34" s="14">
        <f>IFERROR(L32+J34,0)</f>
        <v>30</v>
      </c>
      <c r="M34" s="14">
        <f t="shared" ref="M34" si="36">COUNTIF(Q34:EP34,"a")</f>
        <v>0</v>
      </c>
      <c r="N34" s="14" t="str">
        <f>IF(F33="","",(IF(F33&lt;&gt;F35,"f","")))</f>
        <v/>
      </c>
      <c r="O34" s="14">
        <f t="shared" ref="O34" si="37">IFERROR(MATCH("ra",$Q34:$EP34,1),0)</f>
        <v>30</v>
      </c>
      <c r="P34" s="14"/>
      <c r="Q34" s="23"/>
      <c r="R34" s="34"/>
      <c r="S34" s="34"/>
      <c r="T34" s="34"/>
      <c r="U34" s="34"/>
      <c r="V34" s="34"/>
      <c r="W34" s="34"/>
      <c r="X34" s="34"/>
      <c r="Y34" s="34"/>
      <c r="Z34" s="24"/>
      <c r="AA34" s="25"/>
      <c r="AB34" s="34"/>
      <c r="AC34" s="34"/>
      <c r="AD34" s="34"/>
      <c r="AE34" s="34"/>
      <c r="AF34" s="34"/>
      <c r="AG34" s="34"/>
      <c r="AH34" s="34"/>
      <c r="AI34" s="34"/>
      <c r="AJ34" s="24"/>
      <c r="AK34" s="25"/>
      <c r="AL34" s="34"/>
      <c r="AM34" s="34"/>
      <c r="AN34" s="34"/>
      <c r="AO34" s="34"/>
      <c r="AP34" s="34"/>
      <c r="AQ34" s="34"/>
      <c r="AR34" s="34"/>
      <c r="AS34" s="34" t="s">
        <v>27</v>
      </c>
      <c r="AT34" s="74" t="s">
        <v>27</v>
      </c>
      <c r="AU34" s="76"/>
      <c r="AV34" s="75"/>
      <c r="AW34" s="34"/>
      <c r="AX34" s="34"/>
      <c r="AY34" s="34"/>
      <c r="AZ34" s="34"/>
      <c r="BA34" s="34"/>
      <c r="BB34" s="34"/>
      <c r="BC34" s="34"/>
      <c r="BD34" s="24"/>
      <c r="BE34" s="25"/>
      <c r="BF34" s="34"/>
      <c r="BG34" s="34"/>
      <c r="BH34" s="34"/>
      <c r="BI34" s="34"/>
      <c r="BJ34" s="34"/>
      <c r="BK34" s="34"/>
      <c r="BL34" s="34"/>
      <c r="BM34" s="34"/>
      <c r="BN34" s="24"/>
      <c r="BO34" s="25"/>
      <c r="BP34" s="34"/>
      <c r="BQ34" s="34"/>
      <c r="BR34" s="34"/>
      <c r="BS34" s="34"/>
      <c r="BT34" s="34"/>
      <c r="BU34" s="34"/>
      <c r="BV34" s="34"/>
      <c r="BW34" s="34"/>
      <c r="BX34" s="24"/>
      <c r="BY34" s="25"/>
      <c r="BZ34" s="34"/>
      <c r="CA34" s="34"/>
      <c r="CB34" s="34"/>
      <c r="CC34" s="34"/>
      <c r="CD34" s="34"/>
      <c r="CE34" s="34"/>
      <c r="CF34" s="34"/>
      <c r="CG34" s="34"/>
      <c r="CH34" s="24"/>
      <c r="CI34" s="25"/>
      <c r="CJ34" s="34"/>
      <c r="CK34" s="34"/>
      <c r="CL34" s="34"/>
      <c r="CM34" s="34"/>
      <c r="CN34" s="34"/>
      <c r="CO34" s="34"/>
      <c r="CP34" s="34"/>
      <c r="CQ34" s="34"/>
      <c r="CR34" s="24"/>
      <c r="CS34" s="25"/>
      <c r="CT34" s="34"/>
      <c r="CU34" s="34"/>
      <c r="CV34" s="34"/>
      <c r="CW34" s="34"/>
      <c r="CX34" s="34"/>
      <c r="CY34" s="34"/>
      <c r="CZ34" s="34"/>
      <c r="DA34" s="34"/>
      <c r="DB34" s="34"/>
      <c r="DC34" s="25"/>
      <c r="DD34" s="34"/>
      <c r="DE34" s="34"/>
      <c r="DF34" s="34"/>
      <c r="DG34" s="34"/>
      <c r="DH34" s="34"/>
      <c r="DI34" s="34"/>
      <c r="DJ34" s="34"/>
      <c r="DK34" s="34"/>
      <c r="DL34" s="24"/>
      <c r="DM34" s="25"/>
      <c r="DN34" s="34"/>
      <c r="DO34" s="34"/>
      <c r="DP34" s="34"/>
      <c r="DQ34" s="34"/>
      <c r="DR34" s="34"/>
      <c r="DS34" s="34"/>
      <c r="DT34" s="34"/>
      <c r="DU34" s="34"/>
      <c r="DV34" s="24"/>
      <c r="DW34" s="25"/>
      <c r="DX34" s="34"/>
      <c r="DY34" s="34"/>
      <c r="DZ34" s="34"/>
      <c r="EA34" s="34"/>
      <c r="EB34" s="34"/>
      <c r="EC34" s="34"/>
      <c r="ED34" s="34"/>
      <c r="EE34" s="34"/>
      <c r="EF34" s="24"/>
      <c r="EG34" s="25"/>
      <c r="EH34" s="34"/>
      <c r="EI34" s="34"/>
      <c r="EJ34" s="34"/>
      <c r="EK34" s="34"/>
      <c r="EL34" s="34"/>
      <c r="EM34" s="34"/>
      <c r="EN34" s="34"/>
      <c r="EO34" s="34"/>
      <c r="EP34" s="31"/>
      <c r="EQ34" s="34"/>
      <c r="ER34" s="34"/>
      <c r="ES34" s="34"/>
      <c r="ET34" s="34"/>
      <c r="EU34" s="34"/>
      <c r="EV34" s="34"/>
      <c r="EW34" s="34"/>
      <c r="EX34" s="34"/>
      <c r="EY34" s="34"/>
      <c r="EZ34" s="24"/>
      <c r="FA34" s="25"/>
      <c r="FB34" s="34"/>
      <c r="FC34" s="34"/>
      <c r="FD34" s="34"/>
      <c r="FE34" s="34"/>
      <c r="FF34" s="34"/>
      <c r="FG34" s="34"/>
      <c r="FH34" s="34"/>
      <c r="FI34" s="34"/>
      <c r="FJ34" s="24"/>
      <c r="FK34" s="25"/>
      <c r="FL34" s="34"/>
      <c r="FM34" s="34"/>
      <c r="FN34" s="34"/>
      <c r="FO34" s="34"/>
      <c r="FP34" s="34"/>
      <c r="FQ34" s="34"/>
      <c r="FR34" s="34"/>
      <c r="FS34" s="34"/>
      <c r="FT34" s="24"/>
      <c r="FU34" s="25"/>
      <c r="FV34" s="34"/>
      <c r="FW34" s="34"/>
      <c r="FX34" s="34"/>
      <c r="FY34" s="34"/>
      <c r="FZ34" s="34"/>
      <c r="GA34" s="34"/>
      <c r="GB34" s="34"/>
      <c r="GC34" s="34"/>
      <c r="GD34" s="24"/>
      <c r="GE34" s="25"/>
      <c r="GF34" s="34"/>
      <c r="GG34" s="34"/>
      <c r="GH34" s="34"/>
      <c r="GI34" s="34"/>
      <c r="GJ34" s="34"/>
      <c r="GK34" s="34"/>
      <c r="GL34" s="34"/>
      <c r="GM34" s="34"/>
      <c r="GN34" s="24"/>
      <c r="GO34" s="25"/>
      <c r="GP34" s="34"/>
      <c r="GQ34" s="34"/>
      <c r="GR34" s="34"/>
      <c r="GS34" s="34"/>
      <c r="GT34" s="34"/>
      <c r="GU34" s="34"/>
      <c r="GV34" s="34"/>
      <c r="GW34" s="34"/>
      <c r="GX34" s="24"/>
      <c r="GY34" s="25"/>
      <c r="GZ34" s="34"/>
      <c r="HA34" s="34"/>
      <c r="HB34" s="34"/>
      <c r="HC34" s="34"/>
      <c r="HD34" s="34"/>
      <c r="HE34" s="34"/>
      <c r="HF34" s="34"/>
      <c r="HG34" s="34"/>
      <c r="HH34" s="24"/>
      <c r="HI34" s="25"/>
      <c r="HJ34" s="34"/>
      <c r="HK34" s="34"/>
      <c r="HL34" s="34"/>
      <c r="HM34" s="34"/>
      <c r="HN34" s="34"/>
      <c r="HO34" s="34"/>
      <c r="HP34" s="34"/>
      <c r="HQ34" s="34"/>
      <c r="HR34" s="31"/>
    </row>
    <row r="35" spans="2:226" ht="9" customHeight="1" x14ac:dyDescent="0.25">
      <c r="B35" s="134" t="s">
        <v>54</v>
      </c>
      <c r="D35" s="121" t="s">
        <v>49</v>
      </c>
      <c r="E35" s="101" t="s">
        <v>39</v>
      </c>
      <c r="F35" s="101">
        <v>2</v>
      </c>
      <c r="G35" s="87" t="s">
        <v>16</v>
      </c>
      <c r="H35" s="119" t="str">
        <f t="shared" ref="H35" si="38">IF(O36&gt;P35,"!","")</f>
        <v/>
      </c>
      <c r="I35" s="43" t="s">
        <v>17</v>
      </c>
      <c r="J35" s="44">
        <f>IF(D35="","",COUNTIF(Echéancier!$Q35:$EP35,"p"))</f>
        <v>3</v>
      </c>
      <c r="K35" s="14">
        <f>IFERROR(K33+J35,0)</f>
        <v>37</v>
      </c>
      <c r="L35" s="14"/>
      <c r="M35" s="14"/>
      <c r="N35" s="14" t="str">
        <f>IF(F35&gt;F33,"d","")</f>
        <v/>
      </c>
      <c r="O35" s="14"/>
      <c r="P35" s="14">
        <f t="shared" ref="P35" si="39">IFERROR(MATCH("ra",$Q35:$EP35,1),0)</f>
        <v>37</v>
      </c>
      <c r="Q35" s="5"/>
      <c r="Z35" s="18"/>
      <c r="AA35" s="20"/>
      <c r="AI35" s="3" t="s">
        <v>27</v>
      </c>
      <c r="AJ35" s="18"/>
      <c r="AK35" s="20"/>
      <c r="AU35" s="20"/>
      <c r="AY35" s="71" t="s">
        <v>28</v>
      </c>
      <c r="AZ35" s="71" t="s">
        <v>28</v>
      </c>
      <c r="BA35" s="71" t="s">
        <v>28</v>
      </c>
      <c r="BD35" s="18"/>
      <c r="BE35" s="20"/>
      <c r="BN35" s="18"/>
      <c r="BO35" s="20"/>
      <c r="BX35" s="18"/>
      <c r="BY35" s="20"/>
      <c r="CH35" s="18"/>
      <c r="CI35" s="20"/>
      <c r="CR35" s="18"/>
      <c r="CS35" s="20"/>
      <c r="DC35" s="20"/>
      <c r="DL35" s="18"/>
      <c r="DM35" s="20"/>
      <c r="DV35" s="18"/>
      <c r="DW35" s="20"/>
      <c r="EF35" s="18"/>
      <c r="EG35" s="20"/>
      <c r="EP35" s="4"/>
      <c r="EZ35" s="18"/>
      <c r="FA35" s="20"/>
      <c r="FJ35" s="18"/>
      <c r="FK35" s="20"/>
      <c r="FT35" s="18"/>
      <c r="FU35" s="20"/>
      <c r="GD35" s="18"/>
      <c r="GE35" s="20"/>
      <c r="GN35" s="18"/>
      <c r="GO35" s="20"/>
      <c r="GX35" s="18"/>
      <c r="GY35" s="20"/>
      <c r="HH35" s="18"/>
      <c r="HI35" s="20"/>
      <c r="HR35" s="4"/>
    </row>
    <row r="36" spans="2:226" ht="9" customHeight="1" x14ac:dyDescent="0.25">
      <c r="B36" s="134"/>
      <c r="D36" s="121"/>
      <c r="E36" s="101"/>
      <c r="F36" s="101"/>
      <c r="G36" s="87"/>
      <c r="H36" s="119"/>
      <c r="I36" s="45" t="s">
        <v>1</v>
      </c>
      <c r="J36" s="46">
        <f>IF(D35="","",COUNTIF(Echéancier!$Q36:$EP36,"r"))</f>
        <v>0</v>
      </c>
      <c r="K36" s="14"/>
      <c r="L36" s="14">
        <f>IFERROR(L34+J36,0)</f>
        <v>30</v>
      </c>
      <c r="M36" s="14">
        <f t="shared" ref="M36" si="40">COUNTIF(Q36:EP36,"a")</f>
        <v>0</v>
      </c>
      <c r="N36" s="14" t="str">
        <f>IF(F35="","",(IF(F35&lt;&gt;F37,"f","")))</f>
        <v/>
      </c>
      <c r="O36" s="14">
        <f t="shared" ref="O36" si="41">IFERROR(MATCH("ra",$Q36:$EP36,1),0)</f>
        <v>0</v>
      </c>
      <c r="P36" s="14"/>
      <c r="Q36" s="23"/>
      <c r="R36" s="34"/>
      <c r="S36" s="34"/>
      <c r="T36" s="34"/>
      <c r="U36" s="34"/>
      <c r="V36" s="34"/>
      <c r="W36" s="34"/>
      <c r="X36" s="34"/>
      <c r="Y36" s="34"/>
      <c r="Z36" s="24"/>
      <c r="AA36" s="25"/>
      <c r="AB36" s="34"/>
      <c r="AC36" s="34"/>
      <c r="AD36" s="34"/>
      <c r="AE36" s="34"/>
      <c r="AF36" s="34"/>
      <c r="AG36" s="34"/>
      <c r="AH36" s="34"/>
      <c r="AI36" s="34"/>
      <c r="AJ36" s="24"/>
      <c r="AK36" s="25"/>
      <c r="AL36" s="34"/>
      <c r="AM36" s="34"/>
      <c r="AN36" s="34"/>
      <c r="AO36" s="34"/>
      <c r="AP36" s="34"/>
      <c r="AQ36" s="34"/>
      <c r="AR36" s="34"/>
      <c r="AS36" s="34"/>
      <c r="AT36" s="24"/>
      <c r="AU36" s="25"/>
      <c r="AV36" s="75"/>
      <c r="AW36" s="75"/>
      <c r="AX36" s="34"/>
      <c r="AY36" s="34"/>
      <c r="AZ36" s="34"/>
      <c r="BA36" s="34"/>
      <c r="BB36" s="34"/>
      <c r="BC36" s="34"/>
      <c r="BD36" s="24"/>
      <c r="BE36" s="25"/>
      <c r="BF36" s="34"/>
      <c r="BG36" s="34"/>
      <c r="BH36" s="34"/>
      <c r="BI36" s="34"/>
      <c r="BJ36" s="34"/>
      <c r="BK36" s="34"/>
      <c r="BL36" s="34"/>
      <c r="BM36" s="34"/>
      <c r="BN36" s="24"/>
      <c r="BO36" s="25"/>
      <c r="BP36" s="34"/>
      <c r="BQ36" s="34"/>
      <c r="BR36" s="34"/>
      <c r="BS36" s="34"/>
      <c r="BT36" s="34"/>
      <c r="BU36" s="34"/>
      <c r="BV36" s="34"/>
      <c r="BW36" s="34"/>
      <c r="BX36" s="24"/>
      <c r="BY36" s="25"/>
      <c r="BZ36" s="34"/>
      <c r="CA36" s="34"/>
      <c r="CB36" s="34"/>
      <c r="CC36" s="34"/>
      <c r="CD36" s="34"/>
      <c r="CE36" s="34"/>
      <c r="CF36" s="34"/>
      <c r="CG36" s="34"/>
      <c r="CH36" s="24"/>
      <c r="CI36" s="25"/>
      <c r="CJ36" s="34"/>
      <c r="CK36" s="34"/>
      <c r="CL36" s="34"/>
      <c r="CM36" s="34"/>
      <c r="CN36" s="34"/>
      <c r="CO36" s="34"/>
      <c r="CP36" s="34"/>
      <c r="CQ36" s="34"/>
      <c r="CR36" s="24"/>
      <c r="CS36" s="25"/>
      <c r="CT36" s="34"/>
      <c r="CU36" s="34"/>
      <c r="CV36" s="34"/>
      <c r="CW36" s="34"/>
      <c r="CX36" s="34"/>
      <c r="CY36" s="34"/>
      <c r="CZ36" s="34"/>
      <c r="DA36" s="34"/>
      <c r="DB36" s="34"/>
      <c r="DC36" s="25"/>
      <c r="DD36" s="34"/>
      <c r="DE36" s="34"/>
      <c r="DF36" s="34"/>
      <c r="DG36" s="34"/>
      <c r="DH36" s="34"/>
      <c r="DI36" s="34"/>
      <c r="DJ36" s="34"/>
      <c r="DK36" s="34"/>
      <c r="DL36" s="24"/>
      <c r="DM36" s="25"/>
      <c r="DN36" s="34"/>
      <c r="DO36" s="34"/>
      <c r="DP36" s="34"/>
      <c r="DQ36" s="34"/>
      <c r="DR36" s="34"/>
      <c r="DS36" s="34"/>
      <c r="DT36" s="34"/>
      <c r="DU36" s="34"/>
      <c r="DV36" s="24"/>
      <c r="DW36" s="25"/>
      <c r="DX36" s="34"/>
      <c r="DY36" s="34"/>
      <c r="DZ36" s="34"/>
      <c r="EA36" s="34"/>
      <c r="EB36" s="34"/>
      <c r="EC36" s="34"/>
      <c r="ED36" s="34"/>
      <c r="EE36" s="34"/>
      <c r="EF36" s="24"/>
      <c r="EG36" s="25"/>
      <c r="EH36" s="34"/>
      <c r="EI36" s="34"/>
      <c r="EJ36" s="34"/>
      <c r="EK36" s="34"/>
      <c r="EL36" s="34"/>
      <c r="EM36" s="34"/>
      <c r="EN36" s="34"/>
      <c r="EO36" s="34"/>
      <c r="EP36" s="31"/>
      <c r="EQ36" s="34"/>
      <c r="ER36" s="34"/>
      <c r="ES36" s="34"/>
      <c r="ET36" s="34"/>
      <c r="EU36" s="34"/>
      <c r="EV36" s="34"/>
      <c r="EW36" s="34"/>
      <c r="EX36" s="34"/>
      <c r="EY36" s="34"/>
      <c r="EZ36" s="24"/>
      <c r="FA36" s="25"/>
      <c r="FB36" s="34"/>
      <c r="FC36" s="34"/>
      <c r="FD36" s="34"/>
      <c r="FE36" s="34"/>
      <c r="FF36" s="34"/>
      <c r="FG36" s="34"/>
      <c r="FH36" s="34"/>
      <c r="FI36" s="34"/>
      <c r="FJ36" s="24"/>
      <c r="FK36" s="25"/>
      <c r="FL36" s="34"/>
      <c r="FM36" s="34"/>
      <c r="FN36" s="34"/>
      <c r="FO36" s="34"/>
      <c r="FP36" s="34"/>
      <c r="FQ36" s="34"/>
      <c r="FR36" s="34"/>
      <c r="FS36" s="34"/>
      <c r="FT36" s="24"/>
      <c r="FU36" s="25"/>
      <c r="FV36" s="34"/>
      <c r="FW36" s="34"/>
      <c r="FX36" s="34"/>
      <c r="FY36" s="34"/>
      <c r="FZ36" s="34"/>
      <c r="GA36" s="34"/>
      <c r="GB36" s="34"/>
      <c r="GC36" s="34"/>
      <c r="GD36" s="24"/>
      <c r="GE36" s="25"/>
      <c r="GF36" s="34"/>
      <c r="GG36" s="34"/>
      <c r="GH36" s="34"/>
      <c r="GI36" s="34"/>
      <c r="GJ36" s="34"/>
      <c r="GK36" s="34"/>
      <c r="GL36" s="34"/>
      <c r="GM36" s="34"/>
      <c r="GN36" s="24"/>
      <c r="GO36" s="25"/>
      <c r="GP36" s="34"/>
      <c r="GQ36" s="34"/>
      <c r="GR36" s="34"/>
      <c r="GS36" s="34"/>
      <c r="GT36" s="34"/>
      <c r="GU36" s="34"/>
      <c r="GV36" s="34"/>
      <c r="GW36" s="34"/>
      <c r="GX36" s="24"/>
      <c r="GY36" s="25"/>
      <c r="GZ36" s="34"/>
      <c r="HA36" s="34"/>
      <c r="HB36" s="34"/>
      <c r="HC36" s="34"/>
      <c r="HD36" s="34"/>
      <c r="HE36" s="34"/>
      <c r="HF36" s="34"/>
      <c r="HG36" s="34"/>
      <c r="HH36" s="24"/>
      <c r="HI36" s="25"/>
      <c r="HJ36" s="34"/>
      <c r="HK36" s="34"/>
      <c r="HL36" s="34"/>
      <c r="HM36" s="34"/>
      <c r="HN36" s="34"/>
      <c r="HO36" s="34"/>
      <c r="HP36" s="34"/>
      <c r="HQ36" s="34"/>
      <c r="HR36" s="31"/>
    </row>
    <row r="37" spans="2:226" ht="9" customHeight="1" x14ac:dyDescent="0.25">
      <c r="B37" s="134" t="s">
        <v>55</v>
      </c>
      <c r="D37" s="121" t="s">
        <v>51</v>
      </c>
      <c r="E37" s="101" t="s">
        <v>39</v>
      </c>
      <c r="F37" s="101">
        <v>2</v>
      </c>
      <c r="G37" s="87" t="s">
        <v>16</v>
      </c>
      <c r="H37" s="119" t="str">
        <f t="shared" ref="H37" si="42">IF(O38&gt;P37,"!","")</f>
        <v/>
      </c>
      <c r="I37" s="43" t="s">
        <v>17</v>
      </c>
      <c r="J37" s="44">
        <f>IF(D37="","",COUNTIF(Echéancier!$Q37:$EP37,"p"))</f>
        <v>2</v>
      </c>
      <c r="K37" s="14">
        <f>IFERROR(K35+J37,0)</f>
        <v>39</v>
      </c>
      <c r="L37" s="14"/>
      <c r="M37" s="14"/>
      <c r="N37" s="14" t="str">
        <f>IF(F37&gt;F35,"d","")</f>
        <v/>
      </c>
      <c r="O37" s="14"/>
      <c r="P37" s="14">
        <f t="shared" ref="P37" si="43">IFERROR(MATCH("ra",$Q37:$EP37,1),0)</f>
        <v>39</v>
      </c>
      <c r="Q37" s="5"/>
      <c r="Z37" s="18"/>
      <c r="AA37" s="20"/>
      <c r="AJ37" s="18"/>
      <c r="AK37" s="20"/>
      <c r="AT37" s="18"/>
      <c r="AU37" s="20"/>
      <c r="BB37" s="71" t="s">
        <v>28</v>
      </c>
      <c r="BC37" s="71" t="s">
        <v>28</v>
      </c>
      <c r="BD37" s="18"/>
      <c r="BE37" s="20"/>
      <c r="BN37" s="18"/>
      <c r="BO37" s="20"/>
      <c r="BX37" s="18"/>
      <c r="BY37" s="20"/>
      <c r="CH37" s="18"/>
      <c r="CI37" s="20"/>
      <c r="CR37" s="18"/>
      <c r="CS37" s="20"/>
      <c r="DC37" s="20"/>
      <c r="DL37" s="18"/>
      <c r="DM37" s="20"/>
      <c r="DV37" s="18"/>
      <c r="DW37" s="20"/>
      <c r="EF37" s="18"/>
      <c r="EG37" s="20"/>
      <c r="EP37" s="4"/>
      <c r="EZ37" s="18"/>
      <c r="FA37" s="20"/>
      <c r="FJ37" s="18"/>
      <c r="FK37" s="20"/>
      <c r="FT37" s="18"/>
      <c r="FU37" s="20"/>
      <c r="GD37" s="18"/>
      <c r="GE37" s="20"/>
      <c r="GN37" s="18"/>
      <c r="GO37" s="20"/>
      <c r="GX37" s="18"/>
      <c r="GY37" s="20"/>
      <c r="HH37" s="18"/>
      <c r="HI37" s="20"/>
      <c r="HR37" s="4"/>
    </row>
    <row r="38" spans="2:226" ht="9" customHeight="1" x14ac:dyDescent="0.25">
      <c r="B38" s="134"/>
      <c r="D38" s="121"/>
      <c r="E38" s="101"/>
      <c r="F38" s="101"/>
      <c r="G38" s="87"/>
      <c r="H38" s="119"/>
      <c r="I38" s="45" t="s">
        <v>1</v>
      </c>
      <c r="J38" s="46">
        <f>IF(D37="","",COUNTIF(Echéancier!$Q38:$EP38,"r"))</f>
        <v>1</v>
      </c>
      <c r="K38" s="14"/>
      <c r="L38" s="14">
        <f>IFERROR(L36+J38,0)</f>
        <v>31</v>
      </c>
      <c r="M38" s="14">
        <f t="shared" ref="M38" si="44">COUNTIF(Q38:EP38,"a")</f>
        <v>0</v>
      </c>
      <c r="N38" s="14" t="str">
        <f>IF(F37="","",(IF(F37&lt;&gt;F39,"f","")))</f>
        <v>f</v>
      </c>
      <c r="O38" s="14">
        <f t="shared" ref="O38" si="45">IFERROR(MATCH("ra",$Q38:$EP38,1),0)</f>
        <v>18</v>
      </c>
      <c r="P38" s="14"/>
      <c r="Q38" s="23"/>
      <c r="R38" s="34"/>
      <c r="S38" s="34"/>
      <c r="T38" s="34"/>
      <c r="U38" s="34"/>
      <c r="V38" s="34"/>
      <c r="W38" s="34"/>
      <c r="X38" s="34"/>
      <c r="Y38" s="34"/>
      <c r="Z38" s="24"/>
      <c r="AA38" s="25"/>
      <c r="AB38" s="34"/>
      <c r="AC38" s="34"/>
      <c r="AD38" s="34"/>
      <c r="AE38" s="34"/>
      <c r="AF38" s="34"/>
      <c r="AG38" s="34"/>
      <c r="AH38" s="34" t="s">
        <v>27</v>
      </c>
      <c r="AI38" s="34"/>
      <c r="AJ38" s="24"/>
      <c r="AK38" s="25"/>
      <c r="AL38" s="34"/>
      <c r="AM38" s="34"/>
      <c r="AN38" s="34"/>
      <c r="AO38" s="34"/>
      <c r="AP38" s="34"/>
      <c r="AQ38" s="34"/>
      <c r="AR38" s="34"/>
      <c r="AS38" s="34"/>
      <c r="AT38" s="24"/>
      <c r="AU38" s="25"/>
      <c r="AV38" s="34"/>
      <c r="AW38" s="34"/>
      <c r="AX38" s="75"/>
      <c r="AY38" s="75"/>
      <c r="AZ38" s="75"/>
      <c r="BA38" s="75"/>
      <c r="BB38" s="75"/>
      <c r="BC38" s="34"/>
      <c r="BD38" s="24"/>
      <c r="BE38" s="25"/>
      <c r="BF38" s="34"/>
      <c r="BG38" s="34"/>
      <c r="BH38" s="34"/>
      <c r="BI38" s="34"/>
      <c r="BJ38" s="34"/>
      <c r="BK38" s="34"/>
      <c r="BL38" s="34"/>
      <c r="BM38" s="34"/>
      <c r="BN38" s="24"/>
      <c r="BO38" s="25"/>
      <c r="BP38" s="34"/>
      <c r="BQ38" s="34"/>
      <c r="BR38" s="34"/>
      <c r="BS38" s="34"/>
      <c r="BT38" s="34"/>
      <c r="BU38" s="34"/>
      <c r="BV38" s="34"/>
      <c r="BW38" s="34"/>
      <c r="BX38" s="24"/>
      <c r="BY38" s="25"/>
      <c r="BZ38" s="34"/>
      <c r="CA38" s="34"/>
      <c r="CB38" s="34"/>
      <c r="CC38" s="34"/>
      <c r="CD38" s="34"/>
      <c r="CE38" s="34"/>
      <c r="CF38" s="34"/>
      <c r="CG38" s="34"/>
      <c r="CH38" s="24"/>
      <c r="CI38" s="25"/>
      <c r="CJ38" s="34"/>
      <c r="CK38" s="34"/>
      <c r="CL38" s="34"/>
      <c r="CM38" s="34"/>
      <c r="CN38" s="34"/>
      <c r="CO38" s="34"/>
      <c r="CP38" s="34"/>
      <c r="CQ38" s="34"/>
      <c r="CR38" s="24"/>
      <c r="CS38" s="25"/>
      <c r="CT38" s="34"/>
      <c r="CU38" s="34"/>
      <c r="CV38" s="34"/>
      <c r="CW38" s="34"/>
      <c r="CX38" s="34"/>
      <c r="CY38" s="34"/>
      <c r="CZ38" s="34"/>
      <c r="DA38" s="34"/>
      <c r="DB38" s="34"/>
      <c r="DC38" s="25"/>
      <c r="DD38" s="34"/>
      <c r="DE38" s="34"/>
      <c r="DF38" s="34"/>
      <c r="DG38" s="34"/>
      <c r="DH38" s="34"/>
      <c r="DI38" s="34"/>
      <c r="DJ38" s="34"/>
      <c r="DK38" s="34"/>
      <c r="DL38" s="24"/>
      <c r="DM38" s="25"/>
      <c r="DN38" s="34"/>
      <c r="DO38" s="34"/>
      <c r="DP38" s="34"/>
      <c r="DQ38" s="34"/>
      <c r="DR38" s="34"/>
      <c r="DS38" s="34"/>
      <c r="DT38" s="34"/>
      <c r="DU38" s="34"/>
      <c r="DV38" s="24"/>
      <c r="DW38" s="25"/>
      <c r="DX38" s="34"/>
      <c r="DY38" s="34"/>
      <c r="DZ38" s="34"/>
      <c r="EA38" s="34"/>
      <c r="EB38" s="34"/>
      <c r="EC38" s="34"/>
      <c r="ED38" s="34"/>
      <c r="EE38" s="34"/>
      <c r="EF38" s="24"/>
      <c r="EG38" s="25"/>
      <c r="EH38" s="34"/>
      <c r="EI38" s="34"/>
      <c r="EJ38" s="34"/>
      <c r="EK38" s="34"/>
      <c r="EL38" s="34"/>
      <c r="EM38" s="34"/>
      <c r="EN38" s="34"/>
      <c r="EO38" s="34"/>
      <c r="EP38" s="31"/>
      <c r="EQ38" s="34"/>
      <c r="ER38" s="34"/>
      <c r="ES38" s="34"/>
      <c r="ET38" s="34"/>
      <c r="EU38" s="34"/>
      <c r="EV38" s="34"/>
      <c r="EW38" s="34"/>
      <c r="EX38" s="34"/>
      <c r="EY38" s="34"/>
      <c r="EZ38" s="24"/>
      <c r="FA38" s="25"/>
      <c r="FB38" s="34"/>
      <c r="FC38" s="34"/>
      <c r="FD38" s="34"/>
      <c r="FE38" s="34"/>
      <c r="FF38" s="34"/>
      <c r="FG38" s="34"/>
      <c r="FH38" s="34"/>
      <c r="FI38" s="34"/>
      <c r="FJ38" s="24"/>
      <c r="FK38" s="25"/>
      <c r="FL38" s="34"/>
      <c r="FM38" s="34"/>
      <c r="FN38" s="34"/>
      <c r="FO38" s="34"/>
      <c r="FP38" s="34"/>
      <c r="FQ38" s="34"/>
      <c r="FR38" s="34"/>
      <c r="FS38" s="34"/>
      <c r="FT38" s="24"/>
      <c r="FU38" s="25"/>
      <c r="FV38" s="34"/>
      <c r="FW38" s="34"/>
      <c r="FX38" s="34"/>
      <c r="FY38" s="34"/>
      <c r="FZ38" s="34"/>
      <c r="GA38" s="34"/>
      <c r="GB38" s="34"/>
      <c r="GC38" s="34"/>
      <c r="GD38" s="24"/>
      <c r="GE38" s="25"/>
      <c r="GF38" s="34"/>
      <c r="GG38" s="34"/>
      <c r="GH38" s="34"/>
      <c r="GI38" s="34"/>
      <c r="GJ38" s="34"/>
      <c r="GK38" s="34"/>
      <c r="GL38" s="34"/>
      <c r="GM38" s="34"/>
      <c r="GN38" s="24"/>
      <c r="GO38" s="25"/>
      <c r="GP38" s="34"/>
      <c r="GQ38" s="34"/>
      <c r="GR38" s="34"/>
      <c r="GS38" s="34"/>
      <c r="GT38" s="34"/>
      <c r="GU38" s="34"/>
      <c r="GV38" s="34"/>
      <c r="GW38" s="34"/>
      <c r="GX38" s="24"/>
      <c r="GY38" s="25"/>
      <c r="GZ38" s="34"/>
      <c r="HA38" s="34"/>
      <c r="HB38" s="34"/>
      <c r="HC38" s="34"/>
      <c r="HD38" s="34"/>
      <c r="HE38" s="34"/>
      <c r="HF38" s="34"/>
      <c r="HG38" s="34"/>
      <c r="HH38" s="24"/>
      <c r="HI38" s="25"/>
      <c r="HJ38" s="34"/>
      <c r="HK38" s="34"/>
      <c r="HL38" s="34"/>
      <c r="HM38" s="34"/>
      <c r="HN38" s="34"/>
      <c r="HO38" s="34"/>
      <c r="HP38" s="34"/>
      <c r="HQ38" s="34"/>
      <c r="HR38" s="31"/>
    </row>
    <row r="39" spans="2:226" ht="9" customHeight="1" x14ac:dyDescent="0.25">
      <c r="B39" s="134" t="s">
        <v>69</v>
      </c>
      <c r="D39" s="121" t="s">
        <v>56</v>
      </c>
      <c r="E39" s="101"/>
      <c r="F39" s="101">
        <v>3</v>
      </c>
      <c r="G39" s="87" t="s">
        <v>16</v>
      </c>
      <c r="H39" s="119" t="str">
        <f t="shared" ref="H39" si="46">IF(O40&gt;P39,"!","")</f>
        <v/>
      </c>
      <c r="I39" s="43" t="s">
        <v>17</v>
      </c>
      <c r="J39" s="44">
        <f>IF(D39="","",COUNTIF(Echéancier!$Q39:$EP39,"p"))</f>
        <v>5</v>
      </c>
      <c r="K39" s="14">
        <f>IFERROR(K37+J39,0)</f>
        <v>44</v>
      </c>
      <c r="L39" s="14"/>
      <c r="M39" s="14"/>
      <c r="N39" s="14" t="str">
        <f>IF(F39&gt;F37,"d","")</f>
        <v>d</v>
      </c>
      <c r="O39" s="14"/>
      <c r="P39" s="14">
        <f>IFERROR(MATCH("ra",$Q39:$EP39,1),0)</f>
        <v>44</v>
      </c>
      <c r="Q39" s="5"/>
      <c r="Z39" s="18"/>
      <c r="AA39" s="20"/>
      <c r="AJ39" s="18"/>
      <c r="AK39" s="20"/>
      <c r="AT39" s="18"/>
      <c r="AU39" s="20"/>
      <c r="BD39" s="71" t="s">
        <v>28</v>
      </c>
      <c r="BE39" s="71" t="s">
        <v>28</v>
      </c>
      <c r="BF39" s="71" t="s">
        <v>28</v>
      </c>
      <c r="BG39" s="71" t="s">
        <v>28</v>
      </c>
      <c r="BH39" s="71" t="s">
        <v>28</v>
      </c>
      <c r="BN39" s="18"/>
      <c r="BO39" s="20"/>
      <c r="BX39" s="18"/>
      <c r="BY39" s="20"/>
      <c r="CH39" s="18"/>
      <c r="CI39" s="20"/>
      <c r="CR39" s="18"/>
      <c r="CS39" s="20"/>
      <c r="DC39" s="20"/>
      <c r="DL39" s="18"/>
      <c r="DM39" s="20"/>
      <c r="DV39" s="18"/>
      <c r="DW39" s="20"/>
      <c r="EF39" s="18"/>
      <c r="EG39" s="20"/>
      <c r="EP39" s="4"/>
      <c r="EZ39" s="18"/>
      <c r="FA39" s="20"/>
      <c r="FJ39" s="18"/>
      <c r="FK39" s="20"/>
      <c r="FT39" s="18"/>
      <c r="FU39" s="20"/>
      <c r="GD39" s="18"/>
      <c r="GE39" s="20"/>
      <c r="GN39" s="18"/>
      <c r="GO39" s="20"/>
      <c r="GX39" s="18"/>
      <c r="GY39" s="20"/>
      <c r="HH39" s="18"/>
      <c r="HI39" s="20"/>
      <c r="HR39" s="4"/>
    </row>
    <row r="40" spans="2:226" ht="9" customHeight="1" x14ac:dyDescent="0.25">
      <c r="B40" s="134"/>
      <c r="D40" s="121"/>
      <c r="E40" s="101"/>
      <c r="F40" s="101"/>
      <c r="G40" s="87"/>
      <c r="H40" s="119"/>
      <c r="I40" s="45" t="s">
        <v>1</v>
      </c>
      <c r="J40" s="46">
        <f>IF(D39="","",COUNTIF(Echéancier!$Q40:$EP40,"r"))</f>
        <v>5</v>
      </c>
      <c r="K40" s="14"/>
      <c r="L40" s="14">
        <f>IFERROR(L38+J40,0)</f>
        <v>36</v>
      </c>
      <c r="M40" s="14">
        <f t="shared" ref="M40" si="47">COUNTIF(Q40:EP40,"a")</f>
        <v>0</v>
      </c>
      <c r="N40" s="14" t="e">
        <f>IF(F39="","",(IF(F39&lt;&gt;#REF!,"f","")))</f>
        <v>#REF!</v>
      </c>
      <c r="O40" s="14">
        <f>IFERROR(MATCH("ra",$Q40:$EP40,1),0)</f>
        <v>41</v>
      </c>
      <c r="P40" s="14"/>
      <c r="Q40" s="23"/>
      <c r="R40" s="34"/>
      <c r="S40" s="34"/>
      <c r="T40" s="34"/>
      <c r="U40" s="34"/>
      <c r="V40" s="34"/>
      <c r="W40" s="34"/>
      <c r="X40" s="34"/>
      <c r="Y40" s="34"/>
      <c r="Z40" s="24"/>
      <c r="AA40" s="25"/>
      <c r="AB40" s="34"/>
      <c r="AC40" s="34"/>
      <c r="AD40" s="34"/>
      <c r="AE40" s="34"/>
      <c r="AF40" s="34"/>
      <c r="AG40" s="34"/>
      <c r="AH40" s="34"/>
      <c r="AI40" s="34"/>
      <c r="AJ40" s="24"/>
      <c r="AK40" s="25"/>
      <c r="AL40" s="34"/>
      <c r="AM40" s="34"/>
      <c r="AN40" s="34"/>
      <c r="AO40" s="34"/>
      <c r="AP40" s="34"/>
      <c r="AQ40" s="34"/>
      <c r="AR40" s="34"/>
      <c r="AS40" s="34"/>
      <c r="AT40" s="24"/>
      <c r="AU40" s="25"/>
      <c r="AV40" s="34"/>
      <c r="AW40" s="34"/>
      <c r="AX40" s="34"/>
      <c r="AY40" s="34"/>
      <c r="AZ40" s="34"/>
      <c r="BA40" s="34" t="s">
        <v>27</v>
      </c>
      <c r="BB40" s="75" t="s">
        <v>27</v>
      </c>
      <c r="BC40" s="75" t="s">
        <v>27</v>
      </c>
      <c r="BD40" s="24" t="s">
        <v>27</v>
      </c>
      <c r="BE40" s="25" t="s">
        <v>27</v>
      </c>
      <c r="BF40" s="34"/>
      <c r="BG40" s="34"/>
      <c r="BH40" s="34"/>
      <c r="BI40" s="34"/>
      <c r="BJ40" s="34"/>
      <c r="BK40" s="34"/>
      <c r="BL40" s="34"/>
      <c r="BM40" s="34"/>
      <c r="BN40" s="24"/>
      <c r="BO40" s="25"/>
      <c r="BP40" s="34"/>
      <c r="BQ40" s="34"/>
      <c r="BR40" s="34"/>
      <c r="BS40" s="34"/>
      <c r="BT40" s="34"/>
      <c r="BU40" s="34"/>
      <c r="BV40" s="34"/>
      <c r="BW40" s="34"/>
      <c r="BX40" s="24"/>
      <c r="BY40" s="25"/>
      <c r="BZ40" s="34"/>
      <c r="CA40" s="34"/>
      <c r="CB40" s="34"/>
      <c r="CC40" s="34"/>
      <c r="CD40" s="34"/>
      <c r="CE40" s="34"/>
      <c r="CF40" s="34"/>
      <c r="CG40" s="34"/>
      <c r="CH40" s="24"/>
      <c r="CI40" s="25"/>
      <c r="CJ40" s="34"/>
      <c r="CK40" s="34"/>
      <c r="CL40" s="34"/>
      <c r="CM40" s="34"/>
      <c r="CN40" s="34"/>
      <c r="CO40" s="34"/>
      <c r="CP40" s="34"/>
      <c r="CQ40" s="34"/>
      <c r="CR40" s="24"/>
      <c r="CS40" s="25"/>
      <c r="CT40" s="34"/>
      <c r="CU40" s="34"/>
      <c r="CV40" s="34"/>
      <c r="CW40" s="34"/>
      <c r="CX40" s="34"/>
      <c r="CY40" s="34"/>
      <c r="CZ40" s="34"/>
      <c r="DA40" s="34"/>
      <c r="DB40" s="34"/>
      <c r="DC40" s="25"/>
      <c r="DD40" s="34"/>
      <c r="DE40" s="34"/>
      <c r="DF40" s="34"/>
      <c r="DG40" s="34"/>
      <c r="DH40" s="34"/>
      <c r="DI40" s="34"/>
      <c r="DJ40" s="34"/>
      <c r="DK40" s="34"/>
      <c r="DL40" s="24"/>
      <c r="DM40" s="25"/>
      <c r="DN40" s="34"/>
      <c r="DO40" s="34"/>
      <c r="DP40" s="34"/>
      <c r="DQ40" s="34"/>
      <c r="DR40" s="34"/>
      <c r="DS40" s="34"/>
      <c r="DT40" s="34"/>
      <c r="DU40" s="34"/>
      <c r="DV40" s="24"/>
      <c r="DW40" s="25"/>
      <c r="DX40" s="34"/>
      <c r="DY40" s="34"/>
      <c r="DZ40" s="34"/>
      <c r="EA40" s="34"/>
      <c r="EB40" s="34"/>
      <c r="EC40" s="34"/>
      <c r="ED40" s="34"/>
      <c r="EE40" s="34"/>
      <c r="EF40" s="24"/>
      <c r="EG40" s="25"/>
      <c r="EH40" s="34"/>
      <c r="EI40" s="34"/>
      <c r="EJ40" s="34"/>
      <c r="EK40" s="34"/>
      <c r="EL40" s="34"/>
      <c r="EM40" s="34"/>
      <c r="EN40" s="34"/>
      <c r="EO40" s="34"/>
      <c r="EP40" s="31"/>
      <c r="EQ40" s="34"/>
      <c r="ER40" s="34"/>
      <c r="ES40" s="34"/>
      <c r="ET40" s="34"/>
      <c r="EU40" s="34"/>
      <c r="EV40" s="34"/>
      <c r="EW40" s="34"/>
      <c r="EX40" s="34"/>
      <c r="EY40" s="34"/>
      <c r="EZ40" s="24"/>
      <c r="FA40" s="25"/>
      <c r="FB40" s="34"/>
      <c r="FC40" s="34"/>
      <c r="FD40" s="34"/>
      <c r="FE40" s="34"/>
      <c r="FF40" s="34"/>
      <c r="FG40" s="34"/>
      <c r="FH40" s="34"/>
      <c r="FI40" s="34"/>
      <c r="FJ40" s="24"/>
      <c r="FK40" s="25"/>
      <c r="FL40" s="34"/>
      <c r="FM40" s="34"/>
      <c r="FN40" s="34"/>
      <c r="FO40" s="34"/>
      <c r="FP40" s="34"/>
      <c r="FQ40" s="34"/>
      <c r="FR40" s="34"/>
      <c r="FS40" s="34"/>
      <c r="FT40" s="24"/>
      <c r="FU40" s="25"/>
      <c r="FV40" s="34"/>
      <c r="FW40" s="34"/>
      <c r="FX40" s="34"/>
      <c r="FY40" s="34"/>
      <c r="FZ40" s="34"/>
      <c r="GA40" s="34"/>
      <c r="GB40" s="34"/>
      <c r="GC40" s="34"/>
      <c r="GD40" s="24"/>
      <c r="GE40" s="25"/>
      <c r="GF40" s="34"/>
      <c r="GG40" s="34"/>
      <c r="GH40" s="34"/>
      <c r="GI40" s="34"/>
      <c r="GJ40" s="34"/>
      <c r="GK40" s="34"/>
      <c r="GL40" s="34"/>
      <c r="GM40" s="34"/>
      <c r="GN40" s="24"/>
      <c r="GO40" s="25"/>
      <c r="GP40" s="34"/>
      <c r="GQ40" s="34"/>
      <c r="GR40" s="34"/>
      <c r="GS40" s="34"/>
      <c r="GT40" s="34"/>
      <c r="GU40" s="34"/>
      <c r="GV40" s="34"/>
      <c r="GW40" s="34"/>
      <c r="GX40" s="24"/>
      <c r="GY40" s="25"/>
      <c r="GZ40" s="34"/>
      <c r="HA40" s="34"/>
      <c r="HB40" s="34"/>
      <c r="HC40" s="34"/>
      <c r="HD40" s="34"/>
      <c r="HE40" s="34"/>
      <c r="HF40" s="34"/>
      <c r="HG40" s="34"/>
      <c r="HH40" s="24"/>
      <c r="HI40" s="25"/>
      <c r="HJ40" s="34"/>
      <c r="HK40" s="34"/>
      <c r="HL40" s="34"/>
      <c r="HM40" s="34"/>
      <c r="HN40" s="34"/>
      <c r="HO40" s="34"/>
      <c r="HP40" s="34"/>
      <c r="HQ40" s="34"/>
      <c r="HR40" s="31"/>
    </row>
    <row r="41" spans="2:226" ht="9" customHeight="1" x14ac:dyDescent="0.25">
      <c r="B41" s="134" t="s">
        <v>70</v>
      </c>
      <c r="D41" s="121" t="s">
        <v>57</v>
      </c>
      <c r="E41" s="101"/>
      <c r="F41" s="101">
        <v>3</v>
      </c>
      <c r="G41" s="87" t="s">
        <v>16</v>
      </c>
      <c r="H41" s="119" t="str">
        <f t="shared" ref="H41" si="48">IF(O42&gt;P41,"!","")</f>
        <v/>
      </c>
      <c r="I41" s="43" t="s">
        <v>17</v>
      </c>
      <c r="J41" s="44">
        <f>IF(D41="","",COUNTIF(Echéancier!$Q41:$EP41,"p"))</f>
        <v>2</v>
      </c>
      <c r="K41" s="14">
        <f>IFERROR(#REF!+J41,0)</f>
        <v>0</v>
      </c>
      <c r="L41" s="14"/>
      <c r="M41" s="14"/>
      <c r="N41" s="14" t="e">
        <f>IF(F41&gt;#REF!,"d","")</f>
        <v>#REF!</v>
      </c>
      <c r="O41" s="14"/>
      <c r="P41" s="14">
        <f>IFERROR(MATCH("ra",$Q41:$EP41,1),0)</f>
        <v>46</v>
      </c>
      <c r="Q41" s="5"/>
      <c r="Z41" s="18"/>
      <c r="AA41" s="20"/>
      <c r="AJ41" s="18"/>
      <c r="AK41" s="20"/>
      <c r="AT41" s="18"/>
      <c r="AU41" s="20"/>
      <c r="BD41" s="18"/>
      <c r="BE41" s="20"/>
      <c r="BI41" s="71" t="s">
        <v>28</v>
      </c>
      <c r="BJ41" s="71" t="s">
        <v>28</v>
      </c>
      <c r="BN41" s="18"/>
      <c r="BO41" s="20"/>
      <c r="BX41" s="18"/>
      <c r="BY41" s="20"/>
      <c r="CH41" s="18"/>
      <c r="CI41" s="20"/>
      <c r="CR41" s="18"/>
      <c r="CS41" s="20"/>
      <c r="DC41" s="20"/>
      <c r="DL41" s="18"/>
      <c r="DM41" s="20"/>
      <c r="DV41" s="18"/>
      <c r="DW41" s="20"/>
      <c r="EF41" s="18"/>
      <c r="EG41" s="20"/>
      <c r="EP41" s="4"/>
      <c r="EZ41" s="18"/>
      <c r="FA41" s="20"/>
      <c r="FJ41" s="18"/>
      <c r="FK41" s="20"/>
      <c r="FT41" s="18"/>
      <c r="FU41" s="20"/>
      <c r="GD41" s="18"/>
      <c r="GE41" s="20"/>
      <c r="GN41" s="18"/>
      <c r="GO41" s="20"/>
      <c r="GX41" s="18"/>
      <c r="GY41" s="20"/>
      <c r="HH41" s="18"/>
      <c r="HI41" s="20"/>
      <c r="HR41" s="4"/>
    </row>
    <row r="42" spans="2:226" ht="9" customHeight="1" x14ac:dyDescent="0.25">
      <c r="B42" s="134"/>
      <c r="D42" s="121"/>
      <c r="E42" s="101"/>
      <c r="F42" s="101"/>
      <c r="G42" s="87"/>
      <c r="H42" s="119"/>
      <c r="I42" s="45" t="s">
        <v>1</v>
      </c>
      <c r="J42" s="46">
        <f>IF(D41="","",COUNTIF(Echéancier!$Q42:$EP42,"r"))</f>
        <v>1</v>
      </c>
      <c r="K42" s="14"/>
      <c r="L42" s="14">
        <f>IFERROR(#REF!+J42,0)</f>
        <v>0</v>
      </c>
      <c r="M42" s="14">
        <f t="shared" ref="M42" si="49">COUNTIF(Q42:EP42,"a")</f>
        <v>0</v>
      </c>
      <c r="N42" s="14" t="str">
        <f t="shared" ref="N42" si="50">IF(F41="","",(IF(F41&lt;&gt;F43,"f","")))</f>
        <v/>
      </c>
      <c r="O42" s="14">
        <f>IFERROR(MATCH("ra",$Q42:$EP42,1),0)</f>
        <v>36</v>
      </c>
      <c r="P42" s="14"/>
      <c r="Q42" s="23"/>
      <c r="R42" s="34"/>
      <c r="S42" s="34"/>
      <c r="T42" s="34"/>
      <c r="U42" s="34"/>
      <c r="V42" s="34"/>
      <c r="W42" s="34"/>
      <c r="X42" s="34"/>
      <c r="Y42" s="34"/>
      <c r="Z42" s="24"/>
      <c r="AA42" s="25"/>
      <c r="AB42" s="34"/>
      <c r="AC42" s="34"/>
      <c r="AD42" s="34"/>
      <c r="AE42" s="34"/>
      <c r="AF42" s="34"/>
      <c r="AG42" s="34"/>
      <c r="AH42" s="34"/>
      <c r="AI42" s="34"/>
      <c r="AJ42" s="24"/>
      <c r="AK42" s="25"/>
      <c r="AL42" s="34"/>
      <c r="AM42" s="34"/>
      <c r="AN42" s="34"/>
      <c r="AO42" s="34"/>
      <c r="AP42" s="34"/>
      <c r="AQ42" s="34"/>
      <c r="AR42" s="34"/>
      <c r="AS42" s="34"/>
      <c r="AT42" s="24"/>
      <c r="AU42" s="25"/>
      <c r="AV42" s="34"/>
      <c r="AW42" s="34"/>
      <c r="AX42" s="34"/>
      <c r="AY42" s="34"/>
      <c r="AZ42" s="34" t="s">
        <v>27</v>
      </c>
      <c r="BA42" s="34"/>
      <c r="BB42" s="34"/>
      <c r="BC42" s="34"/>
      <c r="BD42" s="74"/>
      <c r="BE42" s="76"/>
      <c r="BF42" s="34"/>
      <c r="BG42" s="34"/>
      <c r="BH42" s="34"/>
      <c r="BI42" s="34"/>
      <c r="BJ42" s="34"/>
      <c r="BK42" s="34"/>
      <c r="BL42" s="34"/>
      <c r="BM42" s="34"/>
      <c r="BN42" s="24"/>
      <c r="BO42" s="25"/>
      <c r="BP42" s="34"/>
      <c r="BQ42" s="34"/>
      <c r="BR42" s="34"/>
      <c r="BS42" s="34"/>
      <c r="BT42" s="34"/>
      <c r="BU42" s="34"/>
      <c r="BV42" s="34"/>
      <c r="BW42" s="34"/>
      <c r="BX42" s="24"/>
      <c r="BY42" s="25"/>
      <c r="BZ42" s="34"/>
      <c r="CA42" s="34"/>
      <c r="CB42" s="34"/>
      <c r="CC42" s="34"/>
      <c r="CD42" s="34"/>
      <c r="CE42" s="34"/>
      <c r="CF42" s="34"/>
      <c r="CG42" s="34"/>
      <c r="CH42" s="24"/>
      <c r="CI42" s="25"/>
      <c r="CJ42" s="34"/>
      <c r="CK42" s="34"/>
      <c r="CL42" s="34"/>
      <c r="CM42" s="34"/>
      <c r="CN42" s="34"/>
      <c r="CO42" s="34"/>
      <c r="CP42" s="34"/>
      <c r="CQ42" s="34"/>
      <c r="CR42" s="24"/>
      <c r="CS42" s="25"/>
      <c r="CT42" s="34"/>
      <c r="CU42" s="34"/>
      <c r="CV42" s="34"/>
      <c r="CW42" s="34"/>
      <c r="CX42" s="34"/>
      <c r="CY42" s="34"/>
      <c r="CZ42" s="34"/>
      <c r="DA42" s="34"/>
      <c r="DB42" s="34"/>
      <c r="DC42" s="25"/>
      <c r="DD42" s="34"/>
      <c r="DE42" s="34"/>
      <c r="DF42" s="34"/>
      <c r="DG42" s="34"/>
      <c r="DH42" s="34"/>
      <c r="DI42" s="34"/>
      <c r="DJ42" s="34"/>
      <c r="DK42" s="34"/>
      <c r="DL42" s="24"/>
      <c r="DM42" s="25"/>
      <c r="DN42" s="34"/>
      <c r="DO42" s="34"/>
      <c r="DP42" s="34"/>
      <c r="DQ42" s="34"/>
      <c r="DR42" s="34"/>
      <c r="DS42" s="34"/>
      <c r="DT42" s="34"/>
      <c r="DU42" s="34"/>
      <c r="DV42" s="24"/>
      <c r="DW42" s="25"/>
      <c r="DX42" s="34"/>
      <c r="DY42" s="34"/>
      <c r="DZ42" s="34"/>
      <c r="EA42" s="34"/>
      <c r="EB42" s="34"/>
      <c r="EC42" s="34"/>
      <c r="ED42" s="34"/>
      <c r="EE42" s="34"/>
      <c r="EF42" s="24"/>
      <c r="EG42" s="25"/>
      <c r="EH42" s="34"/>
      <c r="EI42" s="34"/>
      <c r="EJ42" s="34"/>
      <c r="EK42" s="34"/>
      <c r="EL42" s="34"/>
      <c r="EM42" s="34"/>
      <c r="EN42" s="34"/>
      <c r="EO42" s="34"/>
      <c r="EP42" s="31"/>
      <c r="EQ42" s="34"/>
      <c r="ER42" s="34"/>
      <c r="ES42" s="34"/>
      <c r="ET42" s="34"/>
      <c r="EU42" s="34"/>
      <c r="EV42" s="34"/>
      <c r="EW42" s="34"/>
      <c r="EX42" s="34"/>
      <c r="EY42" s="34"/>
      <c r="EZ42" s="24"/>
      <c r="FA42" s="25"/>
      <c r="FB42" s="34"/>
      <c r="FC42" s="34"/>
      <c r="FD42" s="34"/>
      <c r="FE42" s="34"/>
      <c r="FF42" s="34"/>
      <c r="FG42" s="34"/>
      <c r="FH42" s="34"/>
      <c r="FI42" s="34"/>
      <c r="FJ42" s="24"/>
      <c r="FK42" s="25"/>
      <c r="FL42" s="34"/>
      <c r="FM42" s="34"/>
      <c r="FN42" s="34"/>
      <c r="FO42" s="34"/>
      <c r="FP42" s="34"/>
      <c r="FQ42" s="34"/>
      <c r="FR42" s="34"/>
      <c r="FS42" s="34"/>
      <c r="FT42" s="24"/>
      <c r="FU42" s="25"/>
      <c r="FV42" s="34"/>
      <c r="FW42" s="34"/>
      <c r="FX42" s="34"/>
      <c r="FY42" s="34"/>
      <c r="FZ42" s="34"/>
      <c r="GA42" s="34"/>
      <c r="GB42" s="34"/>
      <c r="GC42" s="34"/>
      <c r="GD42" s="24"/>
      <c r="GE42" s="25"/>
      <c r="GF42" s="34"/>
      <c r="GG42" s="34"/>
      <c r="GH42" s="34"/>
      <c r="GI42" s="34"/>
      <c r="GJ42" s="34"/>
      <c r="GK42" s="34"/>
      <c r="GL42" s="34"/>
      <c r="GM42" s="34"/>
      <c r="GN42" s="24"/>
      <c r="GO42" s="25"/>
      <c r="GP42" s="34"/>
      <c r="GQ42" s="34"/>
      <c r="GR42" s="34"/>
      <c r="GS42" s="34"/>
      <c r="GT42" s="34"/>
      <c r="GU42" s="34"/>
      <c r="GV42" s="34"/>
      <c r="GW42" s="34"/>
      <c r="GX42" s="24"/>
      <c r="GY42" s="25"/>
      <c r="GZ42" s="34"/>
      <c r="HA42" s="34"/>
      <c r="HB42" s="34"/>
      <c r="HC42" s="34"/>
      <c r="HD42" s="34"/>
      <c r="HE42" s="34"/>
      <c r="HF42" s="34"/>
      <c r="HG42" s="34"/>
      <c r="HH42" s="24"/>
      <c r="HI42" s="25"/>
      <c r="HJ42" s="34"/>
      <c r="HK42" s="34"/>
      <c r="HL42" s="34"/>
      <c r="HM42" s="34"/>
      <c r="HN42" s="34"/>
      <c r="HO42" s="34"/>
      <c r="HP42" s="34"/>
      <c r="HQ42" s="34"/>
      <c r="HR42" s="31"/>
    </row>
    <row r="43" spans="2:226" ht="9" customHeight="1" x14ac:dyDescent="0.25">
      <c r="B43" s="134" t="s">
        <v>71</v>
      </c>
      <c r="D43" s="121" t="s">
        <v>58</v>
      </c>
      <c r="E43" s="101"/>
      <c r="F43" s="101">
        <v>3</v>
      </c>
      <c r="G43" s="87" t="s">
        <v>16</v>
      </c>
      <c r="H43" s="119" t="str">
        <f t="shared" ref="H43" si="51">IF(O44&gt;P43,"!","")</f>
        <v/>
      </c>
      <c r="I43" s="43" t="s">
        <v>17</v>
      </c>
      <c r="J43" s="44">
        <f>IF(D43="","",COUNTIF(Echéancier!$Q43:$EP43,"p"))</f>
        <v>2</v>
      </c>
      <c r="K43" s="14">
        <f t="shared" ref="K43" si="52">IFERROR(K41+J43,0)</f>
        <v>2</v>
      </c>
      <c r="L43" s="14"/>
      <c r="M43" s="14"/>
      <c r="N43" s="14" t="str">
        <f t="shared" ref="N43" si="53">IF(F43&gt;F41,"d","")</f>
        <v/>
      </c>
      <c r="O43" s="14"/>
      <c r="P43" s="14">
        <f>IFERROR(MATCH("ra",$Q43:$EP43,1),0)</f>
        <v>48</v>
      </c>
      <c r="Q43" s="5"/>
      <c r="Z43" s="18"/>
      <c r="AA43" s="20"/>
      <c r="AJ43" s="18"/>
      <c r="AK43" s="20"/>
      <c r="AT43" s="18"/>
      <c r="AU43" s="20"/>
      <c r="BE43" s="20"/>
      <c r="BK43" s="71" t="s">
        <v>28</v>
      </c>
      <c r="BL43" s="71" t="s">
        <v>28</v>
      </c>
      <c r="BN43" s="18"/>
      <c r="BO43" s="20"/>
      <c r="BX43" s="18"/>
      <c r="BY43" s="20"/>
      <c r="CH43" s="18"/>
      <c r="CI43" s="20"/>
      <c r="CR43" s="18"/>
      <c r="CS43" s="20"/>
      <c r="DC43" s="20"/>
      <c r="DL43" s="18"/>
      <c r="DM43" s="20"/>
      <c r="DV43" s="18"/>
      <c r="DW43" s="20"/>
      <c r="EF43" s="18"/>
      <c r="EG43" s="20"/>
      <c r="EP43" s="4"/>
      <c r="EZ43" s="18"/>
      <c r="FA43" s="20"/>
      <c r="FJ43" s="18"/>
      <c r="FK43" s="20"/>
      <c r="FT43" s="18"/>
      <c r="FU43" s="20"/>
      <c r="GD43" s="18"/>
      <c r="GE43" s="20"/>
      <c r="GN43" s="18"/>
      <c r="GO43" s="20"/>
      <c r="GX43" s="18"/>
      <c r="GY43" s="20"/>
      <c r="HH43" s="18"/>
      <c r="HI43" s="20"/>
      <c r="HR43" s="4"/>
    </row>
    <row r="44" spans="2:226" ht="9" customHeight="1" x14ac:dyDescent="0.25">
      <c r="B44" s="134"/>
      <c r="D44" s="121"/>
      <c r="E44" s="101"/>
      <c r="F44" s="101"/>
      <c r="G44" s="87"/>
      <c r="H44" s="119"/>
      <c r="I44" s="45" t="s">
        <v>1</v>
      </c>
      <c r="J44" s="46">
        <f>IF(D43="","",COUNTIF(Echéancier!$Q44:$EP44,"r"))</f>
        <v>2</v>
      </c>
      <c r="K44" s="14"/>
      <c r="L44" s="14">
        <f t="shared" ref="L44" si="54">IFERROR(L42+J44,0)</f>
        <v>2</v>
      </c>
      <c r="M44" s="14">
        <f t="shared" ref="M44" si="55">COUNTIF(Q44:EP44,"a")</f>
        <v>0</v>
      </c>
      <c r="N44" s="14" t="str">
        <f t="shared" ref="N44" si="56">IF(F43="","",(IF(F43&lt;&gt;F45,"f","")))</f>
        <v/>
      </c>
      <c r="O44" s="14">
        <f>IFERROR(MATCH("ra",$Q44:$EP44,1),0)</f>
        <v>43</v>
      </c>
      <c r="P44" s="14"/>
      <c r="Q44" s="23"/>
      <c r="R44" s="34"/>
      <c r="S44" s="34"/>
      <c r="T44" s="34"/>
      <c r="U44" s="34"/>
      <c r="V44" s="34"/>
      <c r="W44" s="34"/>
      <c r="X44" s="34"/>
      <c r="Y44" s="34"/>
      <c r="Z44" s="24"/>
      <c r="AA44" s="25"/>
      <c r="AB44" s="34"/>
      <c r="AC44" s="34"/>
      <c r="AD44" s="34"/>
      <c r="AE44" s="34"/>
      <c r="AF44" s="34"/>
      <c r="AG44" s="34"/>
      <c r="AH44" s="34"/>
      <c r="AI44" s="34"/>
      <c r="AJ44" s="24"/>
      <c r="AK44" s="25"/>
      <c r="AL44" s="34"/>
      <c r="AM44" s="34"/>
      <c r="AN44" s="34"/>
      <c r="AO44" s="34"/>
      <c r="AP44" s="34"/>
      <c r="AQ44" s="34"/>
      <c r="AR44" s="34"/>
      <c r="AS44" s="34"/>
      <c r="AT44" s="24"/>
      <c r="AU44" s="25"/>
      <c r="AV44" s="34"/>
      <c r="AW44" s="34"/>
      <c r="AX44" s="34"/>
      <c r="AY44" s="34"/>
      <c r="AZ44" s="34"/>
      <c r="BA44" s="34"/>
      <c r="BB44" s="34"/>
      <c r="BC44" s="34"/>
      <c r="BD44" s="24"/>
      <c r="BE44" s="25"/>
      <c r="BF44" s="75" t="s">
        <v>27</v>
      </c>
      <c r="BG44" s="75" t="s">
        <v>27</v>
      </c>
      <c r="BH44" s="34"/>
      <c r="BI44" s="34"/>
      <c r="BJ44" s="34"/>
      <c r="BK44" s="34"/>
      <c r="BL44" s="34"/>
      <c r="BM44" s="34"/>
      <c r="BN44" s="24"/>
      <c r="BO44" s="25"/>
      <c r="BP44" s="34"/>
      <c r="BQ44" s="34"/>
      <c r="BR44" s="34"/>
      <c r="BS44" s="34"/>
      <c r="BT44" s="34"/>
      <c r="BU44" s="34"/>
      <c r="BV44" s="34"/>
      <c r="BW44" s="34"/>
      <c r="BX44" s="24"/>
      <c r="BY44" s="25"/>
      <c r="BZ44" s="34"/>
      <c r="CA44" s="34"/>
      <c r="CB44" s="34"/>
      <c r="CC44" s="34"/>
      <c r="CD44" s="34"/>
      <c r="CE44" s="34"/>
      <c r="CF44" s="34"/>
      <c r="CG44" s="34"/>
      <c r="CH44" s="24"/>
      <c r="CI44" s="25"/>
      <c r="CJ44" s="34"/>
      <c r="CK44" s="34"/>
      <c r="CL44" s="34"/>
      <c r="CM44" s="34"/>
      <c r="CN44" s="34"/>
      <c r="CO44" s="34"/>
      <c r="CP44" s="34"/>
      <c r="CQ44" s="34"/>
      <c r="CR44" s="24"/>
      <c r="CS44" s="25"/>
      <c r="CT44" s="34"/>
      <c r="CU44" s="34"/>
      <c r="CV44" s="34"/>
      <c r="CW44" s="34"/>
      <c r="CX44" s="34"/>
      <c r="CY44" s="34"/>
      <c r="CZ44" s="34"/>
      <c r="DA44" s="34"/>
      <c r="DB44" s="34"/>
      <c r="DC44" s="25"/>
      <c r="DD44" s="34"/>
      <c r="DE44" s="34"/>
      <c r="DF44" s="34"/>
      <c r="DG44" s="34"/>
      <c r="DH44" s="34"/>
      <c r="DI44" s="34"/>
      <c r="DJ44" s="34"/>
      <c r="DK44" s="34"/>
      <c r="DL44" s="24"/>
      <c r="DM44" s="25"/>
      <c r="DN44" s="34"/>
      <c r="DO44" s="34"/>
      <c r="DP44" s="34"/>
      <c r="DQ44" s="34"/>
      <c r="DR44" s="34"/>
      <c r="DS44" s="34"/>
      <c r="DT44" s="34"/>
      <c r="DU44" s="34"/>
      <c r="DV44" s="24"/>
      <c r="DW44" s="25"/>
      <c r="DX44" s="34"/>
      <c r="DY44" s="34"/>
      <c r="DZ44" s="34"/>
      <c r="EA44" s="34"/>
      <c r="EB44" s="34"/>
      <c r="EC44" s="34"/>
      <c r="ED44" s="34"/>
      <c r="EE44" s="34"/>
      <c r="EF44" s="24"/>
      <c r="EG44" s="25"/>
      <c r="EH44" s="34"/>
      <c r="EI44" s="34"/>
      <c r="EJ44" s="34"/>
      <c r="EK44" s="34"/>
      <c r="EL44" s="34"/>
      <c r="EM44" s="34"/>
      <c r="EN44" s="34"/>
      <c r="EO44" s="34"/>
      <c r="EP44" s="31"/>
      <c r="EQ44" s="34"/>
      <c r="ER44" s="34"/>
      <c r="ES44" s="34"/>
      <c r="ET44" s="34"/>
      <c r="EU44" s="34"/>
      <c r="EV44" s="34"/>
      <c r="EW44" s="34"/>
      <c r="EX44" s="34"/>
      <c r="EY44" s="34"/>
      <c r="EZ44" s="24"/>
      <c r="FA44" s="25"/>
      <c r="FB44" s="34"/>
      <c r="FC44" s="34"/>
      <c r="FD44" s="34"/>
      <c r="FE44" s="34"/>
      <c r="FF44" s="34"/>
      <c r="FG44" s="34"/>
      <c r="FH44" s="34"/>
      <c r="FI44" s="34"/>
      <c r="FJ44" s="24"/>
      <c r="FK44" s="25"/>
      <c r="FL44" s="34"/>
      <c r="FM44" s="34"/>
      <c r="FN44" s="34"/>
      <c r="FO44" s="34"/>
      <c r="FP44" s="34"/>
      <c r="FQ44" s="34"/>
      <c r="FR44" s="34"/>
      <c r="FS44" s="34"/>
      <c r="FT44" s="24"/>
      <c r="FU44" s="25"/>
      <c r="FV44" s="34"/>
      <c r="FW44" s="34"/>
      <c r="FX44" s="34"/>
      <c r="FY44" s="34"/>
      <c r="FZ44" s="34"/>
      <c r="GA44" s="34"/>
      <c r="GB44" s="34"/>
      <c r="GC44" s="34"/>
      <c r="GD44" s="24"/>
      <c r="GE44" s="25"/>
      <c r="GF44" s="34"/>
      <c r="GG44" s="34"/>
      <c r="GH44" s="34"/>
      <c r="GI44" s="34"/>
      <c r="GJ44" s="34"/>
      <c r="GK44" s="34"/>
      <c r="GL44" s="34"/>
      <c r="GM44" s="34"/>
      <c r="GN44" s="24"/>
      <c r="GO44" s="25"/>
      <c r="GP44" s="34"/>
      <c r="GQ44" s="34"/>
      <c r="GR44" s="34"/>
      <c r="GS44" s="34"/>
      <c r="GT44" s="34"/>
      <c r="GU44" s="34"/>
      <c r="GV44" s="34"/>
      <c r="GW44" s="34"/>
      <c r="GX44" s="24"/>
      <c r="GY44" s="25"/>
      <c r="GZ44" s="34"/>
      <c r="HA44" s="34"/>
      <c r="HB44" s="34"/>
      <c r="HC44" s="34"/>
      <c r="HD44" s="34"/>
      <c r="HE44" s="34"/>
      <c r="HF44" s="34"/>
      <c r="HG44" s="34"/>
      <c r="HH44" s="24"/>
      <c r="HI44" s="25"/>
      <c r="HJ44" s="34"/>
      <c r="HK44" s="34"/>
      <c r="HL44" s="34"/>
      <c r="HM44" s="34"/>
      <c r="HN44" s="34"/>
      <c r="HO44" s="34"/>
      <c r="HP44" s="34"/>
      <c r="HQ44" s="34"/>
      <c r="HR44" s="31"/>
    </row>
    <row r="45" spans="2:226" ht="9" customHeight="1" x14ac:dyDescent="0.25">
      <c r="B45" s="134" t="s">
        <v>72</v>
      </c>
      <c r="D45" s="121" t="s">
        <v>59</v>
      </c>
      <c r="E45" s="101"/>
      <c r="F45" s="101">
        <v>3</v>
      </c>
      <c r="G45" s="87" t="s">
        <v>16</v>
      </c>
      <c r="H45" s="119" t="str">
        <f t="shared" ref="H45" si="57">IF(O46&gt;P45,"!","")</f>
        <v/>
      </c>
      <c r="I45" s="43" t="s">
        <v>17</v>
      </c>
      <c r="J45" s="44">
        <f>IF(D45="","",COUNTIF(Echéancier!$Q45:$EP45,"p"))</f>
        <v>2</v>
      </c>
      <c r="K45" s="14">
        <f t="shared" ref="K45" si="58">IFERROR(K43+J45,0)</f>
        <v>4</v>
      </c>
      <c r="L45" s="14"/>
      <c r="M45" s="14"/>
      <c r="N45" s="14" t="str">
        <f t="shared" ref="N45" si="59">IF(F45&gt;F43,"d","")</f>
        <v/>
      </c>
      <c r="O45" s="14"/>
      <c r="P45" s="14">
        <f>IFERROR(MATCH("ra",$Q45:$EP45,1),0)</f>
        <v>50</v>
      </c>
      <c r="Q45" s="5"/>
      <c r="Z45" s="18"/>
      <c r="AA45" s="20"/>
      <c r="AJ45" s="18"/>
      <c r="AK45" s="20"/>
      <c r="AT45" s="18"/>
      <c r="AU45" s="20"/>
      <c r="BD45" s="18"/>
      <c r="BE45" s="20"/>
      <c r="BM45" s="71" t="s">
        <v>28</v>
      </c>
      <c r="BN45" s="71" t="s">
        <v>28</v>
      </c>
      <c r="BO45" s="20"/>
      <c r="BX45" s="18"/>
      <c r="BY45" s="20"/>
      <c r="CH45" s="18"/>
      <c r="CI45" s="20"/>
      <c r="CR45" s="18"/>
      <c r="CS45" s="20"/>
      <c r="DC45" s="20"/>
      <c r="DL45" s="18"/>
      <c r="DM45" s="20"/>
      <c r="DV45" s="18"/>
      <c r="DW45" s="20"/>
      <c r="EF45" s="18"/>
      <c r="EG45" s="20"/>
      <c r="EP45" s="4"/>
      <c r="EZ45" s="18"/>
      <c r="FA45" s="20"/>
      <c r="FJ45" s="18"/>
      <c r="FK45" s="20"/>
      <c r="FT45" s="18"/>
      <c r="FU45" s="20"/>
      <c r="GD45" s="18"/>
      <c r="GE45" s="20"/>
      <c r="GN45" s="18"/>
      <c r="GO45" s="20"/>
      <c r="GX45" s="18"/>
      <c r="GY45" s="20"/>
      <c r="HH45" s="18"/>
      <c r="HI45" s="20"/>
      <c r="HR45" s="4"/>
    </row>
    <row r="46" spans="2:226" ht="9" customHeight="1" x14ac:dyDescent="0.25">
      <c r="B46" s="134"/>
      <c r="D46" s="121"/>
      <c r="E46" s="101"/>
      <c r="F46" s="101"/>
      <c r="G46" s="87"/>
      <c r="H46" s="119"/>
      <c r="I46" s="45" t="s">
        <v>1</v>
      </c>
      <c r="J46" s="46">
        <f>IF(D45="","",COUNTIF(Echéancier!$Q46:$EP46,"r"))</f>
        <v>2</v>
      </c>
      <c r="K46" s="14"/>
      <c r="L46" s="14">
        <f t="shared" ref="L46" si="60">IFERROR(L44+J46,0)</f>
        <v>4</v>
      </c>
      <c r="M46" s="14">
        <f t="shared" ref="M46" si="61">COUNTIF(Q46:EP46,"a")</f>
        <v>0</v>
      </c>
      <c r="N46" s="14" t="str">
        <f>IF(F45="","",(IF(F45&lt;&gt;F47,"f","")))</f>
        <v/>
      </c>
      <c r="O46" s="14">
        <f>IFERROR(MATCH("ra",$Q46:$EP46,1),0)</f>
        <v>47</v>
      </c>
      <c r="P46" s="14"/>
      <c r="Q46" s="23"/>
      <c r="R46" s="34"/>
      <c r="S46" s="34"/>
      <c r="T46" s="34"/>
      <c r="U46" s="34"/>
      <c r="V46" s="34"/>
      <c r="W46" s="34"/>
      <c r="X46" s="34"/>
      <c r="Y46" s="34"/>
      <c r="Z46" s="24"/>
      <c r="AA46" s="25"/>
      <c r="AB46" s="34"/>
      <c r="AC46" s="34"/>
      <c r="AD46" s="34"/>
      <c r="AE46" s="34"/>
      <c r="AF46" s="34"/>
      <c r="AG46" s="34"/>
      <c r="AH46" s="34"/>
      <c r="AI46" s="34"/>
      <c r="AJ46" s="24"/>
      <c r="AK46" s="25"/>
      <c r="AL46" s="34"/>
      <c r="AM46" s="34"/>
      <c r="AN46" s="34"/>
      <c r="AO46" s="34"/>
      <c r="AP46" s="34"/>
      <c r="AQ46" s="34"/>
      <c r="AR46" s="34"/>
      <c r="AS46" s="34"/>
      <c r="AT46" s="24"/>
      <c r="AU46" s="25"/>
      <c r="AV46" s="34"/>
      <c r="AW46" s="34"/>
      <c r="AX46" s="34"/>
      <c r="AY46" s="34"/>
      <c r="AZ46" s="34"/>
      <c r="BA46" s="34"/>
      <c r="BB46" s="34"/>
      <c r="BC46" s="34"/>
      <c r="BD46" s="24"/>
      <c r="BE46" s="25"/>
      <c r="BF46" s="34"/>
      <c r="BG46" s="34"/>
      <c r="BH46" s="75"/>
      <c r="BI46" s="34"/>
      <c r="BJ46" s="34" t="s">
        <v>27</v>
      </c>
      <c r="BK46" s="34" t="s">
        <v>27</v>
      </c>
      <c r="BL46" s="34"/>
      <c r="BM46" s="34"/>
      <c r="BN46" s="24"/>
      <c r="BO46" s="25"/>
      <c r="BP46" s="34"/>
      <c r="BQ46" s="34"/>
      <c r="BR46" s="34"/>
      <c r="BS46" s="34"/>
      <c r="BT46" s="34"/>
      <c r="BU46" s="34"/>
      <c r="BV46" s="34"/>
      <c r="BW46" s="34"/>
      <c r="BX46" s="24"/>
      <c r="BY46" s="25"/>
      <c r="BZ46" s="34"/>
      <c r="CA46" s="34"/>
      <c r="CB46" s="34"/>
      <c r="CC46" s="34"/>
      <c r="CD46" s="34"/>
      <c r="CE46" s="34"/>
      <c r="CF46" s="34"/>
      <c r="CG46" s="34"/>
      <c r="CH46" s="24"/>
      <c r="CI46" s="25"/>
      <c r="CJ46" s="34"/>
      <c r="CK46" s="34"/>
      <c r="CL46" s="34"/>
      <c r="CM46" s="34"/>
      <c r="CN46" s="34"/>
      <c r="CO46" s="34"/>
      <c r="CP46" s="34"/>
      <c r="CQ46" s="34"/>
      <c r="CR46" s="24"/>
      <c r="CS46" s="25"/>
      <c r="CT46" s="34"/>
      <c r="CU46" s="34"/>
      <c r="CV46" s="34"/>
      <c r="CW46" s="34"/>
      <c r="CX46" s="34"/>
      <c r="CY46" s="34"/>
      <c r="CZ46" s="34"/>
      <c r="DA46" s="34"/>
      <c r="DB46" s="34"/>
      <c r="DC46" s="25"/>
      <c r="DD46" s="34"/>
      <c r="DE46" s="34"/>
      <c r="DF46" s="34"/>
      <c r="DG46" s="34"/>
      <c r="DH46" s="34"/>
      <c r="DI46" s="34"/>
      <c r="DJ46" s="34"/>
      <c r="DK46" s="34"/>
      <c r="DL46" s="24"/>
      <c r="DM46" s="25"/>
      <c r="DN46" s="34"/>
      <c r="DO46" s="34"/>
      <c r="DP46" s="34"/>
      <c r="DQ46" s="34"/>
      <c r="DR46" s="34"/>
      <c r="DS46" s="34"/>
      <c r="DT46" s="34"/>
      <c r="DU46" s="34"/>
      <c r="DV46" s="24"/>
      <c r="DW46" s="25"/>
      <c r="DX46" s="34"/>
      <c r="DY46" s="34"/>
      <c r="DZ46" s="34"/>
      <c r="EA46" s="34"/>
      <c r="EB46" s="34"/>
      <c r="EC46" s="34"/>
      <c r="ED46" s="34"/>
      <c r="EE46" s="34"/>
      <c r="EF46" s="24"/>
      <c r="EG46" s="25"/>
      <c r="EH46" s="34"/>
      <c r="EI46" s="34"/>
      <c r="EJ46" s="34"/>
      <c r="EK46" s="34"/>
      <c r="EL46" s="34"/>
      <c r="EM46" s="34"/>
      <c r="EN46" s="34"/>
      <c r="EO46" s="34"/>
      <c r="EP46" s="31"/>
      <c r="EQ46" s="34"/>
      <c r="ER46" s="34"/>
      <c r="ES46" s="34"/>
      <c r="ET46" s="34"/>
      <c r="EU46" s="34"/>
      <c r="EV46" s="34"/>
      <c r="EW46" s="34"/>
      <c r="EX46" s="34"/>
      <c r="EY46" s="34"/>
      <c r="EZ46" s="24"/>
      <c r="FA46" s="25"/>
      <c r="FB46" s="34"/>
      <c r="FC46" s="34"/>
      <c r="FD46" s="34"/>
      <c r="FE46" s="34"/>
      <c r="FF46" s="34"/>
      <c r="FG46" s="34"/>
      <c r="FH46" s="34"/>
      <c r="FI46" s="34"/>
      <c r="FJ46" s="24"/>
      <c r="FK46" s="25"/>
      <c r="FL46" s="34"/>
      <c r="FM46" s="34"/>
      <c r="FN46" s="34"/>
      <c r="FO46" s="34"/>
      <c r="FP46" s="34"/>
      <c r="FQ46" s="34"/>
      <c r="FR46" s="34"/>
      <c r="FS46" s="34"/>
      <c r="FT46" s="24"/>
      <c r="FU46" s="25"/>
      <c r="FV46" s="34"/>
      <c r="FW46" s="34"/>
      <c r="FX46" s="34"/>
      <c r="FY46" s="34"/>
      <c r="FZ46" s="34"/>
      <c r="GA46" s="34"/>
      <c r="GB46" s="34"/>
      <c r="GC46" s="34"/>
      <c r="GD46" s="24"/>
      <c r="GE46" s="25"/>
      <c r="GF46" s="34"/>
      <c r="GG46" s="34"/>
      <c r="GH46" s="34"/>
      <c r="GI46" s="34"/>
      <c r="GJ46" s="34"/>
      <c r="GK46" s="34"/>
      <c r="GL46" s="34"/>
      <c r="GM46" s="34"/>
      <c r="GN46" s="24"/>
      <c r="GO46" s="25"/>
      <c r="GP46" s="34"/>
      <c r="GQ46" s="34"/>
      <c r="GR46" s="34"/>
      <c r="GS46" s="34"/>
      <c r="GT46" s="34"/>
      <c r="GU46" s="34"/>
      <c r="GV46" s="34"/>
      <c r="GW46" s="34"/>
      <c r="GX46" s="24"/>
      <c r="GY46" s="25"/>
      <c r="GZ46" s="34"/>
      <c r="HA46" s="34"/>
      <c r="HB46" s="34"/>
      <c r="HC46" s="34"/>
      <c r="HD46" s="34"/>
      <c r="HE46" s="34"/>
      <c r="HF46" s="34"/>
      <c r="HG46" s="34"/>
      <c r="HH46" s="24"/>
      <c r="HI46" s="25"/>
      <c r="HJ46" s="34"/>
      <c r="HK46" s="34"/>
      <c r="HL46" s="34"/>
      <c r="HM46" s="34"/>
      <c r="HN46" s="34"/>
      <c r="HO46" s="34"/>
      <c r="HP46" s="34"/>
      <c r="HQ46" s="34"/>
      <c r="HR46" s="31"/>
    </row>
    <row r="47" spans="2:226" ht="9" customHeight="1" x14ac:dyDescent="0.25">
      <c r="B47" s="134" t="s">
        <v>73</v>
      </c>
      <c r="D47" s="121" t="s">
        <v>65</v>
      </c>
      <c r="E47" s="101"/>
      <c r="F47" s="101">
        <v>3</v>
      </c>
      <c r="G47" s="87" t="s">
        <v>16</v>
      </c>
      <c r="H47" s="119" t="str">
        <f t="shared" ref="H47" si="62">IF(O48&gt;P47,"!","")</f>
        <v/>
      </c>
      <c r="I47" s="43" t="s">
        <v>17</v>
      </c>
      <c r="J47" s="44">
        <f>IF(D47="","",COUNTIF(Echéancier!$Q47:$EP47,"p"))</f>
        <v>1</v>
      </c>
      <c r="K47" s="14">
        <f>IFERROR(K45+J47,0)</f>
        <v>5</v>
      </c>
      <c r="L47" s="14"/>
      <c r="M47" s="14"/>
      <c r="N47" s="14" t="str">
        <f>IF(F47&gt;F45,"d","")</f>
        <v/>
      </c>
      <c r="O47" s="14"/>
      <c r="P47" s="14">
        <f>IFERROR(MATCH("ra",$Q47:$EP47,1),0)</f>
        <v>51</v>
      </c>
      <c r="Q47" s="5"/>
      <c r="Z47" s="18"/>
      <c r="AA47" s="20"/>
      <c r="AJ47" s="18"/>
      <c r="AK47" s="20"/>
      <c r="AT47" s="18"/>
      <c r="AU47" s="20"/>
      <c r="BD47" s="18"/>
      <c r="BE47" s="20"/>
      <c r="BN47" s="18"/>
      <c r="BO47" s="71" t="s">
        <v>28</v>
      </c>
      <c r="BX47" s="18"/>
      <c r="BY47" s="20"/>
      <c r="CH47" s="18"/>
      <c r="CI47" s="20"/>
      <c r="CR47" s="18"/>
      <c r="CS47" s="20"/>
      <c r="DC47" s="20"/>
      <c r="DL47" s="18"/>
      <c r="DM47" s="20"/>
      <c r="DV47" s="18"/>
      <c r="DW47" s="20"/>
      <c r="EF47" s="18"/>
      <c r="EG47" s="20"/>
      <c r="EP47" s="4"/>
      <c r="EZ47" s="18"/>
      <c r="FA47" s="20"/>
      <c r="FJ47" s="18"/>
      <c r="FK47" s="20"/>
      <c r="FT47" s="18"/>
      <c r="FU47" s="20"/>
      <c r="GD47" s="18"/>
      <c r="GE47" s="20"/>
      <c r="GN47" s="18"/>
      <c r="GO47" s="20"/>
      <c r="GX47" s="18"/>
      <c r="GY47" s="20"/>
      <c r="HH47" s="18"/>
      <c r="HI47" s="20"/>
      <c r="HR47" s="4"/>
    </row>
    <row r="48" spans="2:226" ht="9" customHeight="1" x14ac:dyDescent="0.25">
      <c r="B48" s="134"/>
      <c r="D48" s="121"/>
      <c r="E48" s="101"/>
      <c r="F48" s="101"/>
      <c r="G48" s="87"/>
      <c r="H48" s="119"/>
      <c r="I48" s="45" t="s">
        <v>1</v>
      </c>
      <c r="J48" s="46">
        <f>IF(D47="","",COUNTIF(Echéancier!$Q48:$EP48,"r"))</f>
        <v>2</v>
      </c>
      <c r="K48" s="14"/>
      <c r="L48" s="14">
        <f>IFERROR(L46+J48,0)</f>
        <v>6</v>
      </c>
      <c r="M48" s="14">
        <f t="shared" ref="M48" si="63">COUNTIF(Q48:EP48,"a")</f>
        <v>0</v>
      </c>
      <c r="N48" s="14" t="str">
        <f t="shared" ref="N48" si="64">IF(F47="","",(IF(F47&lt;&gt;F49,"f","")))</f>
        <v>f</v>
      </c>
      <c r="O48" s="14">
        <f>IFERROR(MATCH("ra",$Q48:$EP48,1),0)</f>
        <v>45</v>
      </c>
      <c r="P48" s="14"/>
      <c r="Q48" s="23"/>
      <c r="R48" s="34"/>
      <c r="S48" s="34"/>
      <c r="T48" s="34"/>
      <c r="U48" s="34"/>
      <c r="V48" s="34"/>
      <c r="W48" s="34"/>
      <c r="X48" s="34"/>
      <c r="Y48" s="34"/>
      <c r="Z48" s="24"/>
      <c r="AA48" s="25"/>
      <c r="AB48" s="34"/>
      <c r="AC48" s="34"/>
      <c r="AD48" s="34"/>
      <c r="AE48" s="34"/>
      <c r="AF48" s="34"/>
      <c r="AG48" s="34"/>
      <c r="AH48" s="34"/>
      <c r="AI48" s="34"/>
      <c r="AJ48" s="24"/>
      <c r="AK48" s="25"/>
      <c r="AL48" s="34"/>
      <c r="AM48" s="34"/>
      <c r="AN48" s="34"/>
      <c r="AO48" s="34"/>
      <c r="AP48" s="34"/>
      <c r="AQ48" s="34"/>
      <c r="AR48" s="34"/>
      <c r="AS48" s="34"/>
      <c r="AT48" s="24"/>
      <c r="AU48" s="25"/>
      <c r="AV48" s="34"/>
      <c r="AW48" s="34"/>
      <c r="AX48" s="34"/>
      <c r="AY48" s="34"/>
      <c r="AZ48" s="34"/>
      <c r="BA48" s="34"/>
      <c r="BB48" s="34"/>
      <c r="BC48" s="34"/>
      <c r="BD48" s="24"/>
      <c r="BE48" s="25"/>
      <c r="BF48" s="34"/>
      <c r="BG48" s="34"/>
      <c r="BH48" s="34" t="s">
        <v>27</v>
      </c>
      <c r="BI48" s="75" t="s">
        <v>27</v>
      </c>
      <c r="BJ48" s="75"/>
      <c r="BK48" s="75"/>
      <c r="BL48" s="75"/>
      <c r="BM48" s="75"/>
      <c r="BN48" s="74"/>
      <c r="BO48" s="25"/>
      <c r="BP48" s="34"/>
      <c r="BQ48" s="34"/>
      <c r="BR48" s="34"/>
      <c r="BS48" s="34"/>
      <c r="BT48" s="34"/>
      <c r="BU48" s="34"/>
      <c r="BV48" s="34"/>
      <c r="BW48" s="34"/>
      <c r="BX48" s="24"/>
      <c r="BY48" s="25"/>
      <c r="BZ48" s="34"/>
      <c r="CA48" s="34"/>
      <c r="CB48" s="34"/>
      <c r="CC48" s="34"/>
      <c r="CD48" s="34"/>
      <c r="CE48" s="34"/>
      <c r="CF48" s="34"/>
      <c r="CG48" s="34"/>
      <c r="CH48" s="24"/>
      <c r="CI48" s="25"/>
      <c r="CJ48" s="34"/>
      <c r="CK48" s="34"/>
      <c r="CL48" s="34"/>
      <c r="CM48" s="34"/>
      <c r="CN48" s="34"/>
      <c r="CO48" s="34"/>
      <c r="CP48" s="34"/>
      <c r="CQ48" s="34"/>
      <c r="CR48" s="24"/>
      <c r="CS48" s="25"/>
      <c r="CT48" s="34"/>
      <c r="CU48" s="34"/>
      <c r="CV48" s="34"/>
      <c r="CW48" s="34"/>
      <c r="CX48" s="34"/>
      <c r="CY48" s="34"/>
      <c r="CZ48" s="34"/>
      <c r="DA48" s="34"/>
      <c r="DB48" s="34"/>
      <c r="DC48" s="25"/>
      <c r="DD48" s="34"/>
      <c r="DE48" s="34"/>
      <c r="DF48" s="34"/>
      <c r="DG48" s="34"/>
      <c r="DH48" s="34"/>
      <c r="DI48" s="34"/>
      <c r="DJ48" s="34"/>
      <c r="DK48" s="34"/>
      <c r="DL48" s="24"/>
      <c r="DM48" s="25"/>
      <c r="DN48" s="34"/>
      <c r="DO48" s="34"/>
      <c r="DP48" s="34"/>
      <c r="DQ48" s="34"/>
      <c r="DR48" s="34"/>
      <c r="DS48" s="34"/>
      <c r="DT48" s="34"/>
      <c r="DU48" s="34"/>
      <c r="DV48" s="24"/>
      <c r="DW48" s="25"/>
      <c r="DX48" s="34"/>
      <c r="DY48" s="34"/>
      <c r="DZ48" s="34"/>
      <c r="EA48" s="34"/>
      <c r="EB48" s="34"/>
      <c r="EC48" s="34"/>
      <c r="ED48" s="34"/>
      <c r="EE48" s="34"/>
      <c r="EF48" s="24"/>
      <c r="EG48" s="25"/>
      <c r="EH48" s="34"/>
      <c r="EI48" s="34"/>
      <c r="EJ48" s="34"/>
      <c r="EK48" s="34"/>
      <c r="EL48" s="34"/>
      <c r="EM48" s="34"/>
      <c r="EN48" s="34"/>
      <c r="EO48" s="34"/>
      <c r="EP48" s="31"/>
      <c r="EQ48" s="34"/>
      <c r="ER48" s="34"/>
      <c r="ES48" s="34"/>
      <c r="ET48" s="34"/>
      <c r="EU48" s="34"/>
      <c r="EV48" s="34"/>
      <c r="EW48" s="34"/>
      <c r="EX48" s="34"/>
      <c r="EY48" s="34"/>
      <c r="EZ48" s="24"/>
      <c r="FA48" s="25"/>
      <c r="FB48" s="34"/>
      <c r="FC48" s="34"/>
      <c r="FD48" s="34"/>
      <c r="FE48" s="34"/>
      <c r="FF48" s="34"/>
      <c r="FG48" s="34"/>
      <c r="FH48" s="34"/>
      <c r="FI48" s="34"/>
      <c r="FJ48" s="24"/>
      <c r="FK48" s="25"/>
      <c r="FL48" s="34"/>
      <c r="FM48" s="34"/>
      <c r="FN48" s="34"/>
      <c r="FO48" s="34"/>
      <c r="FP48" s="34"/>
      <c r="FQ48" s="34"/>
      <c r="FR48" s="34"/>
      <c r="FS48" s="34"/>
      <c r="FT48" s="24"/>
      <c r="FU48" s="25"/>
      <c r="FV48" s="34"/>
      <c r="FW48" s="34"/>
      <c r="FX48" s="34"/>
      <c r="FY48" s="34"/>
      <c r="FZ48" s="34"/>
      <c r="GA48" s="34"/>
      <c r="GB48" s="34"/>
      <c r="GC48" s="34"/>
      <c r="GD48" s="24"/>
      <c r="GE48" s="25"/>
      <c r="GF48" s="34"/>
      <c r="GG48" s="34"/>
      <c r="GH48" s="34"/>
      <c r="GI48" s="34"/>
      <c r="GJ48" s="34"/>
      <c r="GK48" s="34"/>
      <c r="GL48" s="34"/>
      <c r="GM48" s="34"/>
      <c r="GN48" s="24"/>
      <c r="GO48" s="25"/>
      <c r="GP48" s="34"/>
      <c r="GQ48" s="34"/>
      <c r="GR48" s="34"/>
      <c r="GS48" s="34"/>
      <c r="GT48" s="34"/>
      <c r="GU48" s="34"/>
      <c r="GV48" s="34"/>
      <c r="GW48" s="34"/>
      <c r="GX48" s="24"/>
      <c r="GY48" s="25"/>
      <c r="GZ48" s="34"/>
      <c r="HA48" s="34"/>
      <c r="HB48" s="34"/>
      <c r="HC48" s="34"/>
      <c r="HD48" s="34"/>
      <c r="HE48" s="34"/>
      <c r="HF48" s="34"/>
      <c r="HG48" s="34"/>
      <c r="HH48" s="24"/>
      <c r="HI48" s="25"/>
      <c r="HJ48" s="34"/>
      <c r="HK48" s="34"/>
      <c r="HL48" s="34"/>
      <c r="HM48" s="34"/>
      <c r="HN48" s="34"/>
      <c r="HO48" s="34"/>
      <c r="HP48" s="34"/>
      <c r="HQ48" s="34"/>
      <c r="HR48" s="31"/>
    </row>
    <row r="49" spans="2:226" ht="9" customHeight="1" x14ac:dyDescent="0.25">
      <c r="B49" s="134" t="s">
        <v>74</v>
      </c>
      <c r="D49" s="121" t="s">
        <v>60</v>
      </c>
      <c r="E49" s="101"/>
      <c r="F49" s="101">
        <v>4</v>
      </c>
      <c r="G49" s="87" t="s">
        <v>16</v>
      </c>
      <c r="H49" s="119" t="str">
        <f t="shared" ref="H49" si="65">IF(O50&gt;P49,"!","")</f>
        <v/>
      </c>
      <c r="I49" s="43" t="s">
        <v>17</v>
      </c>
      <c r="J49" s="44">
        <f>IF(D49="","",COUNTIF(Echéancier!$Q49:$EP49,"p"))</f>
        <v>7</v>
      </c>
      <c r="K49" s="14">
        <f t="shared" ref="K49" si="66">IFERROR(K47+J49,0)</f>
        <v>12</v>
      </c>
      <c r="L49" s="14"/>
      <c r="M49" s="14"/>
      <c r="N49" s="14" t="str">
        <f t="shared" ref="N49" si="67">IF(F49&gt;F47,"d","")</f>
        <v>d</v>
      </c>
      <c r="O49" s="14"/>
      <c r="P49" s="14">
        <f>IFERROR(MATCH("ra",$Q49:$EP49,1),0)</f>
        <v>58</v>
      </c>
      <c r="Q49" s="5"/>
      <c r="Z49" s="18"/>
      <c r="AA49" s="20"/>
      <c r="AJ49" s="18"/>
      <c r="AK49" s="20"/>
      <c r="AT49" s="18"/>
      <c r="AU49" s="20"/>
      <c r="BD49" s="18"/>
      <c r="BE49" s="20"/>
      <c r="BO49" s="20"/>
      <c r="BP49" s="71" t="s">
        <v>28</v>
      </c>
      <c r="BQ49" s="71" t="s">
        <v>28</v>
      </c>
      <c r="BR49" s="71" t="s">
        <v>28</v>
      </c>
      <c r="BS49" s="71" t="s">
        <v>28</v>
      </c>
      <c r="BT49" s="71" t="s">
        <v>28</v>
      </c>
      <c r="BU49" s="71" t="s">
        <v>28</v>
      </c>
      <c r="BV49" s="71" t="s">
        <v>28</v>
      </c>
      <c r="BX49" s="18"/>
      <c r="BY49" s="20"/>
      <c r="CH49" s="18"/>
      <c r="CI49" s="20"/>
      <c r="CR49" s="18"/>
      <c r="CS49" s="20"/>
      <c r="DC49" s="20"/>
      <c r="DL49" s="18"/>
      <c r="DM49" s="20"/>
      <c r="DV49" s="18"/>
      <c r="DW49" s="20"/>
      <c r="EF49" s="18"/>
      <c r="EG49" s="20"/>
      <c r="EP49" s="4"/>
      <c r="EZ49" s="18"/>
      <c r="FA49" s="20"/>
      <c r="FJ49" s="18"/>
      <c r="FK49" s="20"/>
      <c r="FT49" s="18"/>
      <c r="FU49" s="20"/>
      <c r="GD49" s="18"/>
      <c r="GE49" s="20"/>
      <c r="GN49" s="18"/>
      <c r="GO49" s="20"/>
      <c r="GX49" s="18"/>
      <c r="GY49" s="20"/>
      <c r="HH49" s="18"/>
      <c r="HI49" s="20"/>
      <c r="HR49" s="4"/>
    </row>
    <row r="50" spans="2:226" ht="9" customHeight="1" x14ac:dyDescent="0.25">
      <c r="B50" s="134"/>
      <c r="D50" s="121"/>
      <c r="E50" s="101"/>
      <c r="F50" s="101"/>
      <c r="G50" s="87"/>
      <c r="H50" s="119"/>
      <c r="I50" s="45" t="s">
        <v>1</v>
      </c>
      <c r="J50" s="46">
        <f>IF(D49="","",COUNTIF(Echéancier!$Q50:$EP50,"r"))</f>
        <v>3</v>
      </c>
      <c r="K50" s="14"/>
      <c r="L50" s="14">
        <f t="shared" ref="L50" si="68">IFERROR(L48+J50,0)</f>
        <v>9</v>
      </c>
      <c r="M50" s="14">
        <f t="shared" ref="M50" si="69">COUNTIF(Q50:EP50,"a")</f>
        <v>0</v>
      </c>
      <c r="N50" s="14" t="str">
        <f t="shared" ref="N50" si="70">IF(F49="","",(IF(F49&lt;&gt;F51,"f","")))</f>
        <v/>
      </c>
      <c r="O50" s="14">
        <f>IFERROR(MATCH("ra",$Q50:$EP50,1),0)</f>
        <v>50</v>
      </c>
      <c r="P50" s="14"/>
      <c r="Q50" s="23"/>
      <c r="R50" s="34"/>
      <c r="S50" s="34"/>
      <c r="T50" s="34"/>
      <c r="U50" s="34"/>
      <c r="V50" s="34"/>
      <c r="W50" s="34"/>
      <c r="X50" s="34"/>
      <c r="Y50" s="34"/>
      <c r="Z50" s="24"/>
      <c r="AA50" s="25"/>
      <c r="AB50" s="34"/>
      <c r="AC50" s="34"/>
      <c r="AD50" s="34"/>
      <c r="AE50" s="34"/>
      <c r="AF50" s="34"/>
      <c r="AG50" s="34"/>
      <c r="AH50" s="34"/>
      <c r="AI50" s="34"/>
      <c r="AJ50" s="24"/>
      <c r="AK50" s="25"/>
      <c r="AL50" s="34"/>
      <c r="AM50" s="34"/>
      <c r="AN50" s="34"/>
      <c r="AO50" s="34"/>
      <c r="AP50" s="34"/>
      <c r="AQ50" s="34"/>
      <c r="AR50" s="34"/>
      <c r="AS50" s="34"/>
      <c r="AT50" s="24"/>
      <c r="AU50" s="25"/>
      <c r="AV50" s="34"/>
      <c r="AW50" s="34"/>
      <c r="AX50" s="34"/>
      <c r="AY50" s="34"/>
      <c r="AZ50" s="34"/>
      <c r="BA50" s="34"/>
      <c r="BB50" s="34"/>
      <c r="BC50" s="34"/>
      <c r="BD50" s="24"/>
      <c r="BE50" s="25"/>
      <c r="BF50" s="34"/>
      <c r="BG50" s="34"/>
      <c r="BH50" s="34"/>
      <c r="BI50" s="34"/>
      <c r="BJ50" s="34"/>
      <c r="BK50" s="34"/>
      <c r="BL50" s="34" t="s">
        <v>27</v>
      </c>
      <c r="BM50" s="34" t="s">
        <v>27</v>
      </c>
      <c r="BN50" s="24" t="s">
        <v>27</v>
      </c>
      <c r="BO50" s="76"/>
      <c r="BP50" s="75"/>
      <c r="BQ50" s="75"/>
      <c r="BR50" s="75"/>
      <c r="BS50" s="34"/>
      <c r="BT50" s="34"/>
      <c r="BU50" s="34"/>
      <c r="BV50" s="34"/>
      <c r="BW50" s="34"/>
      <c r="BX50" s="24"/>
      <c r="BY50" s="25"/>
      <c r="BZ50" s="34"/>
      <c r="CA50" s="34"/>
      <c r="CB50" s="34"/>
      <c r="CC50" s="34"/>
      <c r="CD50" s="34"/>
      <c r="CE50" s="34"/>
      <c r="CF50" s="34"/>
      <c r="CG50" s="34"/>
      <c r="CH50" s="24"/>
      <c r="CI50" s="25"/>
      <c r="CJ50" s="34"/>
      <c r="CK50" s="34"/>
      <c r="CL50" s="34"/>
      <c r="CM50" s="34"/>
      <c r="CN50" s="34"/>
      <c r="CO50" s="34"/>
      <c r="CP50" s="34"/>
      <c r="CQ50" s="34"/>
      <c r="CR50" s="24"/>
      <c r="CS50" s="25"/>
      <c r="CT50" s="34"/>
      <c r="CU50" s="34"/>
      <c r="CV50" s="34"/>
      <c r="CW50" s="34"/>
      <c r="CX50" s="34"/>
      <c r="CY50" s="34"/>
      <c r="CZ50" s="34"/>
      <c r="DA50" s="34"/>
      <c r="DB50" s="34"/>
      <c r="DC50" s="25"/>
      <c r="DD50" s="34"/>
      <c r="DE50" s="34"/>
      <c r="DF50" s="34"/>
      <c r="DG50" s="34"/>
      <c r="DH50" s="34"/>
      <c r="DI50" s="34"/>
      <c r="DJ50" s="34"/>
      <c r="DK50" s="34"/>
      <c r="DL50" s="24"/>
      <c r="DM50" s="25"/>
      <c r="DN50" s="34"/>
      <c r="DO50" s="34"/>
      <c r="DP50" s="34"/>
      <c r="DQ50" s="34"/>
      <c r="DR50" s="34"/>
      <c r="DS50" s="34"/>
      <c r="DT50" s="34"/>
      <c r="DU50" s="34"/>
      <c r="DV50" s="24"/>
      <c r="DW50" s="25"/>
      <c r="DX50" s="34"/>
      <c r="DY50" s="34"/>
      <c r="DZ50" s="34"/>
      <c r="EA50" s="34"/>
      <c r="EB50" s="34"/>
      <c r="EC50" s="34"/>
      <c r="ED50" s="34"/>
      <c r="EE50" s="34"/>
      <c r="EF50" s="24"/>
      <c r="EG50" s="25"/>
      <c r="EH50" s="34"/>
      <c r="EI50" s="34"/>
      <c r="EJ50" s="34"/>
      <c r="EK50" s="34"/>
      <c r="EL50" s="34"/>
      <c r="EM50" s="34"/>
      <c r="EN50" s="34"/>
      <c r="EO50" s="34"/>
      <c r="EP50" s="31"/>
      <c r="EQ50" s="34"/>
      <c r="ER50" s="34"/>
      <c r="ES50" s="34"/>
      <c r="ET50" s="34"/>
      <c r="EU50" s="34"/>
      <c r="EV50" s="34"/>
      <c r="EW50" s="34"/>
      <c r="EX50" s="34"/>
      <c r="EY50" s="34"/>
      <c r="EZ50" s="24"/>
      <c r="FA50" s="25"/>
      <c r="FB50" s="34"/>
      <c r="FC50" s="34"/>
      <c r="FD50" s="34"/>
      <c r="FE50" s="34"/>
      <c r="FF50" s="34"/>
      <c r="FG50" s="34"/>
      <c r="FH50" s="34"/>
      <c r="FI50" s="34"/>
      <c r="FJ50" s="24"/>
      <c r="FK50" s="25"/>
      <c r="FL50" s="34"/>
      <c r="FM50" s="34"/>
      <c r="FN50" s="34"/>
      <c r="FO50" s="34"/>
      <c r="FP50" s="34"/>
      <c r="FQ50" s="34"/>
      <c r="FR50" s="34"/>
      <c r="FS50" s="34"/>
      <c r="FT50" s="24"/>
      <c r="FU50" s="25"/>
      <c r="FV50" s="34"/>
      <c r="FW50" s="34"/>
      <c r="FX50" s="34"/>
      <c r="FY50" s="34"/>
      <c r="FZ50" s="34"/>
      <c r="GA50" s="34"/>
      <c r="GB50" s="34"/>
      <c r="GC50" s="34"/>
      <c r="GD50" s="24"/>
      <c r="GE50" s="25"/>
      <c r="GF50" s="34"/>
      <c r="GG50" s="34"/>
      <c r="GH50" s="34"/>
      <c r="GI50" s="34"/>
      <c r="GJ50" s="34"/>
      <c r="GK50" s="34"/>
      <c r="GL50" s="34"/>
      <c r="GM50" s="34"/>
      <c r="GN50" s="24"/>
      <c r="GO50" s="25"/>
      <c r="GP50" s="34"/>
      <c r="GQ50" s="34"/>
      <c r="GR50" s="34"/>
      <c r="GS50" s="34"/>
      <c r="GT50" s="34"/>
      <c r="GU50" s="34"/>
      <c r="GV50" s="34"/>
      <c r="GW50" s="34"/>
      <c r="GX50" s="24"/>
      <c r="GY50" s="25"/>
      <c r="GZ50" s="34"/>
      <c r="HA50" s="34"/>
      <c r="HB50" s="34"/>
      <c r="HC50" s="34"/>
      <c r="HD50" s="34"/>
      <c r="HE50" s="34"/>
      <c r="HF50" s="34"/>
      <c r="HG50" s="34"/>
      <c r="HH50" s="24"/>
      <c r="HI50" s="25"/>
      <c r="HJ50" s="34"/>
      <c r="HK50" s="34"/>
      <c r="HL50" s="34"/>
      <c r="HM50" s="34"/>
      <c r="HN50" s="34"/>
      <c r="HO50" s="34"/>
      <c r="HP50" s="34"/>
      <c r="HQ50" s="34"/>
      <c r="HR50" s="31"/>
    </row>
    <row r="51" spans="2:226" ht="9" customHeight="1" x14ac:dyDescent="0.25">
      <c r="B51" s="134" t="s">
        <v>75</v>
      </c>
      <c r="D51" s="121" t="s">
        <v>61</v>
      </c>
      <c r="E51" s="101"/>
      <c r="F51" s="101">
        <v>4</v>
      </c>
      <c r="G51" s="87" t="s">
        <v>16</v>
      </c>
      <c r="H51" s="119" t="str">
        <f t="shared" ref="H51" si="71">IF(O52&gt;P51,"!","")</f>
        <v/>
      </c>
      <c r="I51" s="43" t="s">
        <v>17</v>
      </c>
      <c r="J51" s="44">
        <f>IF(D51="","",COUNTIF(Echéancier!$Q51:$EP51,"p"))</f>
        <v>4</v>
      </c>
      <c r="K51" s="14">
        <f t="shared" ref="K51" si="72">IFERROR(K49+J51,0)</f>
        <v>16</v>
      </c>
      <c r="L51" s="14"/>
      <c r="M51" s="14"/>
      <c r="N51" s="14" t="str">
        <f t="shared" ref="N51" si="73">IF(F51&gt;F49,"d","")</f>
        <v/>
      </c>
      <c r="O51" s="14"/>
      <c r="P51" s="14">
        <f>IFERROR(MATCH("ra",$Q51:$EP51,1),0)</f>
        <v>62</v>
      </c>
      <c r="Q51" s="5"/>
      <c r="Z51" s="18"/>
      <c r="AA51" s="20"/>
      <c r="AJ51" s="18"/>
      <c r="AK51" s="20"/>
      <c r="AT51" s="18"/>
      <c r="AU51" s="20"/>
      <c r="BD51" s="18"/>
      <c r="BE51" s="20"/>
      <c r="BN51" s="18"/>
      <c r="BW51" s="71" t="s">
        <v>28</v>
      </c>
      <c r="BX51" s="71" t="s">
        <v>28</v>
      </c>
      <c r="BY51" s="71" t="s">
        <v>28</v>
      </c>
      <c r="BZ51" s="71" t="s">
        <v>28</v>
      </c>
      <c r="CH51" s="18"/>
      <c r="CI51" s="20"/>
      <c r="CR51" s="18"/>
      <c r="CS51" s="20"/>
      <c r="DC51" s="20"/>
      <c r="DL51" s="18"/>
      <c r="DM51" s="20"/>
      <c r="DV51" s="18"/>
      <c r="DW51" s="20"/>
      <c r="EF51" s="18"/>
      <c r="EG51" s="20"/>
      <c r="EP51" s="4"/>
      <c r="EZ51" s="18"/>
      <c r="FA51" s="20"/>
      <c r="FJ51" s="18"/>
      <c r="FK51" s="20"/>
      <c r="FT51" s="18"/>
      <c r="FU51" s="20"/>
      <c r="GD51" s="18"/>
      <c r="GE51" s="20"/>
      <c r="GN51" s="18"/>
      <c r="GO51" s="20"/>
      <c r="GX51" s="18"/>
      <c r="GY51" s="20"/>
      <c r="HH51" s="18"/>
      <c r="HI51" s="20"/>
      <c r="HR51" s="4"/>
    </row>
    <row r="52" spans="2:226" ht="9" customHeight="1" x14ac:dyDescent="0.25">
      <c r="B52" s="134"/>
      <c r="D52" s="121"/>
      <c r="E52" s="101"/>
      <c r="F52" s="101"/>
      <c r="G52" s="87"/>
      <c r="H52" s="119"/>
      <c r="I52" s="45" t="s">
        <v>1</v>
      </c>
      <c r="J52" s="46">
        <f>IF(D51="","",COUNTIF(Echéancier!$Q52:$EP52,"r"))</f>
        <v>3</v>
      </c>
      <c r="K52" s="14"/>
      <c r="L52" s="14">
        <f t="shared" ref="L52" si="74">IFERROR(L50+J52,0)</f>
        <v>12</v>
      </c>
      <c r="M52" s="14">
        <f t="shared" ref="M52" si="75">COUNTIF(Q52:EP52,"a")</f>
        <v>0</v>
      </c>
      <c r="N52" s="14" t="str">
        <f t="shared" ref="N52" si="76">IF(F51="","",(IF(F51&lt;&gt;F53,"f","")))</f>
        <v/>
      </c>
      <c r="O52" s="14">
        <f>IFERROR(MATCH("ra",$Q52:$EP52,1),0)</f>
        <v>53</v>
      </c>
      <c r="P52" s="14"/>
      <c r="Q52" s="23"/>
      <c r="R52" s="34"/>
      <c r="S52" s="34"/>
      <c r="T52" s="34"/>
      <c r="U52" s="34"/>
      <c r="V52" s="34"/>
      <c r="W52" s="34"/>
      <c r="X52" s="34"/>
      <c r="Y52" s="34"/>
      <c r="Z52" s="24"/>
      <c r="AA52" s="25"/>
      <c r="AB52" s="34"/>
      <c r="AC52" s="34"/>
      <c r="AD52" s="34"/>
      <c r="AE52" s="34"/>
      <c r="AF52" s="34"/>
      <c r="AG52" s="34"/>
      <c r="AH52" s="34"/>
      <c r="AI52" s="34"/>
      <c r="AJ52" s="24"/>
      <c r="AK52" s="25"/>
      <c r="AL52" s="34"/>
      <c r="AM52" s="34"/>
      <c r="AN52" s="34"/>
      <c r="AO52" s="34"/>
      <c r="AP52" s="34"/>
      <c r="AQ52" s="34"/>
      <c r="AR52" s="34"/>
      <c r="AS52" s="34"/>
      <c r="AT52" s="24"/>
      <c r="AU52" s="25"/>
      <c r="AV52" s="34"/>
      <c r="AW52" s="34"/>
      <c r="AX52" s="34"/>
      <c r="AY52" s="34"/>
      <c r="AZ52" s="34"/>
      <c r="BA52" s="34"/>
      <c r="BB52" s="34"/>
      <c r="BC52" s="34"/>
      <c r="BD52" s="24"/>
      <c r="BE52" s="25"/>
      <c r="BF52" s="34"/>
      <c r="BG52" s="34"/>
      <c r="BH52" s="34"/>
      <c r="BI52" s="34"/>
      <c r="BJ52" s="34"/>
      <c r="BK52" s="34"/>
      <c r="BL52" s="34"/>
      <c r="BM52" s="34"/>
      <c r="BN52" s="24"/>
      <c r="BO52" s="25" t="s">
        <v>27</v>
      </c>
      <c r="BP52" s="34" t="s">
        <v>27</v>
      </c>
      <c r="BQ52" s="34" t="s">
        <v>27</v>
      </c>
      <c r="BR52" s="75"/>
      <c r="BS52" s="75"/>
      <c r="BT52" s="75"/>
      <c r="BU52" s="75"/>
      <c r="BV52" s="34"/>
      <c r="BW52" s="34"/>
      <c r="BX52" s="24"/>
      <c r="BY52" s="25"/>
      <c r="BZ52" s="34"/>
      <c r="CA52" s="34"/>
      <c r="CB52" s="34"/>
      <c r="CC52" s="34"/>
      <c r="CD52" s="34"/>
      <c r="CE52" s="34"/>
      <c r="CF52" s="34"/>
      <c r="CG52" s="34"/>
      <c r="CH52" s="24"/>
      <c r="CI52" s="25"/>
      <c r="CJ52" s="34"/>
      <c r="CK52" s="34"/>
      <c r="CL52" s="34"/>
      <c r="CM52" s="34"/>
      <c r="CN52" s="34"/>
      <c r="CO52" s="34"/>
      <c r="CP52" s="34"/>
      <c r="CQ52" s="34"/>
      <c r="CR52" s="24"/>
      <c r="CS52" s="25"/>
      <c r="CT52" s="34"/>
      <c r="CU52" s="34"/>
      <c r="CV52" s="34"/>
      <c r="CW52" s="34"/>
      <c r="CX52" s="34"/>
      <c r="CY52" s="34"/>
      <c r="CZ52" s="34"/>
      <c r="DA52" s="34"/>
      <c r="DB52" s="34"/>
      <c r="DC52" s="25"/>
      <c r="DD52" s="34"/>
      <c r="DE52" s="34"/>
      <c r="DF52" s="34"/>
      <c r="DG52" s="34"/>
      <c r="DH52" s="34"/>
      <c r="DI52" s="34"/>
      <c r="DJ52" s="34"/>
      <c r="DK52" s="34"/>
      <c r="DL52" s="24"/>
      <c r="DM52" s="25"/>
      <c r="DN52" s="34"/>
      <c r="DO52" s="34"/>
      <c r="DP52" s="34"/>
      <c r="DQ52" s="34"/>
      <c r="DR52" s="34"/>
      <c r="DS52" s="34"/>
      <c r="DT52" s="34"/>
      <c r="DU52" s="34"/>
      <c r="DV52" s="24"/>
      <c r="DW52" s="25"/>
      <c r="DX52" s="34"/>
      <c r="DY52" s="34"/>
      <c r="DZ52" s="34"/>
      <c r="EA52" s="34"/>
      <c r="EB52" s="34"/>
      <c r="EC52" s="34"/>
      <c r="ED52" s="34"/>
      <c r="EE52" s="34"/>
      <c r="EF52" s="24"/>
      <c r="EG52" s="25"/>
      <c r="EH52" s="34"/>
      <c r="EI52" s="34"/>
      <c r="EJ52" s="34"/>
      <c r="EK52" s="34"/>
      <c r="EL52" s="34"/>
      <c r="EM52" s="34"/>
      <c r="EN52" s="34"/>
      <c r="EO52" s="34"/>
      <c r="EP52" s="31"/>
      <c r="EQ52" s="34"/>
      <c r="ER52" s="34"/>
      <c r="ES52" s="34"/>
      <c r="ET52" s="34"/>
      <c r="EU52" s="34"/>
      <c r="EV52" s="34"/>
      <c r="EW52" s="34"/>
      <c r="EX52" s="34"/>
      <c r="EY52" s="34"/>
      <c r="EZ52" s="24"/>
      <c r="FA52" s="25"/>
      <c r="FB52" s="34"/>
      <c r="FC52" s="34"/>
      <c r="FD52" s="34"/>
      <c r="FE52" s="34"/>
      <c r="FF52" s="34"/>
      <c r="FG52" s="34"/>
      <c r="FH52" s="34"/>
      <c r="FI52" s="34"/>
      <c r="FJ52" s="24"/>
      <c r="FK52" s="25"/>
      <c r="FL52" s="34"/>
      <c r="FM52" s="34"/>
      <c r="FN52" s="34"/>
      <c r="FO52" s="34"/>
      <c r="FP52" s="34"/>
      <c r="FQ52" s="34"/>
      <c r="FR52" s="34"/>
      <c r="FS52" s="34"/>
      <c r="FT52" s="24"/>
      <c r="FU52" s="25"/>
      <c r="FV52" s="34"/>
      <c r="FW52" s="34"/>
      <c r="FX52" s="34"/>
      <c r="FY52" s="34"/>
      <c r="FZ52" s="34"/>
      <c r="GA52" s="34"/>
      <c r="GB52" s="34"/>
      <c r="GC52" s="34"/>
      <c r="GD52" s="24"/>
      <c r="GE52" s="25"/>
      <c r="GF52" s="34"/>
      <c r="GG52" s="34"/>
      <c r="GH52" s="34"/>
      <c r="GI52" s="34"/>
      <c r="GJ52" s="34"/>
      <c r="GK52" s="34"/>
      <c r="GL52" s="34"/>
      <c r="GM52" s="34"/>
      <c r="GN52" s="24"/>
      <c r="GO52" s="25"/>
      <c r="GP52" s="34"/>
      <c r="GQ52" s="34"/>
      <c r="GR52" s="34"/>
      <c r="GS52" s="34"/>
      <c r="GT52" s="34"/>
      <c r="GU52" s="34"/>
      <c r="GV52" s="34"/>
      <c r="GW52" s="34"/>
      <c r="GX52" s="24"/>
      <c r="GY52" s="25"/>
      <c r="GZ52" s="34"/>
      <c r="HA52" s="34"/>
      <c r="HB52" s="34"/>
      <c r="HC52" s="34"/>
      <c r="HD52" s="34"/>
      <c r="HE52" s="34"/>
      <c r="HF52" s="34"/>
      <c r="HG52" s="34"/>
      <c r="HH52" s="24"/>
      <c r="HI52" s="25"/>
      <c r="HJ52" s="34"/>
      <c r="HK52" s="34"/>
      <c r="HL52" s="34"/>
      <c r="HM52" s="34"/>
      <c r="HN52" s="34"/>
      <c r="HO52" s="34"/>
      <c r="HP52" s="34"/>
      <c r="HQ52" s="34"/>
      <c r="HR52" s="31"/>
    </row>
    <row r="53" spans="2:226" ht="9" customHeight="1" x14ac:dyDescent="0.25">
      <c r="B53" s="134" t="s">
        <v>76</v>
      </c>
      <c r="D53" s="121" t="s">
        <v>62</v>
      </c>
      <c r="E53" s="101"/>
      <c r="F53" s="101">
        <v>4</v>
      </c>
      <c r="G53" s="87" t="s">
        <v>16</v>
      </c>
      <c r="H53" s="119" t="str">
        <f t="shared" ref="H53" si="77">IF(O54&gt;P53,"!","")</f>
        <v/>
      </c>
      <c r="I53" s="43" t="s">
        <v>17</v>
      </c>
      <c r="J53" s="44">
        <f>IF(D53="","",COUNTIF(Echéancier!$Q53:$EP53,"p"))</f>
        <v>4</v>
      </c>
      <c r="K53" s="14">
        <f t="shared" ref="K53" si="78">IFERROR(K51+J53,0)</f>
        <v>20</v>
      </c>
      <c r="L53" s="14"/>
      <c r="M53" s="14"/>
      <c r="N53" s="14" t="str">
        <f t="shared" ref="N53" si="79">IF(F53&gt;F51,"d","")</f>
        <v/>
      </c>
      <c r="O53" s="14"/>
      <c r="P53" s="14">
        <f>IFERROR(MATCH("ra",$Q53:$EP53,1),0)</f>
        <v>66</v>
      </c>
      <c r="Q53" s="5"/>
      <c r="Z53" s="18"/>
      <c r="AA53" s="20"/>
      <c r="AJ53" s="18"/>
      <c r="AK53" s="20"/>
      <c r="AT53" s="18"/>
      <c r="AU53" s="20"/>
      <c r="BD53" s="18"/>
      <c r="BE53" s="20"/>
      <c r="BN53" s="18"/>
      <c r="BO53" s="20"/>
      <c r="BX53" s="18"/>
      <c r="BY53" s="20"/>
      <c r="CA53" s="71" t="s">
        <v>28</v>
      </c>
      <c r="CB53" s="71" t="s">
        <v>28</v>
      </c>
      <c r="CC53" s="71" t="s">
        <v>28</v>
      </c>
      <c r="CD53" s="71" t="s">
        <v>28</v>
      </c>
      <c r="CH53" s="18"/>
      <c r="CI53" s="20"/>
      <c r="CR53" s="18"/>
      <c r="CS53" s="20"/>
      <c r="DC53" s="20"/>
      <c r="DL53" s="18"/>
      <c r="DM53" s="20"/>
      <c r="DV53" s="18"/>
      <c r="DW53" s="20"/>
      <c r="EF53" s="18"/>
      <c r="EG53" s="20"/>
      <c r="EP53" s="4"/>
      <c r="EZ53" s="18"/>
      <c r="FA53" s="20"/>
      <c r="FJ53" s="18"/>
      <c r="FK53" s="20"/>
      <c r="FT53" s="18"/>
      <c r="FU53" s="20"/>
      <c r="GD53" s="18"/>
      <c r="GE53" s="20"/>
      <c r="GN53" s="18"/>
      <c r="GO53" s="20"/>
      <c r="GX53" s="18"/>
      <c r="GY53" s="20"/>
      <c r="HH53" s="18"/>
      <c r="HI53" s="20"/>
      <c r="HR53" s="4"/>
    </row>
    <row r="54" spans="2:226" ht="9" customHeight="1" x14ac:dyDescent="0.25">
      <c r="B54" s="134"/>
      <c r="D54" s="121"/>
      <c r="E54" s="101"/>
      <c r="F54" s="101"/>
      <c r="G54" s="87"/>
      <c r="H54" s="119"/>
      <c r="I54" s="45" t="s">
        <v>1</v>
      </c>
      <c r="J54" s="46">
        <f>IF(D53="","",COUNTIF(Echéancier!$Q54:$EP54,"r"))</f>
        <v>1</v>
      </c>
      <c r="K54" s="14"/>
      <c r="L54" s="14">
        <f t="shared" ref="L54" si="80">IFERROR(L52+J54,0)</f>
        <v>13</v>
      </c>
      <c r="M54" s="14">
        <f t="shared" ref="M54" si="81">COUNTIF(Q54:EP54,"a")</f>
        <v>0</v>
      </c>
      <c r="N54" s="14" t="str">
        <f t="shared" ref="N54" si="82">IF(F53="","",(IF(F53&lt;&gt;F55,"f","")))</f>
        <v/>
      </c>
      <c r="O54" s="14">
        <f>IFERROR(MATCH("ra",$Q54:$EP54,1),0)</f>
        <v>61</v>
      </c>
      <c r="P54" s="14"/>
      <c r="Q54" s="23"/>
      <c r="R54" s="34"/>
      <c r="S54" s="34"/>
      <c r="T54" s="34"/>
      <c r="U54" s="34"/>
      <c r="V54" s="34"/>
      <c r="W54" s="34"/>
      <c r="X54" s="34"/>
      <c r="Y54" s="34"/>
      <c r="Z54" s="24"/>
      <c r="AA54" s="25"/>
      <c r="AB54" s="34"/>
      <c r="AC54" s="34"/>
      <c r="AD54" s="34"/>
      <c r="AE54" s="34"/>
      <c r="AF54" s="34"/>
      <c r="AG54" s="34"/>
      <c r="AH54" s="34"/>
      <c r="AI54" s="34"/>
      <c r="AJ54" s="24"/>
      <c r="AK54" s="25"/>
      <c r="AL54" s="34"/>
      <c r="AM54" s="34"/>
      <c r="AN54" s="34"/>
      <c r="AO54" s="34"/>
      <c r="AP54" s="34"/>
      <c r="AQ54" s="34"/>
      <c r="AR54" s="34"/>
      <c r="AS54" s="34"/>
      <c r="AT54" s="24"/>
      <c r="AU54" s="25"/>
      <c r="AV54" s="34"/>
      <c r="AW54" s="34"/>
      <c r="AX54" s="34"/>
      <c r="AY54" s="34"/>
      <c r="AZ54" s="34"/>
      <c r="BA54" s="34"/>
      <c r="BB54" s="34"/>
      <c r="BC54" s="34"/>
      <c r="BD54" s="24"/>
      <c r="BE54" s="25"/>
      <c r="BF54" s="34"/>
      <c r="BG54" s="34"/>
      <c r="BH54" s="34"/>
      <c r="BI54" s="34"/>
      <c r="BJ54" s="34"/>
      <c r="BK54" s="34"/>
      <c r="BL54" s="34"/>
      <c r="BM54" s="34"/>
      <c r="BN54" s="24"/>
      <c r="BO54" s="25"/>
      <c r="BP54" s="34"/>
      <c r="BQ54" s="34"/>
      <c r="BR54" s="34"/>
      <c r="BS54" s="34"/>
      <c r="BT54" s="34"/>
      <c r="BU54" s="75"/>
      <c r="BV54" s="75"/>
      <c r="BW54" s="75"/>
      <c r="BX54" s="74"/>
      <c r="BY54" s="76" t="s">
        <v>27</v>
      </c>
      <c r="BZ54" s="75"/>
      <c r="CA54" s="34"/>
      <c r="CB54" s="34"/>
      <c r="CC54" s="34"/>
      <c r="CD54" s="34"/>
      <c r="CE54" s="34"/>
      <c r="CF54" s="34"/>
      <c r="CG54" s="34"/>
      <c r="CH54" s="24"/>
      <c r="CI54" s="25"/>
      <c r="CJ54" s="34"/>
      <c r="CK54" s="34"/>
      <c r="CL54" s="34"/>
      <c r="CM54" s="34"/>
      <c r="CN54" s="34"/>
      <c r="CO54" s="34"/>
      <c r="CP54" s="34"/>
      <c r="CQ54" s="34"/>
      <c r="CR54" s="24"/>
      <c r="CS54" s="25"/>
      <c r="CT54" s="34"/>
      <c r="CU54" s="34"/>
      <c r="CV54" s="34"/>
      <c r="CW54" s="34"/>
      <c r="CX54" s="34"/>
      <c r="CY54" s="34"/>
      <c r="CZ54" s="34"/>
      <c r="DA54" s="34"/>
      <c r="DB54" s="34"/>
      <c r="DC54" s="25"/>
      <c r="DD54" s="34"/>
      <c r="DE54" s="34"/>
      <c r="DF54" s="34"/>
      <c r="DG54" s="34"/>
      <c r="DH54" s="34"/>
      <c r="DI54" s="34"/>
      <c r="DJ54" s="34"/>
      <c r="DK54" s="34"/>
      <c r="DL54" s="24"/>
      <c r="DM54" s="25"/>
      <c r="DN54" s="34"/>
      <c r="DO54" s="34"/>
      <c r="DP54" s="34"/>
      <c r="DQ54" s="34"/>
      <c r="DR54" s="34"/>
      <c r="DS54" s="34"/>
      <c r="DT54" s="34"/>
      <c r="DU54" s="34"/>
      <c r="DV54" s="24"/>
      <c r="DW54" s="25"/>
      <c r="DX54" s="34"/>
      <c r="DY54" s="34"/>
      <c r="DZ54" s="34"/>
      <c r="EA54" s="34"/>
      <c r="EB54" s="34"/>
      <c r="EC54" s="34"/>
      <c r="ED54" s="34"/>
      <c r="EE54" s="34"/>
      <c r="EF54" s="24"/>
      <c r="EG54" s="25"/>
      <c r="EH54" s="34"/>
      <c r="EI54" s="34"/>
      <c r="EJ54" s="34"/>
      <c r="EK54" s="34"/>
      <c r="EL54" s="34"/>
      <c r="EM54" s="34"/>
      <c r="EN54" s="34"/>
      <c r="EO54" s="34"/>
      <c r="EP54" s="31"/>
      <c r="EQ54" s="34"/>
      <c r="ER54" s="34"/>
      <c r="ES54" s="34"/>
      <c r="ET54" s="34"/>
      <c r="EU54" s="34"/>
      <c r="EV54" s="34"/>
      <c r="EW54" s="34"/>
      <c r="EX54" s="34"/>
      <c r="EY54" s="34"/>
      <c r="EZ54" s="24"/>
      <c r="FA54" s="25"/>
      <c r="FB54" s="34"/>
      <c r="FC54" s="34"/>
      <c r="FD54" s="34"/>
      <c r="FE54" s="34"/>
      <c r="FF54" s="34"/>
      <c r="FG54" s="34"/>
      <c r="FH54" s="34"/>
      <c r="FI54" s="34"/>
      <c r="FJ54" s="24"/>
      <c r="FK54" s="25"/>
      <c r="FL54" s="34"/>
      <c r="FM54" s="34"/>
      <c r="FN54" s="34"/>
      <c r="FO54" s="34"/>
      <c r="FP54" s="34"/>
      <c r="FQ54" s="34"/>
      <c r="FR54" s="34"/>
      <c r="FS54" s="34"/>
      <c r="FT54" s="24"/>
      <c r="FU54" s="25"/>
      <c r="FV54" s="34"/>
      <c r="FW54" s="34"/>
      <c r="FX54" s="34"/>
      <c r="FY54" s="34"/>
      <c r="FZ54" s="34"/>
      <c r="GA54" s="34"/>
      <c r="GB54" s="34"/>
      <c r="GC54" s="34"/>
      <c r="GD54" s="24"/>
      <c r="GE54" s="25"/>
      <c r="GF54" s="34"/>
      <c r="GG54" s="34"/>
      <c r="GH54" s="34"/>
      <c r="GI54" s="34"/>
      <c r="GJ54" s="34"/>
      <c r="GK54" s="34"/>
      <c r="GL54" s="34"/>
      <c r="GM54" s="34"/>
      <c r="GN54" s="24"/>
      <c r="GO54" s="25"/>
      <c r="GP54" s="34"/>
      <c r="GQ54" s="34"/>
      <c r="GR54" s="34"/>
      <c r="GS54" s="34"/>
      <c r="GT54" s="34"/>
      <c r="GU54" s="34"/>
      <c r="GV54" s="34"/>
      <c r="GW54" s="34"/>
      <c r="GX54" s="24"/>
      <c r="GY54" s="25"/>
      <c r="GZ54" s="34"/>
      <c r="HA54" s="34"/>
      <c r="HB54" s="34"/>
      <c r="HC54" s="34"/>
      <c r="HD54" s="34"/>
      <c r="HE54" s="34"/>
      <c r="HF54" s="34"/>
      <c r="HG54" s="34"/>
      <c r="HH54" s="24"/>
      <c r="HI54" s="25"/>
      <c r="HJ54" s="34"/>
      <c r="HK54" s="34"/>
      <c r="HL54" s="34"/>
      <c r="HM54" s="34"/>
      <c r="HN54" s="34"/>
      <c r="HO54" s="34"/>
      <c r="HP54" s="34"/>
      <c r="HQ54" s="34"/>
      <c r="HR54" s="31"/>
    </row>
    <row r="55" spans="2:226" ht="9" customHeight="1" x14ac:dyDescent="0.25">
      <c r="B55" s="134" t="s">
        <v>77</v>
      </c>
      <c r="D55" s="121" t="s">
        <v>63</v>
      </c>
      <c r="E55" s="101" t="s">
        <v>76</v>
      </c>
      <c r="F55" s="101">
        <v>4</v>
      </c>
      <c r="G55" s="87" t="s">
        <v>16</v>
      </c>
      <c r="H55" s="119" t="str">
        <f t="shared" ref="H55" si="83">IF(O56&gt;P55,"!","")</f>
        <v/>
      </c>
      <c r="I55" s="43" t="s">
        <v>17</v>
      </c>
      <c r="J55" s="44">
        <f>IF(D55="","",COUNTIF(Echéancier!$Q55:$EP55,"p"))</f>
        <v>6</v>
      </c>
      <c r="K55" s="14">
        <f t="shared" ref="K55" si="84">IFERROR(K53+J55,0)</f>
        <v>26</v>
      </c>
      <c r="L55" s="14"/>
      <c r="M55" s="14"/>
      <c r="N55" s="14" t="str">
        <f t="shared" ref="N55" si="85">IF(F55&gt;F53,"d","")</f>
        <v/>
      </c>
      <c r="O55" s="14"/>
      <c r="P55" s="14">
        <f>IFERROR(MATCH("ra",$Q55:$EP55,1),0)</f>
        <v>72</v>
      </c>
      <c r="Q55" s="5"/>
      <c r="Z55" s="18"/>
      <c r="AA55" s="20"/>
      <c r="AJ55" s="18"/>
      <c r="AK55" s="20"/>
      <c r="AT55" s="18"/>
      <c r="AU55" s="20"/>
      <c r="BD55" s="18"/>
      <c r="BE55" s="20"/>
      <c r="BN55" s="18"/>
      <c r="BO55" s="20"/>
      <c r="BY55" s="20"/>
      <c r="CE55" s="71" t="s">
        <v>28</v>
      </c>
      <c r="CF55" s="71" t="s">
        <v>28</v>
      </c>
      <c r="CG55" s="71" t="s">
        <v>28</v>
      </c>
      <c r="CH55" s="71" t="s">
        <v>28</v>
      </c>
      <c r="CI55" s="71" t="s">
        <v>28</v>
      </c>
      <c r="CJ55" s="71" t="s">
        <v>28</v>
      </c>
      <c r="CR55" s="18"/>
      <c r="CS55" s="20"/>
      <c r="DC55" s="20"/>
      <c r="DL55" s="18"/>
      <c r="DM55" s="20"/>
      <c r="DV55" s="18"/>
      <c r="DW55" s="20"/>
      <c r="EF55" s="18"/>
      <c r="EG55" s="20"/>
      <c r="EP55" s="4"/>
      <c r="EZ55" s="18"/>
      <c r="FA55" s="20"/>
      <c r="FJ55" s="18"/>
      <c r="FK55" s="20"/>
      <c r="FT55" s="18"/>
      <c r="FU55" s="20"/>
      <c r="GD55" s="18"/>
      <c r="GE55" s="20"/>
      <c r="GN55" s="18"/>
      <c r="GO55" s="20"/>
      <c r="GX55" s="18"/>
      <c r="GY55" s="20"/>
      <c r="HH55" s="18"/>
      <c r="HI55" s="20"/>
      <c r="HR55" s="4"/>
    </row>
    <row r="56" spans="2:226" ht="9" customHeight="1" x14ac:dyDescent="0.25">
      <c r="B56" s="134"/>
      <c r="D56" s="121"/>
      <c r="E56" s="101"/>
      <c r="F56" s="101"/>
      <c r="G56" s="87"/>
      <c r="H56" s="119"/>
      <c r="I56" s="45" t="s">
        <v>1</v>
      </c>
      <c r="J56" s="46">
        <f>IF(D55="","",COUNTIF(Echéancier!$Q56:$EP56,"r"))</f>
        <v>2</v>
      </c>
      <c r="K56" s="14"/>
      <c r="L56" s="14">
        <f t="shared" ref="L56" si="86">IFERROR(L54+J56,0)</f>
        <v>15</v>
      </c>
      <c r="M56" s="14">
        <f t="shared" ref="M56" si="87">COUNTIF(Q56:EP56,"a")</f>
        <v>0</v>
      </c>
      <c r="N56" s="14" t="str">
        <f t="shared" ref="N56" si="88">IF(F55="","",(IF(F55&lt;&gt;F57,"f","")))</f>
        <v/>
      </c>
      <c r="O56" s="14">
        <f>IFERROR(MATCH("ra",$Q56:$EP56,1),0)</f>
        <v>63</v>
      </c>
      <c r="P56" s="14"/>
      <c r="Q56" s="23"/>
      <c r="R56" s="34"/>
      <c r="S56" s="34"/>
      <c r="T56" s="34"/>
      <c r="U56" s="34"/>
      <c r="V56" s="34"/>
      <c r="W56" s="34"/>
      <c r="X56" s="34"/>
      <c r="Y56" s="34"/>
      <c r="Z56" s="24"/>
      <c r="AA56" s="25"/>
      <c r="AB56" s="34"/>
      <c r="AC56" s="34"/>
      <c r="AD56" s="34"/>
      <c r="AE56" s="34"/>
      <c r="AF56" s="34"/>
      <c r="AG56" s="34"/>
      <c r="AH56" s="34"/>
      <c r="AI56" s="34"/>
      <c r="AJ56" s="24"/>
      <c r="AK56" s="25"/>
      <c r="AL56" s="34"/>
      <c r="AM56" s="34"/>
      <c r="AN56" s="34"/>
      <c r="AO56" s="34"/>
      <c r="AP56" s="34"/>
      <c r="AQ56" s="34"/>
      <c r="AR56" s="34"/>
      <c r="AS56" s="34"/>
      <c r="AT56" s="24"/>
      <c r="AU56" s="25"/>
      <c r="AV56" s="34"/>
      <c r="AW56" s="34"/>
      <c r="AX56" s="34"/>
      <c r="AY56" s="34"/>
      <c r="AZ56" s="34"/>
      <c r="BA56" s="34"/>
      <c r="BB56" s="34"/>
      <c r="BC56" s="34"/>
      <c r="BD56" s="24"/>
      <c r="BE56" s="25"/>
      <c r="BF56" s="34"/>
      <c r="BG56" s="34"/>
      <c r="BH56" s="34"/>
      <c r="BI56" s="34"/>
      <c r="BJ56" s="34"/>
      <c r="BK56" s="34"/>
      <c r="BL56" s="34"/>
      <c r="BM56" s="34"/>
      <c r="BN56" s="24"/>
      <c r="BO56" s="25"/>
      <c r="BP56" s="34"/>
      <c r="BQ56" s="34"/>
      <c r="BR56" s="34"/>
      <c r="BS56" s="34"/>
      <c r="BT56" s="34"/>
      <c r="BU56" s="34"/>
      <c r="BV56" s="34"/>
      <c r="BW56" s="34"/>
      <c r="BX56" s="24"/>
      <c r="BY56" s="25"/>
      <c r="BZ56" s="75" t="s">
        <v>27</v>
      </c>
      <c r="CA56" s="34" t="s">
        <v>27</v>
      </c>
      <c r="CB56" s="34"/>
      <c r="CC56" s="34"/>
      <c r="CD56" s="34"/>
      <c r="CE56" s="34"/>
      <c r="CF56" s="34"/>
      <c r="CG56" s="34"/>
      <c r="CH56" s="24"/>
      <c r="CI56" s="25"/>
      <c r="CJ56" s="34"/>
      <c r="CK56" s="34"/>
      <c r="CL56" s="34"/>
      <c r="CM56" s="34"/>
      <c r="CN56" s="34"/>
      <c r="CO56" s="34"/>
      <c r="CP56" s="34"/>
      <c r="CQ56" s="34"/>
      <c r="CR56" s="24"/>
      <c r="CS56" s="25"/>
      <c r="CT56" s="34"/>
      <c r="CU56" s="34"/>
      <c r="CV56" s="34"/>
      <c r="CW56" s="34"/>
      <c r="CX56" s="34"/>
      <c r="CY56" s="34"/>
      <c r="CZ56" s="34"/>
      <c r="DA56" s="34"/>
      <c r="DB56" s="34"/>
      <c r="DC56" s="25"/>
      <c r="DD56" s="34"/>
      <c r="DE56" s="34"/>
      <c r="DF56" s="34"/>
      <c r="DG56" s="34"/>
      <c r="DH56" s="34"/>
      <c r="DI56" s="34"/>
      <c r="DJ56" s="34"/>
      <c r="DK56" s="34"/>
      <c r="DL56" s="24"/>
      <c r="DM56" s="25"/>
      <c r="DN56" s="34"/>
      <c r="DO56" s="34"/>
      <c r="DP56" s="34"/>
      <c r="DQ56" s="34"/>
      <c r="DR56" s="34"/>
      <c r="DS56" s="34"/>
      <c r="DT56" s="34"/>
      <c r="DU56" s="34"/>
      <c r="DV56" s="24"/>
      <c r="DW56" s="25"/>
      <c r="DX56" s="34"/>
      <c r="DY56" s="34"/>
      <c r="DZ56" s="34"/>
      <c r="EA56" s="34"/>
      <c r="EB56" s="34"/>
      <c r="EC56" s="34"/>
      <c r="ED56" s="34"/>
      <c r="EE56" s="34"/>
      <c r="EF56" s="24"/>
      <c r="EG56" s="25"/>
      <c r="EH56" s="34"/>
      <c r="EI56" s="34"/>
      <c r="EJ56" s="34"/>
      <c r="EK56" s="34"/>
      <c r="EL56" s="34"/>
      <c r="EM56" s="34"/>
      <c r="EN56" s="34"/>
      <c r="EO56" s="34"/>
      <c r="EP56" s="31"/>
      <c r="EQ56" s="34"/>
      <c r="ER56" s="34"/>
      <c r="ES56" s="34"/>
      <c r="ET56" s="34"/>
      <c r="EU56" s="34"/>
      <c r="EV56" s="34"/>
      <c r="EW56" s="34"/>
      <c r="EX56" s="34"/>
      <c r="EY56" s="34"/>
      <c r="EZ56" s="24"/>
      <c r="FA56" s="25"/>
      <c r="FB56" s="34"/>
      <c r="FC56" s="34"/>
      <c r="FD56" s="34"/>
      <c r="FE56" s="34"/>
      <c r="FF56" s="34"/>
      <c r="FG56" s="34"/>
      <c r="FH56" s="34"/>
      <c r="FI56" s="34"/>
      <c r="FJ56" s="24"/>
      <c r="FK56" s="25"/>
      <c r="FL56" s="34"/>
      <c r="FM56" s="34"/>
      <c r="FN56" s="34"/>
      <c r="FO56" s="34"/>
      <c r="FP56" s="34"/>
      <c r="FQ56" s="34"/>
      <c r="FR56" s="34"/>
      <c r="FS56" s="34"/>
      <c r="FT56" s="24"/>
      <c r="FU56" s="25"/>
      <c r="FV56" s="34"/>
      <c r="FW56" s="34"/>
      <c r="FX56" s="34"/>
      <c r="FY56" s="34"/>
      <c r="FZ56" s="34"/>
      <c r="GA56" s="34"/>
      <c r="GB56" s="34"/>
      <c r="GC56" s="34"/>
      <c r="GD56" s="24"/>
      <c r="GE56" s="25"/>
      <c r="GF56" s="34"/>
      <c r="GG56" s="34"/>
      <c r="GH56" s="34"/>
      <c r="GI56" s="34"/>
      <c r="GJ56" s="34"/>
      <c r="GK56" s="34"/>
      <c r="GL56" s="34"/>
      <c r="GM56" s="34"/>
      <c r="GN56" s="24"/>
      <c r="GO56" s="25"/>
      <c r="GP56" s="34"/>
      <c r="GQ56" s="34"/>
      <c r="GR56" s="34"/>
      <c r="GS56" s="34"/>
      <c r="GT56" s="34"/>
      <c r="GU56" s="34"/>
      <c r="GV56" s="34"/>
      <c r="GW56" s="34"/>
      <c r="GX56" s="24"/>
      <c r="GY56" s="25"/>
      <c r="GZ56" s="34"/>
      <c r="HA56" s="34"/>
      <c r="HB56" s="34"/>
      <c r="HC56" s="34"/>
      <c r="HD56" s="34"/>
      <c r="HE56" s="34"/>
      <c r="HF56" s="34"/>
      <c r="HG56" s="34"/>
      <c r="HH56" s="24"/>
      <c r="HI56" s="25"/>
      <c r="HJ56" s="34"/>
      <c r="HK56" s="34"/>
      <c r="HL56" s="34"/>
      <c r="HM56" s="34"/>
      <c r="HN56" s="34"/>
      <c r="HO56" s="34"/>
      <c r="HP56" s="34"/>
      <c r="HQ56" s="34"/>
      <c r="HR56" s="31"/>
    </row>
    <row r="57" spans="2:226" ht="9" customHeight="1" x14ac:dyDescent="0.25">
      <c r="B57" s="134" t="s">
        <v>78</v>
      </c>
      <c r="D57" s="121" t="s">
        <v>64</v>
      </c>
      <c r="E57" s="101" t="s">
        <v>90</v>
      </c>
      <c r="F57" s="101">
        <v>4</v>
      </c>
      <c r="G57" s="87" t="s">
        <v>16</v>
      </c>
      <c r="H57" s="119" t="str">
        <f t="shared" ref="H57" si="89">IF(O58&gt;P57,"!","")</f>
        <v/>
      </c>
      <c r="I57" s="43" t="s">
        <v>17</v>
      </c>
      <c r="J57" s="44">
        <f>IF(D57="","",COUNTIF(Echéancier!$Q57:$EP57,"p"))</f>
        <v>1</v>
      </c>
      <c r="K57" s="14">
        <f t="shared" ref="K57" si="90">IFERROR(K55+J57,0)</f>
        <v>27</v>
      </c>
      <c r="L57" s="14"/>
      <c r="M57" s="14"/>
      <c r="N57" s="14" t="str">
        <f t="shared" ref="N57" si="91">IF(F57&gt;F55,"d","")</f>
        <v/>
      </c>
      <c r="O57" s="14"/>
      <c r="P57" s="14">
        <f>IFERROR(MATCH("ra",$Q57:$EP57,1),0)</f>
        <v>73</v>
      </c>
      <c r="Q57" s="5"/>
      <c r="Z57" s="18"/>
      <c r="AA57" s="20"/>
      <c r="AJ57" s="18"/>
      <c r="AK57" s="20"/>
      <c r="AT57" s="18"/>
      <c r="AU57" s="20"/>
      <c r="BD57" s="18"/>
      <c r="BE57" s="20"/>
      <c r="BN57" s="18"/>
      <c r="BO57" s="20"/>
      <c r="BX57" s="18"/>
      <c r="BY57" s="20"/>
      <c r="CH57" s="18"/>
      <c r="CI57" s="20"/>
      <c r="CK57" s="71" t="s">
        <v>28</v>
      </c>
      <c r="CR57" s="18"/>
      <c r="CS57" s="20"/>
      <c r="DC57" s="20"/>
      <c r="DL57" s="18"/>
      <c r="DM57" s="20"/>
      <c r="DV57" s="18"/>
      <c r="DW57" s="20"/>
      <c r="EF57" s="18"/>
      <c r="EG57" s="20"/>
      <c r="EP57" s="4"/>
      <c r="EZ57" s="18"/>
      <c r="FA57" s="20"/>
      <c r="FJ57" s="18"/>
      <c r="FK57" s="20"/>
      <c r="FT57" s="18"/>
      <c r="FU57" s="20"/>
      <c r="GD57" s="18"/>
      <c r="GE57" s="20"/>
      <c r="GN57" s="18"/>
      <c r="GO57" s="20"/>
      <c r="GX57" s="18"/>
      <c r="GY57" s="20"/>
      <c r="HH57" s="18"/>
      <c r="HI57" s="20"/>
      <c r="HR57" s="4"/>
    </row>
    <row r="58" spans="2:226" ht="9" customHeight="1" x14ac:dyDescent="0.25">
      <c r="B58" s="134"/>
      <c r="D58" s="121"/>
      <c r="E58" s="101"/>
      <c r="F58" s="101"/>
      <c r="G58" s="87"/>
      <c r="H58" s="119"/>
      <c r="I58" s="45" t="s">
        <v>1</v>
      </c>
      <c r="J58" s="46">
        <f>IF(D57="","",COUNTIF(Echéancier!$Q58:$EP58,"r"))</f>
        <v>3</v>
      </c>
      <c r="K58" s="14"/>
      <c r="L58" s="14">
        <f t="shared" ref="L58" si="92">IFERROR(L56+J58,0)</f>
        <v>18</v>
      </c>
      <c r="M58" s="14">
        <f t="shared" ref="M58" si="93">COUNTIF(Q58:EP58,"a")</f>
        <v>0</v>
      </c>
      <c r="N58" s="14" t="str">
        <f t="shared" ref="N58" si="94">IF(F57="","",(IF(F57&lt;&gt;F59,"f","")))</f>
        <v>f</v>
      </c>
      <c r="O58" s="14">
        <f>IFERROR(MATCH("ra",$Q58:$EP58,1),0)</f>
        <v>65</v>
      </c>
      <c r="P58" s="14"/>
      <c r="Q58" s="23"/>
      <c r="R58" s="34"/>
      <c r="S58" s="34"/>
      <c r="T58" s="34"/>
      <c r="U58" s="34"/>
      <c r="V58" s="34"/>
      <c r="W58" s="34"/>
      <c r="X58" s="34"/>
      <c r="Y58" s="34"/>
      <c r="Z58" s="24"/>
      <c r="AA58" s="25"/>
      <c r="AB58" s="34"/>
      <c r="AC58" s="34"/>
      <c r="AD58" s="34"/>
      <c r="AE58" s="34"/>
      <c r="AF58" s="34"/>
      <c r="AG58" s="34"/>
      <c r="AH58" s="34"/>
      <c r="AI58" s="34"/>
      <c r="AJ58" s="24"/>
      <c r="AK58" s="25"/>
      <c r="AL58" s="34"/>
      <c r="AM58" s="34"/>
      <c r="AN58" s="34"/>
      <c r="AO58" s="34"/>
      <c r="AP58" s="34"/>
      <c r="AQ58" s="34"/>
      <c r="AR58" s="34"/>
      <c r="AS58" s="34"/>
      <c r="AT58" s="24"/>
      <c r="AU58" s="25"/>
      <c r="AV58" s="34"/>
      <c r="AW58" s="34"/>
      <c r="AX58" s="34"/>
      <c r="AY58" s="34"/>
      <c r="AZ58" s="34"/>
      <c r="BA58" s="34"/>
      <c r="BB58" s="34"/>
      <c r="BC58" s="34"/>
      <c r="BD58" s="24"/>
      <c r="BE58" s="25"/>
      <c r="BF58" s="34"/>
      <c r="BG58" s="34"/>
      <c r="BH58" s="34"/>
      <c r="BI58" s="34"/>
      <c r="BJ58" s="34"/>
      <c r="BK58" s="34"/>
      <c r="BL58" s="34"/>
      <c r="BM58" s="34"/>
      <c r="BN58" s="24"/>
      <c r="BO58" s="25"/>
      <c r="BP58" s="34"/>
      <c r="BQ58" s="34"/>
      <c r="BR58" s="34"/>
      <c r="BS58" s="34" t="s">
        <v>27</v>
      </c>
      <c r="BT58" s="34"/>
      <c r="BU58" s="34"/>
      <c r="BV58" s="34"/>
      <c r="BW58" s="34"/>
      <c r="BX58" s="24"/>
      <c r="BY58" s="25"/>
      <c r="BZ58" s="34"/>
      <c r="CA58" s="75"/>
      <c r="CB58" s="75" t="s">
        <v>27</v>
      </c>
      <c r="CC58" s="34" t="s">
        <v>27</v>
      </c>
      <c r="CD58" s="34"/>
      <c r="CE58" s="34"/>
      <c r="CF58" s="34"/>
      <c r="CG58" s="34"/>
      <c r="CH58" s="24"/>
      <c r="CI58" s="25"/>
      <c r="CJ58" s="34"/>
      <c r="CK58" s="34"/>
      <c r="CL58" s="34"/>
      <c r="CM58" s="34"/>
      <c r="CN58" s="34"/>
      <c r="CO58" s="34"/>
      <c r="CP58" s="34"/>
      <c r="CQ58" s="34"/>
      <c r="CR58" s="24"/>
      <c r="CS58" s="25"/>
      <c r="CT58" s="34"/>
      <c r="CU58" s="34"/>
      <c r="CV58" s="34"/>
      <c r="CW58" s="34"/>
      <c r="CX58" s="34"/>
      <c r="CY58" s="34"/>
      <c r="CZ58" s="34"/>
      <c r="DA58" s="34"/>
      <c r="DB58" s="34"/>
      <c r="DC58" s="25"/>
      <c r="DD58" s="34"/>
      <c r="DE58" s="34"/>
      <c r="DF58" s="34"/>
      <c r="DG58" s="34"/>
      <c r="DH58" s="34"/>
      <c r="DI58" s="34"/>
      <c r="DJ58" s="34"/>
      <c r="DK58" s="34"/>
      <c r="DL58" s="24"/>
      <c r="DM58" s="25"/>
      <c r="DN58" s="34"/>
      <c r="DO58" s="34"/>
      <c r="DP58" s="34"/>
      <c r="DQ58" s="34"/>
      <c r="DR58" s="34"/>
      <c r="DS58" s="34"/>
      <c r="DT58" s="34"/>
      <c r="DU58" s="34"/>
      <c r="DV58" s="24"/>
      <c r="DW58" s="25"/>
      <c r="DX58" s="34"/>
      <c r="DY58" s="34"/>
      <c r="DZ58" s="34"/>
      <c r="EA58" s="34"/>
      <c r="EB58" s="34"/>
      <c r="EC58" s="34"/>
      <c r="ED58" s="34"/>
      <c r="EE58" s="34"/>
      <c r="EF58" s="24"/>
      <c r="EG58" s="25"/>
      <c r="EH58" s="34"/>
      <c r="EI58" s="34"/>
      <c r="EJ58" s="34"/>
      <c r="EK58" s="34"/>
      <c r="EL58" s="34"/>
      <c r="EM58" s="34"/>
      <c r="EN58" s="34"/>
      <c r="EO58" s="34"/>
      <c r="EP58" s="31"/>
      <c r="EQ58" s="34"/>
      <c r="ER58" s="34"/>
      <c r="ES58" s="34"/>
      <c r="ET58" s="34"/>
      <c r="EU58" s="34"/>
      <c r="EV58" s="34"/>
      <c r="EW58" s="34"/>
      <c r="EX58" s="34"/>
      <c r="EY58" s="34"/>
      <c r="EZ58" s="24"/>
      <c r="FA58" s="25"/>
      <c r="FB58" s="34"/>
      <c r="FC58" s="34"/>
      <c r="FD58" s="34"/>
      <c r="FE58" s="34"/>
      <c r="FF58" s="34"/>
      <c r="FG58" s="34"/>
      <c r="FH58" s="34"/>
      <c r="FI58" s="34"/>
      <c r="FJ58" s="24"/>
      <c r="FK58" s="25"/>
      <c r="FL58" s="34"/>
      <c r="FM58" s="34"/>
      <c r="FN58" s="34"/>
      <c r="FO58" s="34"/>
      <c r="FP58" s="34"/>
      <c r="FQ58" s="34"/>
      <c r="FR58" s="34"/>
      <c r="FS58" s="34"/>
      <c r="FT58" s="24"/>
      <c r="FU58" s="25"/>
      <c r="FV58" s="34"/>
      <c r="FW58" s="34"/>
      <c r="FX58" s="34"/>
      <c r="FY58" s="34"/>
      <c r="FZ58" s="34"/>
      <c r="GA58" s="34"/>
      <c r="GB58" s="34"/>
      <c r="GC58" s="34"/>
      <c r="GD58" s="24"/>
      <c r="GE58" s="25"/>
      <c r="GF58" s="34"/>
      <c r="GG58" s="34"/>
      <c r="GH58" s="34"/>
      <c r="GI58" s="34"/>
      <c r="GJ58" s="34"/>
      <c r="GK58" s="34"/>
      <c r="GL58" s="34"/>
      <c r="GM58" s="34"/>
      <c r="GN58" s="24"/>
      <c r="GO58" s="25"/>
      <c r="GP58" s="34"/>
      <c r="GQ58" s="34"/>
      <c r="GR58" s="34"/>
      <c r="GS58" s="34"/>
      <c r="GT58" s="34"/>
      <c r="GU58" s="34"/>
      <c r="GV58" s="34"/>
      <c r="GW58" s="34"/>
      <c r="GX58" s="24"/>
      <c r="GY58" s="25"/>
      <c r="GZ58" s="34"/>
      <c r="HA58" s="34"/>
      <c r="HB58" s="34"/>
      <c r="HC58" s="34"/>
      <c r="HD58" s="34"/>
      <c r="HE58" s="34"/>
      <c r="HF58" s="34"/>
      <c r="HG58" s="34"/>
      <c r="HH58" s="24"/>
      <c r="HI58" s="25"/>
      <c r="HJ58" s="34"/>
      <c r="HK58" s="34"/>
      <c r="HL58" s="34"/>
      <c r="HM58" s="34"/>
      <c r="HN58" s="34"/>
      <c r="HO58" s="34"/>
      <c r="HP58" s="34"/>
      <c r="HQ58" s="34"/>
      <c r="HR58" s="31"/>
    </row>
    <row r="59" spans="2:226" ht="9" customHeight="1" x14ac:dyDescent="0.25">
      <c r="B59" s="134" t="s">
        <v>79</v>
      </c>
      <c r="D59" s="121" t="s">
        <v>66</v>
      </c>
      <c r="E59" s="101"/>
      <c r="F59" s="101">
        <v>5</v>
      </c>
      <c r="G59" s="87" t="s">
        <v>16</v>
      </c>
      <c r="H59" s="119" t="str">
        <f t="shared" ref="H59" si="95">IF(O60&gt;P59,"!","")</f>
        <v/>
      </c>
      <c r="I59" s="43" t="s">
        <v>17</v>
      </c>
      <c r="J59" s="44">
        <f>IF(D59="","",COUNTIF(Echéancier!$Q59:$EP59,"p"))</f>
        <v>2</v>
      </c>
      <c r="K59" s="14">
        <f t="shared" ref="K59" si="96">IFERROR(K57+J59,0)</f>
        <v>29</v>
      </c>
      <c r="L59" s="14"/>
      <c r="M59" s="14"/>
      <c r="N59" s="14" t="str">
        <f t="shared" ref="N59" si="97">IF(F59&gt;F57,"d","")</f>
        <v>d</v>
      </c>
      <c r="O59" s="14"/>
      <c r="P59" s="14">
        <f>IFERROR(MATCH("ra",$Q59:$EP59,1),0)</f>
        <v>75</v>
      </c>
      <c r="Q59" s="5"/>
      <c r="Z59" s="18"/>
      <c r="AA59" s="20"/>
      <c r="AJ59" s="18"/>
      <c r="AK59" s="20"/>
      <c r="AT59" s="18"/>
      <c r="AU59" s="20"/>
      <c r="BD59" s="18"/>
      <c r="BE59" s="20"/>
      <c r="BN59" s="18"/>
      <c r="BO59" s="20"/>
      <c r="BX59" s="18"/>
      <c r="BY59" s="20"/>
      <c r="CH59" s="18"/>
      <c r="CI59" s="20"/>
      <c r="CL59" s="71" t="s">
        <v>28</v>
      </c>
      <c r="CM59" s="71" t="s">
        <v>28</v>
      </c>
      <c r="CR59" s="18"/>
      <c r="CS59" s="20"/>
      <c r="DC59" s="20"/>
      <c r="DL59" s="18"/>
      <c r="DM59" s="20"/>
      <c r="DV59" s="18"/>
      <c r="DW59" s="20"/>
      <c r="EF59" s="18"/>
      <c r="EG59" s="20"/>
      <c r="EP59" s="4"/>
      <c r="EZ59" s="18"/>
      <c r="FA59" s="20"/>
      <c r="FJ59" s="18"/>
      <c r="FK59" s="20"/>
      <c r="FT59" s="18"/>
      <c r="FU59" s="20"/>
      <c r="GD59" s="18"/>
      <c r="GE59" s="20"/>
      <c r="GN59" s="18"/>
      <c r="GO59" s="20"/>
      <c r="GX59" s="18"/>
      <c r="GY59" s="20"/>
      <c r="HH59" s="18"/>
      <c r="HI59" s="20"/>
      <c r="HR59" s="4"/>
    </row>
    <row r="60" spans="2:226" ht="9" customHeight="1" x14ac:dyDescent="0.25">
      <c r="B60" s="134"/>
      <c r="D60" s="121"/>
      <c r="E60" s="101"/>
      <c r="F60" s="101"/>
      <c r="G60" s="87"/>
      <c r="H60" s="119"/>
      <c r="I60" s="45" t="s">
        <v>1</v>
      </c>
      <c r="J60" s="46">
        <f>IF(D59="","",COUNTIF(Echéancier!$Q60:$EP60,"r"))</f>
        <v>1</v>
      </c>
      <c r="K60" s="14"/>
      <c r="L60" s="14">
        <f t="shared" ref="L60" si="98">IFERROR(L58+J60,0)</f>
        <v>19</v>
      </c>
      <c r="M60" s="14">
        <f t="shared" ref="M60" si="99">COUNTIF(Q60:EP60,"a")</f>
        <v>0</v>
      </c>
      <c r="N60" s="14" t="str">
        <f t="shared" ref="N60" si="100">IF(F59="","",(IF(F59&lt;&gt;F61,"f","")))</f>
        <v/>
      </c>
      <c r="O60" s="14">
        <f>IFERROR(MATCH("ra",$Q60:$EP60,1),0)</f>
        <v>66</v>
      </c>
      <c r="P60" s="14"/>
      <c r="Q60" s="23"/>
      <c r="R60" s="34"/>
      <c r="S60" s="34"/>
      <c r="T60" s="34"/>
      <c r="U60" s="34"/>
      <c r="V60" s="34"/>
      <c r="W60" s="34"/>
      <c r="X60" s="34"/>
      <c r="Y60" s="34"/>
      <c r="Z60" s="24"/>
      <c r="AA60" s="25"/>
      <c r="AB60" s="34"/>
      <c r="AC60" s="34"/>
      <c r="AD60" s="34"/>
      <c r="AE60" s="34"/>
      <c r="AF60" s="34"/>
      <c r="AG60" s="34"/>
      <c r="AH60" s="34"/>
      <c r="AI60" s="34"/>
      <c r="AJ60" s="24"/>
      <c r="AK60" s="25"/>
      <c r="AL60" s="34"/>
      <c r="AM60" s="34"/>
      <c r="AN60" s="34"/>
      <c r="AO60" s="34"/>
      <c r="AP60" s="34"/>
      <c r="AQ60" s="34"/>
      <c r="AR60" s="34"/>
      <c r="AS60" s="34"/>
      <c r="AT60" s="24"/>
      <c r="AU60" s="25"/>
      <c r="AV60" s="34"/>
      <c r="AW60" s="34"/>
      <c r="AX60" s="34"/>
      <c r="AY60" s="34"/>
      <c r="AZ60" s="34"/>
      <c r="BA60" s="34"/>
      <c r="BB60" s="34"/>
      <c r="BC60" s="34"/>
      <c r="BD60" s="24"/>
      <c r="BE60" s="25"/>
      <c r="BF60" s="34"/>
      <c r="BG60" s="34"/>
      <c r="BH60" s="34"/>
      <c r="BI60" s="34"/>
      <c r="BJ60" s="34"/>
      <c r="BK60" s="34"/>
      <c r="BL60" s="34"/>
      <c r="BM60" s="34"/>
      <c r="BN60" s="24"/>
      <c r="BO60" s="25"/>
      <c r="BP60" s="34"/>
      <c r="BQ60" s="34"/>
      <c r="BR60" s="34"/>
      <c r="BS60" s="34"/>
      <c r="BT60" s="34"/>
      <c r="BU60" s="34"/>
      <c r="BV60" s="34"/>
      <c r="BW60" s="34"/>
      <c r="BX60" s="24"/>
      <c r="BY60" s="25"/>
      <c r="BZ60" s="34"/>
      <c r="CA60" s="34"/>
      <c r="CB60" s="75"/>
      <c r="CC60" s="75"/>
      <c r="CD60" s="75" t="s">
        <v>27</v>
      </c>
      <c r="CE60" s="75"/>
      <c r="CF60" s="75"/>
      <c r="CG60" s="75"/>
      <c r="CH60" s="74"/>
      <c r="CI60" s="76"/>
      <c r="CJ60" s="75"/>
      <c r="CK60" s="75"/>
      <c r="CL60" s="34"/>
      <c r="CM60" s="34"/>
      <c r="CN60" s="34"/>
      <c r="CO60" s="34"/>
      <c r="CP60" s="34"/>
      <c r="CQ60" s="34"/>
      <c r="CR60" s="24"/>
      <c r="CS60" s="25"/>
      <c r="CT60" s="34"/>
      <c r="CU60" s="34"/>
      <c r="CV60" s="34"/>
      <c r="CW60" s="34"/>
      <c r="CX60" s="34"/>
      <c r="CY60" s="34"/>
      <c r="CZ60" s="34"/>
      <c r="DA60" s="34"/>
      <c r="DB60" s="34"/>
      <c r="DC60" s="25"/>
      <c r="DD60" s="34"/>
      <c r="DE60" s="34"/>
      <c r="DF60" s="34"/>
      <c r="DG60" s="34"/>
      <c r="DH60" s="34"/>
      <c r="DI60" s="34"/>
      <c r="DJ60" s="34"/>
      <c r="DK60" s="34"/>
      <c r="DL60" s="24"/>
      <c r="DM60" s="25"/>
      <c r="DN60" s="34"/>
      <c r="DO60" s="34"/>
      <c r="DP60" s="34"/>
      <c r="DQ60" s="34"/>
      <c r="DR60" s="34"/>
      <c r="DS60" s="34"/>
      <c r="DT60" s="34"/>
      <c r="DU60" s="34"/>
      <c r="DV60" s="24"/>
      <c r="DW60" s="25"/>
      <c r="DX60" s="34"/>
      <c r="DY60" s="34"/>
      <c r="DZ60" s="34"/>
      <c r="EA60" s="34"/>
      <c r="EB60" s="34"/>
      <c r="EC60" s="34"/>
      <c r="ED60" s="34"/>
      <c r="EE60" s="34"/>
      <c r="EF60" s="24"/>
      <c r="EG60" s="25"/>
      <c r="EH60" s="34"/>
      <c r="EI60" s="34"/>
      <c r="EJ60" s="34"/>
      <c r="EK60" s="34"/>
      <c r="EL60" s="34"/>
      <c r="EM60" s="34"/>
      <c r="EN60" s="34"/>
      <c r="EO60" s="34"/>
      <c r="EP60" s="31"/>
      <c r="EQ60" s="34"/>
      <c r="ER60" s="34"/>
      <c r="ES60" s="34"/>
      <c r="ET60" s="34"/>
      <c r="EU60" s="34"/>
      <c r="EV60" s="34"/>
      <c r="EW60" s="34"/>
      <c r="EX60" s="34"/>
      <c r="EY60" s="34"/>
      <c r="EZ60" s="24"/>
      <c r="FA60" s="25"/>
      <c r="FB60" s="34"/>
      <c r="FC60" s="34"/>
      <c r="FD60" s="34"/>
      <c r="FE60" s="34"/>
      <c r="FF60" s="34"/>
      <c r="FG60" s="34"/>
      <c r="FH60" s="34"/>
      <c r="FI60" s="34"/>
      <c r="FJ60" s="24"/>
      <c r="FK60" s="25"/>
      <c r="FL60" s="34"/>
      <c r="FM60" s="34"/>
      <c r="FN60" s="34"/>
      <c r="FO60" s="34"/>
      <c r="FP60" s="34"/>
      <c r="FQ60" s="34"/>
      <c r="FR60" s="34"/>
      <c r="FS60" s="34"/>
      <c r="FT60" s="24"/>
      <c r="FU60" s="25"/>
      <c r="FV60" s="34"/>
      <c r="FW60" s="34"/>
      <c r="FX60" s="34"/>
      <c r="FY60" s="34"/>
      <c r="FZ60" s="34"/>
      <c r="GA60" s="34"/>
      <c r="GB60" s="34"/>
      <c r="GC60" s="34"/>
      <c r="GD60" s="24"/>
      <c r="GE60" s="25"/>
      <c r="GF60" s="34"/>
      <c r="GG60" s="34"/>
      <c r="GH60" s="34"/>
      <c r="GI60" s="34"/>
      <c r="GJ60" s="34"/>
      <c r="GK60" s="34"/>
      <c r="GL60" s="34"/>
      <c r="GM60" s="34"/>
      <c r="GN60" s="24"/>
      <c r="GO60" s="25"/>
      <c r="GP60" s="34"/>
      <c r="GQ60" s="34"/>
      <c r="GR60" s="34"/>
      <c r="GS60" s="34"/>
      <c r="GT60" s="34"/>
      <c r="GU60" s="34"/>
      <c r="GV60" s="34"/>
      <c r="GW60" s="34"/>
      <c r="GX60" s="24"/>
      <c r="GY60" s="25"/>
      <c r="GZ60" s="34"/>
      <c r="HA60" s="34"/>
      <c r="HB60" s="34"/>
      <c r="HC60" s="34"/>
      <c r="HD60" s="34"/>
      <c r="HE60" s="34"/>
      <c r="HF60" s="34"/>
      <c r="HG60" s="34"/>
      <c r="HH60" s="24"/>
      <c r="HI60" s="25"/>
      <c r="HJ60" s="34"/>
      <c r="HK60" s="34"/>
      <c r="HL60" s="34"/>
      <c r="HM60" s="34"/>
      <c r="HN60" s="34"/>
      <c r="HO60" s="34"/>
      <c r="HP60" s="34"/>
      <c r="HQ60" s="34"/>
      <c r="HR60" s="31"/>
    </row>
    <row r="61" spans="2:226" ht="9" customHeight="1" x14ac:dyDescent="0.25">
      <c r="B61" s="134" t="s">
        <v>80</v>
      </c>
      <c r="D61" s="121" t="s">
        <v>67</v>
      </c>
      <c r="E61" s="101"/>
      <c r="F61" s="101">
        <v>5</v>
      </c>
      <c r="G61" s="87" t="s">
        <v>16</v>
      </c>
      <c r="H61" s="119" t="str">
        <f t="shared" ref="H61" si="101">IF(O62&gt;P61,"!","")</f>
        <v/>
      </c>
      <c r="I61" s="43" t="s">
        <v>17</v>
      </c>
      <c r="J61" s="44">
        <f>IF(D61="","",COUNTIF(Echéancier!$Q61:$EP61,"p"))</f>
        <v>10</v>
      </c>
      <c r="K61" s="14">
        <f t="shared" ref="K61" si="102">IFERROR(K59+J61,0)</f>
        <v>39</v>
      </c>
      <c r="L61" s="14"/>
      <c r="M61" s="14"/>
      <c r="N61" s="14" t="str">
        <f t="shared" ref="N61" si="103">IF(F61&gt;F59,"d","")</f>
        <v/>
      </c>
      <c r="O61" s="14"/>
      <c r="P61" s="14">
        <f>IFERROR(MATCH("ra",$Q61:$EP61,1),0)</f>
        <v>85</v>
      </c>
      <c r="Q61" s="5"/>
      <c r="Z61" s="18"/>
      <c r="AA61" s="20"/>
      <c r="AJ61" s="18"/>
      <c r="AK61" s="20"/>
      <c r="AT61" s="18"/>
      <c r="AU61" s="20"/>
      <c r="BD61" s="18"/>
      <c r="BE61" s="20"/>
      <c r="BN61" s="18"/>
      <c r="BO61" s="20"/>
      <c r="BX61" s="18"/>
      <c r="BY61" s="20"/>
      <c r="CI61" s="20"/>
      <c r="CN61" s="71" t="s">
        <v>28</v>
      </c>
      <c r="CO61" s="71" t="s">
        <v>28</v>
      </c>
      <c r="CP61" s="71" t="s">
        <v>28</v>
      </c>
      <c r="CQ61" s="71" t="s">
        <v>28</v>
      </c>
      <c r="CR61" s="71" t="s">
        <v>28</v>
      </c>
      <c r="CS61" s="71" t="s">
        <v>28</v>
      </c>
      <c r="CT61" s="71" t="s">
        <v>28</v>
      </c>
      <c r="CU61" s="71" t="s">
        <v>28</v>
      </c>
      <c r="CV61" s="71" t="s">
        <v>28</v>
      </c>
      <c r="CW61" s="71" t="s">
        <v>28</v>
      </c>
      <c r="DC61" s="20"/>
      <c r="DL61" s="18"/>
      <c r="DM61" s="20"/>
      <c r="DV61" s="18"/>
      <c r="DW61" s="20"/>
      <c r="EF61" s="18"/>
      <c r="EG61" s="20"/>
      <c r="EP61" s="4"/>
      <c r="EZ61" s="18"/>
      <c r="FA61" s="20"/>
      <c r="FJ61" s="18"/>
      <c r="FK61" s="20"/>
      <c r="FT61" s="18"/>
      <c r="FU61" s="20"/>
      <c r="GD61" s="18"/>
      <c r="GE61" s="20"/>
      <c r="GN61" s="18"/>
      <c r="GO61" s="20"/>
      <c r="GX61" s="18"/>
      <c r="GY61" s="20"/>
      <c r="HH61" s="18"/>
      <c r="HI61" s="20"/>
      <c r="HR61" s="4"/>
    </row>
    <row r="62" spans="2:226" ht="9" customHeight="1" x14ac:dyDescent="0.25">
      <c r="B62" s="134"/>
      <c r="D62" s="121"/>
      <c r="E62" s="101"/>
      <c r="F62" s="101"/>
      <c r="G62" s="87"/>
      <c r="H62" s="119"/>
      <c r="I62" s="45" t="s">
        <v>1</v>
      </c>
      <c r="J62" s="46">
        <f>IF(D61="","",COUNTIF(Echéancier!$Q62:$EP62,"r"))</f>
        <v>11</v>
      </c>
      <c r="K62" s="14"/>
      <c r="L62" s="14">
        <f t="shared" ref="L62" si="104">IFERROR(L60+J62,0)</f>
        <v>30</v>
      </c>
      <c r="M62" s="14">
        <f t="shared" ref="M62" si="105">COUNTIF(Q62:EP62,"a")</f>
        <v>0</v>
      </c>
      <c r="N62" s="14" t="str">
        <f t="shared" ref="N62" si="106">IF(F61="","",(IF(F61&lt;&gt;F63,"f","")))</f>
        <v/>
      </c>
      <c r="O62" s="14">
        <f>IFERROR(MATCH("ra",$Q62:$EP62,1),0)</f>
        <v>81</v>
      </c>
      <c r="P62" s="14"/>
      <c r="Q62" s="23"/>
      <c r="R62" s="34"/>
      <c r="S62" s="34"/>
      <c r="T62" s="34"/>
      <c r="U62" s="34"/>
      <c r="V62" s="34"/>
      <c r="W62" s="34"/>
      <c r="X62" s="34"/>
      <c r="Y62" s="34"/>
      <c r="Z62" s="24"/>
      <c r="AA62" s="25"/>
      <c r="AB62" s="34"/>
      <c r="AC62" s="34"/>
      <c r="AD62" s="34"/>
      <c r="AE62" s="34"/>
      <c r="AF62" s="34"/>
      <c r="AG62" s="34"/>
      <c r="AH62" s="34"/>
      <c r="AI62" s="34"/>
      <c r="AJ62" s="24"/>
      <c r="AK62" s="25"/>
      <c r="AL62" s="34"/>
      <c r="AM62" s="34"/>
      <c r="AN62" s="34"/>
      <c r="AO62" s="34"/>
      <c r="AP62" s="34"/>
      <c r="AQ62" s="34"/>
      <c r="AR62" s="34"/>
      <c r="AS62" s="34"/>
      <c r="AT62" s="24"/>
      <c r="AU62" s="25"/>
      <c r="AV62" s="34"/>
      <c r="AW62" s="34"/>
      <c r="AX62" s="34"/>
      <c r="AY62" s="34"/>
      <c r="AZ62" s="34"/>
      <c r="BA62" s="34"/>
      <c r="BB62" s="34"/>
      <c r="BC62" s="34"/>
      <c r="BD62" s="24"/>
      <c r="BE62" s="25"/>
      <c r="BF62" s="34"/>
      <c r="BG62" s="34"/>
      <c r="BH62" s="34"/>
      <c r="BI62" s="34"/>
      <c r="BJ62" s="34"/>
      <c r="BK62" s="34"/>
      <c r="BL62" s="34"/>
      <c r="BM62" s="34"/>
      <c r="BN62" s="24"/>
      <c r="BO62" s="25"/>
      <c r="BP62" s="34"/>
      <c r="BQ62" s="34"/>
      <c r="BR62" s="34"/>
      <c r="BS62" s="34"/>
      <c r="BT62" s="34"/>
      <c r="BU62" s="34"/>
      <c r="BV62" s="34"/>
      <c r="BW62" s="34"/>
      <c r="BX62" s="24"/>
      <c r="BY62" s="25"/>
      <c r="BZ62" s="34"/>
      <c r="CA62" s="34"/>
      <c r="CB62" s="34"/>
      <c r="CC62" s="34"/>
      <c r="CD62" s="34"/>
      <c r="CE62" s="34"/>
      <c r="CF62" s="34"/>
      <c r="CG62" s="34" t="s">
        <v>27</v>
      </c>
      <c r="CH62" s="24" t="s">
        <v>27</v>
      </c>
      <c r="CI62" s="25" t="s">
        <v>27</v>
      </c>
      <c r="CJ62" s="34" t="s">
        <v>27</v>
      </c>
      <c r="CK62" s="34" t="s">
        <v>27</v>
      </c>
      <c r="CL62" s="75" t="s">
        <v>27</v>
      </c>
      <c r="CM62" s="75" t="s">
        <v>27</v>
      </c>
      <c r="CN62" s="75" t="s">
        <v>27</v>
      </c>
      <c r="CO62" s="75" t="s">
        <v>27</v>
      </c>
      <c r="CP62" s="75" t="s">
        <v>27</v>
      </c>
      <c r="CQ62" s="34"/>
      <c r="CR62" s="24"/>
      <c r="CS62" s="25" t="s">
        <v>27</v>
      </c>
      <c r="CT62" s="34"/>
      <c r="CU62" s="34"/>
      <c r="CV62" s="34"/>
      <c r="CW62" s="34"/>
      <c r="CX62" s="34"/>
      <c r="CY62" s="34"/>
      <c r="CZ62" s="34"/>
      <c r="DA62" s="34"/>
      <c r="DB62" s="34"/>
      <c r="DC62" s="25"/>
      <c r="DD62" s="34"/>
      <c r="DE62" s="34"/>
      <c r="DF62" s="34"/>
      <c r="DG62" s="34"/>
      <c r="DH62" s="34"/>
      <c r="DI62" s="34"/>
      <c r="DJ62" s="34"/>
      <c r="DK62" s="34"/>
      <c r="DL62" s="24"/>
      <c r="DM62" s="25"/>
      <c r="DN62" s="34"/>
      <c r="DO62" s="34"/>
      <c r="DP62" s="34"/>
      <c r="DQ62" s="34"/>
      <c r="DR62" s="34"/>
      <c r="DS62" s="34"/>
      <c r="DT62" s="34"/>
      <c r="DU62" s="34"/>
      <c r="DV62" s="24"/>
      <c r="DW62" s="25"/>
      <c r="DX62" s="34"/>
      <c r="DY62" s="34"/>
      <c r="DZ62" s="34"/>
      <c r="EA62" s="34"/>
      <c r="EB62" s="34"/>
      <c r="EC62" s="34"/>
      <c r="ED62" s="34"/>
      <c r="EE62" s="34"/>
      <c r="EF62" s="24"/>
      <c r="EG62" s="25"/>
      <c r="EH62" s="34"/>
      <c r="EI62" s="34"/>
      <c r="EJ62" s="34"/>
      <c r="EK62" s="34"/>
      <c r="EL62" s="34"/>
      <c r="EM62" s="34"/>
      <c r="EN62" s="34"/>
      <c r="EO62" s="34"/>
      <c r="EP62" s="31"/>
      <c r="EQ62" s="34"/>
      <c r="ER62" s="34"/>
      <c r="ES62" s="34"/>
      <c r="ET62" s="34"/>
      <c r="EU62" s="34"/>
      <c r="EV62" s="34"/>
      <c r="EW62" s="34"/>
      <c r="EX62" s="34"/>
      <c r="EY62" s="34"/>
      <c r="EZ62" s="24"/>
      <c r="FA62" s="25"/>
      <c r="FB62" s="34"/>
      <c r="FC62" s="34"/>
      <c r="FD62" s="34"/>
      <c r="FE62" s="34"/>
      <c r="FF62" s="34"/>
      <c r="FG62" s="34"/>
      <c r="FH62" s="34"/>
      <c r="FI62" s="34"/>
      <c r="FJ62" s="24"/>
      <c r="FK62" s="25"/>
      <c r="FL62" s="34"/>
      <c r="FM62" s="34"/>
      <c r="FN62" s="34"/>
      <c r="FO62" s="34"/>
      <c r="FP62" s="34"/>
      <c r="FQ62" s="34"/>
      <c r="FR62" s="34"/>
      <c r="FS62" s="34"/>
      <c r="FT62" s="24"/>
      <c r="FU62" s="25"/>
      <c r="FV62" s="34"/>
      <c r="FW62" s="34"/>
      <c r="FX62" s="34"/>
      <c r="FY62" s="34"/>
      <c r="FZ62" s="34"/>
      <c r="GA62" s="34"/>
      <c r="GB62" s="34"/>
      <c r="GC62" s="34"/>
      <c r="GD62" s="24"/>
      <c r="GE62" s="25"/>
      <c r="GF62" s="34"/>
      <c r="GG62" s="34"/>
      <c r="GH62" s="34"/>
      <c r="GI62" s="34"/>
      <c r="GJ62" s="34"/>
      <c r="GK62" s="34"/>
      <c r="GL62" s="34"/>
      <c r="GM62" s="34"/>
      <c r="GN62" s="24"/>
      <c r="GO62" s="25"/>
      <c r="GP62" s="34"/>
      <c r="GQ62" s="34"/>
      <c r="GR62" s="34"/>
      <c r="GS62" s="34"/>
      <c r="GT62" s="34"/>
      <c r="GU62" s="34"/>
      <c r="GV62" s="34"/>
      <c r="GW62" s="34"/>
      <c r="GX62" s="24"/>
      <c r="GY62" s="25"/>
      <c r="GZ62" s="34"/>
      <c r="HA62" s="34"/>
      <c r="HB62" s="34"/>
      <c r="HC62" s="34"/>
      <c r="HD62" s="34"/>
      <c r="HE62" s="34"/>
      <c r="HF62" s="34"/>
      <c r="HG62" s="34"/>
      <c r="HH62" s="24"/>
      <c r="HI62" s="25"/>
      <c r="HJ62" s="34"/>
      <c r="HK62" s="34"/>
      <c r="HL62" s="34"/>
      <c r="HM62" s="34"/>
      <c r="HN62" s="34"/>
      <c r="HO62" s="34"/>
      <c r="HP62" s="34"/>
      <c r="HQ62" s="34"/>
      <c r="HR62" s="31"/>
    </row>
    <row r="63" spans="2:226" ht="9" customHeight="1" x14ac:dyDescent="0.25">
      <c r="B63" s="134" t="s">
        <v>81</v>
      </c>
      <c r="D63" s="121" t="s">
        <v>68</v>
      </c>
      <c r="E63" s="101"/>
      <c r="F63" s="101">
        <v>5</v>
      </c>
      <c r="G63" s="87" t="s">
        <v>16</v>
      </c>
      <c r="H63" s="119" t="str">
        <f t="shared" ref="H63" si="107">IF(O64&gt;P63,"!","")</f>
        <v/>
      </c>
      <c r="I63" s="43" t="s">
        <v>17</v>
      </c>
      <c r="J63" s="44">
        <f>IF(D63="","",COUNTIF(Echéancier!$Q63:$EP63,"p"))</f>
        <v>5</v>
      </c>
      <c r="K63" s="14">
        <f t="shared" ref="K63" si="108">IFERROR(K61+J63,0)</f>
        <v>44</v>
      </c>
      <c r="L63" s="14"/>
      <c r="M63" s="14"/>
      <c r="N63" s="14" t="str">
        <f t="shared" ref="N63" si="109">IF(F63&gt;F61,"d","")</f>
        <v/>
      </c>
      <c r="O63" s="14"/>
      <c r="P63" s="14">
        <f>IFERROR(MATCH("ra",$Q63:$EP63,1),0)</f>
        <v>90</v>
      </c>
      <c r="Q63" s="5"/>
      <c r="Z63" s="18"/>
      <c r="AA63" s="20"/>
      <c r="AJ63" s="18"/>
      <c r="AK63" s="20"/>
      <c r="AT63" s="18"/>
      <c r="AU63" s="20"/>
      <c r="BD63" s="18"/>
      <c r="BE63" s="20"/>
      <c r="BN63" s="18"/>
      <c r="BO63" s="20"/>
      <c r="BX63" s="18"/>
      <c r="BY63" s="20"/>
      <c r="CH63" s="18"/>
      <c r="CI63" s="71"/>
      <c r="CJ63" s="71"/>
      <c r="CK63" s="71"/>
      <c r="CR63" s="18"/>
      <c r="CS63" s="20"/>
      <c r="CX63" s="71" t="s">
        <v>28</v>
      </c>
      <c r="CY63" s="71" t="s">
        <v>28</v>
      </c>
      <c r="CZ63" s="71" t="s">
        <v>28</v>
      </c>
      <c r="DA63" s="71" t="s">
        <v>28</v>
      </c>
      <c r="DB63" s="71" t="s">
        <v>28</v>
      </c>
      <c r="DC63" s="20"/>
      <c r="DL63" s="18"/>
      <c r="DM63" s="20"/>
      <c r="DV63" s="18"/>
      <c r="DW63" s="20"/>
      <c r="EF63" s="18"/>
      <c r="EG63" s="20"/>
      <c r="EP63" s="4"/>
      <c r="EZ63" s="18"/>
      <c r="FA63" s="20"/>
      <c r="FJ63" s="18"/>
      <c r="FK63" s="20"/>
      <c r="FT63" s="18"/>
      <c r="FU63" s="20"/>
      <c r="GD63" s="18"/>
      <c r="GE63" s="20"/>
      <c r="GN63" s="18"/>
      <c r="GO63" s="20"/>
      <c r="GX63" s="18"/>
      <c r="GY63" s="20"/>
      <c r="HH63" s="18"/>
      <c r="HI63" s="20"/>
      <c r="HR63" s="4"/>
    </row>
    <row r="64" spans="2:226" ht="9" customHeight="1" x14ac:dyDescent="0.25">
      <c r="B64" s="134"/>
      <c r="D64" s="121"/>
      <c r="E64" s="101"/>
      <c r="F64" s="101"/>
      <c r="G64" s="87"/>
      <c r="H64" s="119"/>
      <c r="I64" s="45" t="s">
        <v>1</v>
      </c>
      <c r="J64" s="46">
        <f>IF(D63="","",COUNTIF(Echéancier!$Q64:$EP64,"r"))</f>
        <v>8</v>
      </c>
      <c r="K64" s="14"/>
      <c r="L64" s="14">
        <f t="shared" ref="L64" si="110">IFERROR(L62+J64,0)</f>
        <v>38</v>
      </c>
      <c r="M64" s="14">
        <f t="shared" ref="M64" si="111">COUNTIF(Q64:EP64,"a")</f>
        <v>0</v>
      </c>
      <c r="N64" s="14" t="str">
        <f t="shared" ref="N64" si="112">IF(F63="","",(IF(F63&lt;&gt;F65,"f","")))</f>
        <v>f</v>
      </c>
      <c r="O64" s="14">
        <f>IFERROR(MATCH("ra",$Q64:$EP64,1),0)</f>
        <v>87</v>
      </c>
      <c r="P64" s="14"/>
      <c r="Q64" s="23"/>
      <c r="R64" s="34"/>
      <c r="S64" s="34"/>
      <c r="T64" s="34"/>
      <c r="U64" s="34"/>
      <c r="V64" s="34"/>
      <c r="W64" s="34"/>
      <c r="X64" s="34"/>
      <c r="Y64" s="34"/>
      <c r="Z64" s="24"/>
      <c r="AA64" s="25"/>
      <c r="AB64" s="34"/>
      <c r="AC64" s="34"/>
      <c r="AD64" s="34"/>
      <c r="AE64" s="34"/>
      <c r="AF64" s="34"/>
      <c r="AG64" s="34"/>
      <c r="AH64" s="34"/>
      <c r="AI64" s="34"/>
      <c r="AJ64" s="24"/>
      <c r="AK64" s="25"/>
      <c r="AL64" s="34"/>
      <c r="AM64" s="34"/>
      <c r="AN64" s="34"/>
      <c r="AO64" s="34"/>
      <c r="AP64" s="34"/>
      <c r="AQ64" s="34"/>
      <c r="AR64" s="34"/>
      <c r="AS64" s="34"/>
      <c r="AT64" s="24"/>
      <c r="AU64" s="25"/>
      <c r="AV64" s="34"/>
      <c r="AW64" s="34"/>
      <c r="AX64" s="34"/>
      <c r="AY64" s="34"/>
      <c r="AZ64" s="34"/>
      <c r="BA64" s="34"/>
      <c r="BB64" s="34"/>
      <c r="BC64" s="34"/>
      <c r="BD64" s="24"/>
      <c r="BE64" s="25"/>
      <c r="BF64" s="34"/>
      <c r="BG64" s="34"/>
      <c r="BH64" s="34"/>
      <c r="BI64" s="34"/>
      <c r="BJ64" s="34"/>
      <c r="BK64" s="34"/>
      <c r="BL64" s="34"/>
      <c r="BM64" s="34"/>
      <c r="BN64" s="24"/>
      <c r="BO64" s="25"/>
      <c r="BP64" s="34"/>
      <c r="BQ64" s="34"/>
      <c r="BR64" s="34"/>
      <c r="BS64" s="34"/>
      <c r="BT64" s="34"/>
      <c r="BU64" s="34"/>
      <c r="BV64" s="34"/>
      <c r="BW64" s="34"/>
      <c r="BX64" s="24"/>
      <c r="BY64" s="25"/>
      <c r="BZ64" s="34"/>
      <c r="CA64" s="34"/>
      <c r="CB64" s="34"/>
      <c r="CC64" s="34"/>
      <c r="CD64" s="34"/>
      <c r="CE64" s="34"/>
      <c r="CF64" s="34"/>
      <c r="CG64" s="34"/>
      <c r="CH64" s="24"/>
      <c r="CI64" s="25"/>
      <c r="CJ64" s="34"/>
      <c r="CK64" s="34"/>
      <c r="CL64" s="34"/>
      <c r="CM64" s="34"/>
      <c r="CN64" s="34"/>
      <c r="CO64" s="34"/>
      <c r="CP64" s="75"/>
      <c r="CQ64" s="75" t="s">
        <v>27</v>
      </c>
      <c r="CR64" s="74" t="s">
        <v>27</v>
      </c>
      <c r="CS64" s="76"/>
      <c r="CT64" s="34" t="s">
        <v>27</v>
      </c>
      <c r="CU64" s="34" t="s">
        <v>27</v>
      </c>
      <c r="CV64" s="34" t="s">
        <v>27</v>
      </c>
      <c r="CW64" s="34" t="s">
        <v>27</v>
      </c>
      <c r="CX64" s="34" t="s">
        <v>27</v>
      </c>
      <c r="CY64" s="34" t="s">
        <v>27</v>
      </c>
      <c r="CZ64" s="34"/>
      <c r="DA64" s="34"/>
      <c r="DB64" s="34"/>
      <c r="DC64" s="25"/>
      <c r="DD64" s="34"/>
      <c r="DE64" s="34"/>
      <c r="DF64" s="34"/>
      <c r="DG64" s="34"/>
      <c r="DH64" s="34"/>
      <c r="DI64" s="34"/>
      <c r="DJ64" s="34"/>
      <c r="DK64" s="34"/>
      <c r="DL64" s="24"/>
      <c r="DM64" s="25"/>
      <c r="DN64" s="34"/>
      <c r="DO64" s="34"/>
      <c r="DP64" s="34"/>
      <c r="DQ64" s="34"/>
      <c r="DR64" s="34"/>
      <c r="DS64" s="34"/>
      <c r="DT64" s="34"/>
      <c r="DU64" s="34"/>
      <c r="DV64" s="24"/>
      <c r="DW64" s="25"/>
      <c r="DX64" s="34"/>
      <c r="DY64" s="34"/>
      <c r="DZ64" s="34"/>
      <c r="EA64" s="34"/>
      <c r="EB64" s="34"/>
      <c r="EC64" s="34"/>
      <c r="ED64" s="34"/>
      <c r="EE64" s="34"/>
      <c r="EF64" s="24"/>
      <c r="EG64" s="25"/>
      <c r="EH64" s="34"/>
      <c r="EI64" s="34"/>
      <c r="EJ64" s="34"/>
      <c r="EK64" s="34"/>
      <c r="EL64" s="34"/>
      <c r="EM64" s="34"/>
      <c r="EN64" s="34"/>
      <c r="EO64" s="34"/>
      <c r="EP64" s="31"/>
      <c r="EQ64" s="34"/>
      <c r="ER64" s="34"/>
      <c r="ES64" s="34"/>
      <c r="ET64" s="34"/>
      <c r="EU64" s="34"/>
      <c r="EV64" s="34"/>
      <c r="EW64" s="34"/>
      <c r="EX64" s="34"/>
      <c r="EY64" s="34"/>
      <c r="EZ64" s="24"/>
      <c r="FA64" s="25"/>
      <c r="FB64" s="34"/>
      <c r="FC64" s="34"/>
      <c r="FD64" s="34"/>
      <c r="FE64" s="34"/>
      <c r="FF64" s="34"/>
      <c r="FG64" s="34"/>
      <c r="FH64" s="34"/>
      <c r="FI64" s="34"/>
      <c r="FJ64" s="24"/>
      <c r="FK64" s="25"/>
      <c r="FL64" s="34"/>
      <c r="FM64" s="34"/>
      <c r="FN64" s="34"/>
      <c r="FO64" s="34"/>
      <c r="FP64" s="34"/>
      <c r="FQ64" s="34"/>
      <c r="FR64" s="34"/>
      <c r="FS64" s="34"/>
      <c r="FT64" s="24"/>
      <c r="FU64" s="25"/>
      <c r="FV64" s="34"/>
      <c r="FW64" s="34"/>
      <c r="FX64" s="34"/>
      <c r="FY64" s="34"/>
      <c r="FZ64" s="34"/>
      <c r="GA64" s="34"/>
      <c r="GB64" s="34"/>
      <c r="GC64" s="34"/>
      <c r="GD64" s="24"/>
      <c r="GE64" s="25"/>
      <c r="GF64" s="34"/>
      <c r="GG64" s="34"/>
      <c r="GH64" s="34"/>
      <c r="GI64" s="34"/>
      <c r="GJ64" s="34"/>
      <c r="GK64" s="34"/>
      <c r="GL64" s="34"/>
      <c r="GM64" s="34"/>
      <c r="GN64" s="24"/>
      <c r="GO64" s="25"/>
      <c r="GP64" s="34"/>
      <c r="GQ64" s="34"/>
      <c r="GR64" s="34"/>
      <c r="GS64" s="34"/>
      <c r="GT64" s="34"/>
      <c r="GU64" s="34"/>
      <c r="GV64" s="34"/>
      <c r="GW64" s="34"/>
      <c r="GX64" s="24"/>
      <c r="GY64" s="25"/>
      <c r="GZ64" s="34"/>
      <c r="HA64" s="34"/>
      <c r="HB64" s="34"/>
      <c r="HC64" s="34"/>
      <c r="HD64" s="34"/>
      <c r="HE64" s="34"/>
      <c r="HF64" s="34"/>
      <c r="HG64" s="34"/>
      <c r="HH64" s="24"/>
      <c r="HI64" s="25"/>
      <c r="HJ64" s="34"/>
      <c r="HK64" s="34"/>
      <c r="HL64" s="34"/>
      <c r="HM64" s="34"/>
      <c r="HN64" s="34"/>
      <c r="HO64" s="34"/>
      <c r="HP64" s="34"/>
      <c r="HQ64" s="34"/>
      <c r="HR64" s="31"/>
    </row>
    <row r="65" spans="2:226" ht="9" customHeight="1" x14ac:dyDescent="0.25">
      <c r="B65" s="134" t="s">
        <v>86</v>
      </c>
      <c r="D65" s="121" t="s">
        <v>84</v>
      </c>
      <c r="E65" s="101"/>
      <c r="F65" s="101">
        <v>6</v>
      </c>
      <c r="G65" s="87"/>
      <c r="H65" s="119" t="str">
        <f t="shared" ref="H65" si="113">IF(O66&gt;P65,"!","")</f>
        <v/>
      </c>
      <c r="I65" s="43" t="s">
        <v>17</v>
      </c>
      <c r="J65" s="44">
        <f>IF(D65="","",COUNTIF(Echéancier!$Q65:$EP65,"p"))</f>
        <v>4</v>
      </c>
      <c r="K65" s="14">
        <f t="shared" ref="K65" si="114">IFERROR(K63+J65,0)</f>
        <v>48</v>
      </c>
      <c r="L65" s="14"/>
      <c r="M65" s="14"/>
      <c r="N65" s="14" t="str">
        <f t="shared" ref="N65" si="115">IF(F65&gt;F63,"d","")</f>
        <v>d</v>
      </c>
      <c r="O65" s="14"/>
      <c r="P65" s="14">
        <f>IFERROR(MATCH("ra",$Q65:$EP65,1),0)</f>
        <v>94</v>
      </c>
      <c r="Q65" s="5"/>
      <c r="Z65" s="18"/>
      <c r="AA65" s="20"/>
      <c r="AJ65" s="18"/>
      <c r="AK65" s="20"/>
      <c r="AT65" s="18"/>
      <c r="AU65" s="20"/>
      <c r="BD65" s="18"/>
      <c r="BE65" s="20"/>
      <c r="BN65" s="18"/>
      <c r="BO65" s="20"/>
      <c r="BX65" s="18"/>
      <c r="BY65" s="20"/>
      <c r="CH65" s="18"/>
      <c r="CI65" s="20"/>
      <c r="CS65" s="20"/>
      <c r="DC65" s="71" t="s">
        <v>28</v>
      </c>
      <c r="DD65" s="71" t="s">
        <v>28</v>
      </c>
      <c r="DE65" s="71" t="s">
        <v>28</v>
      </c>
      <c r="DF65" s="71" t="s">
        <v>28</v>
      </c>
      <c r="DL65" s="18"/>
      <c r="DM65" s="20"/>
      <c r="DV65" s="18"/>
      <c r="DW65" s="20"/>
      <c r="EF65" s="18"/>
      <c r="EG65" s="20"/>
      <c r="EP65" s="4"/>
      <c r="EZ65" s="18"/>
      <c r="FA65" s="20"/>
      <c r="FJ65" s="18"/>
      <c r="FK65" s="20"/>
      <c r="FT65" s="18"/>
      <c r="FU65" s="20"/>
      <c r="GD65" s="18"/>
      <c r="GE65" s="20"/>
      <c r="GN65" s="18"/>
      <c r="GO65" s="20"/>
      <c r="GX65" s="18"/>
      <c r="GY65" s="20"/>
      <c r="HH65" s="18"/>
      <c r="HI65" s="20"/>
      <c r="HR65" s="4"/>
    </row>
    <row r="66" spans="2:226" ht="9" customHeight="1" x14ac:dyDescent="0.25">
      <c r="B66" s="134"/>
      <c r="D66" s="121"/>
      <c r="E66" s="101"/>
      <c r="F66" s="101"/>
      <c r="G66" s="87"/>
      <c r="H66" s="119"/>
      <c r="I66" s="45" t="s">
        <v>1</v>
      </c>
      <c r="J66" s="46">
        <f>IF(D65="","",COUNTIF(Echéancier!$Q66:$EP66,"r"))</f>
        <v>4</v>
      </c>
      <c r="K66" s="14"/>
      <c r="L66" s="14">
        <f t="shared" ref="L66" si="116">IFERROR(L64+J66,0)</f>
        <v>42</v>
      </c>
      <c r="M66" s="14">
        <f t="shared" ref="M66" si="117">COUNTIF(Q66:EP66,"a")</f>
        <v>0</v>
      </c>
      <c r="N66" s="14" t="str">
        <f t="shared" ref="N66" si="118">IF(F65="","",(IF(F65&lt;&gt;F67,"f","")))</f>
        <v/>
      </c>
      <c r="O66" s="14">
        <f>IFERROR(MATCH("ra",$Q66:$EP66,1),0)</f>
        <v>94</v>
      </c>
      <c r="P66" s="14"/>
      <c r="Q66" s="23"/>
      <c r="R66" s="34"/>
      <c r="S66" s="34"/>
      <c r="T66" s="34"/>
      <c r="U66" s="34"/>
      <c r="V66" s="34"/>
      <c r="W66" s="34"/>
      <c r="X66" s="34"/>
      <c r="Y66" s="34"/>
      <c r="Z66" s="24"/>
      <c r="AA66" s="25"/>
      <c r="AB66" s="34"/>
      <c r="AC66" s="34"/>
      <c r="AD66" s="34"/>
      <c r="AE66" s="34"/>
      <c r="AF66" s="34"/>
      <c r="AG66" s="34"/>
      <c r="AH66" s="34"/>
      <c r="AI66" s="34"/>
      <c r="AJ66" s="24"/>
      <c r="AK66" s="25"/>
      <c r="AL66" s="34"/>
      <c r="AM66" s="34"/>
      <c r="AN66" s="34"/>
      <c r="AO66" s="34"/>
      <c r="AP66" s="34"/>
      <c r="AQ66" s="34"/>
      <c r="AR66" s="34"/>
      <c r="AS66" s="34"/>
      <c r="AT66" s="24"/>
      <c r="AU66" s="25"/>
      <c r="AV66" s="34"/>
      <c r="AW66" s="34"/>
      <c r="AX66" s="34"/>
      <c r="AY66" s="34"/>
      <c r="AZ66" s="34"/>
      <c r="BA66" s="34"/>
      <c r="BB66" s="34"/>
      <c r="BC66" s="34"/>
      <c r="BD66" s="24"/>
      <c r="BE66" s="25"/>
      <c r="BF66" s="34"/>
      <c r="BG66" s="34"/>
      <c r="BH66" s="34"/>
      <c r="BI66" s="34"/>
      <c r="BJ66" s="34"/>
      <c r="BK66" s="34"/>
      <c r="BL66" s="34"/>
      <c r="BM66" s="34"/>
      <c r="BN66" s="24"/>
      <c r="BO66" s="25"/>
      <c r="BP66" s="34"/>
      <c r="BQ66" s="34"/>
      <c r="BR66" s="34"/>
      <c r="BS66" s="34"/>
      <c r="BT66" s="34"/>
      <c r="BU66" s="34"/>
      <c r="BV66" s="34"/>
      <c r="BW66" s="34"/>
      <c r="BX66" s="24"/>
      <c r="BY66" s="25"/>
      <c r="BZ66" s="34"/>
      <c r="CA66" s="34"/>
      <c r="CB66" s="34"/>
      <c r="CC66" s="34"/>
      <c r="CD66" s="34"/>
      <c r="CE66" s="34"/>
      <c r="CF66" s="34"/>
      <c r="CG66" s="34"/>
      <c r="CH66" s="24"/>
      <c r="CI66" s="25"/>
      <c r="CJ66" s="34"/>
      <c r="CK66" s="34"/>
      <c r="CL66" s="34"/>
      <c r="CM66" s="34"/>
      <c r="CN66" s="34"/>
      <c r="CO66" s="34"/>
      <c r="CP66" s="34"/>
      <c r="CQ66" s="34"/>
      <c r="CR66" s="24"/>
      <c r="CS66" s="76"/>
      <c r="CT66" s="75"/>
      <c r="CU66" s="75"/>
      <c r="CV66" s="75"/>
      <c r="CW66" s="75"/>
      <c r="CX66" s="75"/>
      <c r="CY66" s="75"/>
      <c r="CZ66" s="75"/>
      <c r="DA66" s="75"/>
      <c r="DB66" s="75"/>
      <c r="DC66" s="25" t="s">
        <v>27</v>
      </c>
      <c r="DD66" s="34" t="s">
        <v>27</v>
      </c>
      <c r="DE66" s="34" t="s">
        <v>27</v>
      </c>
      <c r="DF66" s="34" t="s">
        <v>27</v>
      </c>
      <c r="DG66" s="34"/>
      <c r="DH66" s="34"/>
      <c r="DI66" s="34"/>
      <c r="DJ66" s="34"/>
      <c r="DK66" s="34"/>
      <c r="DL66" s="24"/>
      <c r="DM66" s="25"/>
      <c r="DN66" s="34"/>
      <c r="DO66" s="34"/>
      <c r="DP66" s="34"/>
      <c r="DQ66" s="34"/>
      <c r="DR66" s="34"/>
      <c r="DS66" s="34"/>
      <c r="DT66" s="34"/>
      <c r="DU66" s="34"/>
      <c r="DV66" s="24"/>
      <c r="DW66" s="25"/>
      <c r="DX66" s="34"/>
      <c r="DY66" s="34"/>
      <c r="DZ66" s="34"/>
      <c r="EA66" s="34"/>
      <c r="EB66" s="34"/>
      <c r="EC66" s="34"/>
      <c r="ED66" s="34"/>
      <c r="EE66" s="34"/>
      <c r="EF66" s="24"/>
      <c r="EG66" s="25"/>
      <c r="EH66" s="34"/>
      <c r="EI66" s="34"/>
      <c r="EJ66" s="34"/>
      <c r="EK66" s="34"/>
      <c r="EL66" s="34"/>
      <c r="EM66" s="34"/>
      <c r="EN66" s="34"/>
      <c r="EO66" s="34"/>
      <c r="EP66" s="31"/>
      <c r="EQ66" s="34"/>
      <c r="ER66" s="34"/>
      <c r="ES66" s="34"/>
      <c r="ET66" s="34"/>
      <c r="EU66" s="34"/>
      <c r="EV66" s="34"/>
      <c r="EW66" s="34"/>
      <c r="EX66" s="34"/>
      <c r="EY66" s="34"/>
      <c r="EZ66" s="24"/>
      <c r="FA66" s="25"/>
      <c r="FB66" s="34"/>
      <c r="FC66" s="34"/>
      <c r="FD66" s="34"/>
      <c r="FE66" s="34"/>
      <c r="FF66" s="34"/>
      <c r="FG66" s="34"/>
      <c r="FH66" s="34"/>
      <c r="FI66" s="34"/>
      <c r="FJ66" s="24"/>
      <c r="FK66" s="25"/>
      <c r="FL66" s="34"/>
      <c r="FM66" s="34"/>
      <c r="FN66" s="34"/>
      <c r="FO66" s="34"/>
      <c r="FP66" s="34"/>
      <c r="FQ66" s="34"/>
      <c r="FR66" s="34"/>
      <c r="FS66" s="34"/>
      <c r="FT66" s="24"/>
      <c r="FU66" s="25"/>
      <c r="FV66" s="34"/>
      <c r="FW66" s="34"/>
      <c r="FX66" s="34"/>
      <c r="FY66" s="34"/>
      <c r="FZ66" s="34"/>
      <c r="GA66" s="34"/>
      <c r="GB66" s="34"/>
      <c r="GC66" s="34"/>
      <c r="GD66" s="24"/>
      <c r="GE66" s="25"/>
      <c r="GF66" s="34"/>
      <c r="GG66" s="34"/>
      <c r="GH66" s="34"/>
      <c r="GI66" s="34"/>
      <c r="GJ66" s="34"/>
      <c r="GK66" s="34"/>
      <c r="GL66" s="34"/>
      <c r="GM66" s="34"/>
      <c r="GN66" s="24"/>
      <c r="GO66" s="25"/>
      <c r="GP66" s="34"/>
      <c r="GQ66" s="34"/>
      <c r="GR66" s="34"/>
      <c r="GS66" s="34"/>
      <c r="GT66" s="34"/>
      <c r="GU66" s="34"/>
      <c r="GV66" s="34"/>
      <c r="GW66" s="34"/>
      <c r="GX66" s="24"/>
      <c r="GY66" s="25"/>
      <c r="GZ66" s="34"/>
      <c r="HA66" s="34"/>
      <c r="HB66" s="34"/>
      <c r="HC66" s="34"/>
      <c r="HD66" s="34"/>
      <c r="HE66" s="34"/>
      <c r="HF66" s="34"/>
      <c r="HG66" s="34"/>
      <c r="HH66" s="24"/>
      <c r="HI66" s="25"/>
      <c r="HJ66" s="34"/>
      <c r="HK66" s="34"/>
      <c r="HL66" s="34"/>
      <c r="HM66" s="34"/>
      <c r="HN66" s="34"/>
      <c r="HO66" s="34"/>
      <c r="HP66" s="34"/>
      <c r="HQ66" s="34"/>
      <c r="HR66" s="31"/>
    </row>
    <row r="67" spans="2:226" ht="9" customHeight="1" x14ac:dyDescent="0.25">
      <c r="B67" s="134" t="s">
        <v>87</v>
      </c>
      <c r="D67" s="121" t="s">
        <v>83</v>
      </c>
      <c r="E67" s="101" t="s">
        <v>86</v>
      </c>
      <c r="F67" s="101">
        <v>6</v>
      </c>
      <c r="G67" s="87"/>
      <c r="H67" s="119" t="str">
        <f t="shared" ref="H67" si="119">IF(O68&gt;P67,"!","")</f>
        <v/>
      </c>
      <c r="I67" s="43" t="s">
        <v>17</v>
      </c>
      <c r="J67" s="44">
        <f>IF(D67="","",COUNTIF(Echéancier!$Q67:$EP67,"p"))</f>
        <v>10</v>
      </c>
      <c r="K67" s="14">
        <f t="shared" ref="K67" si="120">IFERROR(K65+J67,0)</f>
        <v>58</v>
      </c>
      <c r="L67" s="14"/>
      <c r="M67" s="14"/>
      <c r="N67" s="14" t="str">
        <f t="shared" ref="N67" si="121">IF(F67&gt;F65,"d","")</f>
        <v/>
      </c>
      <c r="O67" s="14"/>
      <c r="P67" s="14">
        <f t="shared" ref="P67:P81" si="122">IFERROR(MATCH("ra",$Q67:$EP67,1),0)</f>
        <v>104</v>
      </c>
      <c r="Q67" s="5"/>
      <c r="Z67" s="18"/>
      <c r="AA67" s="20"/>
      <c r="AJ67" s="18"/>
      <c r="AK67" s="20"/>
      <c r="AT67" s="18"/>
      <c r="AU67" s="20"/>
      <c r="BD67" s="18"/>
      <c r="BE67" s="20"/>
      <c r="BN67" s="18"/>
      <c r="BO67" s="20"/>
      <c r="BX67" s="18"/>
      <c r="BY67" s="20"/>
      <c r="CH67" s="18"/>
      <c r="CI67" s="20"/>
      <c r="CR67" s="18"/>
      <c r="DC67" s="20"/>
      <c r="DG67" s="71" t="s">
        <v>28</v>
      </c>
      <c r="DH67" s="71" t="s">
        <v>28</v>
      </c>
      <c r="DI67" s="71" t="s">
        <v>28</v>
      </c>
      <c r="DJ67" s="71" t="s">
        <v>28</v>
      </c>
      <c r="DK67" s="71" t="s">
        <v>28</v>
      </c>
      <c r="DL67" s="71" t="s">
        <v>28</v>
      </c>
      <c r="DM67" s="71" t="s">
        <v>28</v>
      </c>
      <c r="DN67" s="71" t="s">
        <v>28</v>
      </c>
      <c r="DO67" s="71" t="s">
        <v>28</v>
      </c>
      <c r="DP67" s="71" t="s">
        <v>28</v>
      </c>
      <c r="DV67" s="18"/>
      <c r="DW67" s="20"/>
      <c r="EF67" s="18"/>
      <c r="EG67" s="20"/>
      <c r="EP67" s="4"/>
      <c r="EZ67" s="18"/>
      <c r="FA67" s="20"/>
      <c r="FJ67" s="18"/>
      <c r="FK67" s="20"/>
      <c r="FT67" s="18"/>
      <c r="FU67" s="20"/>
      <c r="GD67" s="18"/>
      <c r="GE67" s="20"/>
      <c r="GN67" s="18"/>
      <c r="GO67" s="20"/>
      <c r="GX67" s="18"/>
      <c r="GY67" s="20"/>
      <c r="HH67" s="18"/>
      <c r="HI67" s="20"/>
      <c r="HR67" s="4"/>
    </row>
    <row r="68" spans="2:226" ht="9" customHeight="1" x14ac:dyDescent="0.25">
      <c r="B68" s="134"/>
      <c r="D68" s="121"/>
      <c r="E68" s="101"/>
      <c r="F68" s="101"/>
      <c r="G68" s="87"/>
      <c r="H68" s="119"/>
      <c r="I68" s="45" t="s">
        <v>1</v>
      </c>
      <c r="J68" s="46">
        <f>IF(D67="","",COUNTIF(Echéancier!$Q68:$EP68,"r"))</f>
        <v>0</v>
      </c>
      <c r="K68" s="14"/>
      <c r="L68" s="14">
        <f t="shared" ref="L68" si="123">IFERROR(L66+J68,0)</f>
        <v>42</v>
      </c>
      <c r="M68" s="14">
        <f t="shared" ref="M68" si="124">COUNTIF(Q68:EP68,"a")</f>
        <v>0</v>
      </c>
      <c r="N68" s="14" t="str">
        <f t="shared" ref="N68" si="125">IF(F67="","",(IF(F67&lt;&gt;F69,"f","")))</f>
        <v/>
      </c>
      <c r="O68" s="14">
        <f t="shared" ref="O68:O82" si="126">IFERROR(MATCH("ra",$Q68:$EP68,1),0)</f>
        <v>0</v>
      </c>
      <c r="P68" s="14"/>
      <c r="Q68" s="23"/>
      <c r="R68" s="34"/>
      <c r="S68" s="34"/>
      <c r="T68" s="34"/>
      <c r="U68" s="34"/>
      <c r="V68" s="34"/>
      <c r="W68" s="34"/>
      <c r="X68" s="34"/>
      <c r="Y68" s="34"/>
      <c r="Z68" s="24"/>
      <c r="AA68" s="25"/>
      <c r="AB68" s="34"/>
      <c r="AC68" s="34"/>
      <c r="AD68" s="34"/>
      <c r="AE68" s="34"/>
      <c r="AF68" s="34"/>
      <c r="AG68" s="34"/>
      <c r="AH68" s="34"/>
      <c r="AI68" s="34"/>
      <c r="AJ68" s="24"/>
      <c r="AK68" s="25"/>
      <c r="AL68" s="34"/>
      <c r="AM68" s="34"/>
      <c r="AN68" s="34"/>
      <c r="AO68" s="34"/>
      <c r="AP68" s="34"/>
      <c r="AQ68" s="34"/>
      <c r="AR68" s="34"/>
      <c r="AS68" s="34"/>
      <c r="AT68" s="24"/>
      <c r="AU68" s="25"/>
      <c r="AV68" s="34"/>
      <c r="AW68" s="34"/>
      <c r="AX68" s="34"/>
      <c r="AY68" s="34"/>
      <c r="AZ68" s="34"/>
      <c r="BA68" s="34"/>
      <c r="BB68" s="34"/>
      <c r="BC68" s="34"/>
      <c r="BD68" s="24"/>
      <c r="BE68" s="25"/>
      <c r="BF68" s="34"/>
      <c r="BG68" s="34"/>
      <c r="BH68" s="34"/>
      <c r="BI68" s="34"/>
      <c r="BJ68" s="34"/>
      <c r="BK68" s="34"/>
      <c r="BL68" s="34"/>
      <c r="BM68" s="34"/>
      <c r="BN68" s="24"/>
      <c r="BO68" s="25"/>
      <c r="BP68" s="34"/>
      <c r="BQ68" s="34"/>
      <c r="BR68" s="34"/>
      <c r="BS68" s="34"/>
      <c r="BT68" s="34"/>
      <c r="BU68" s="34"/>
      <c r="BV68" s="34"/>
      <c r="BW68" s="34"/>
      <c r="BX68" s="24"/>
      <c r="BY68" s="25"/>
      <c r="BZ68" s="34"/>
      <c r="CA68" s="34"/>
      <c r="CB68" s="34"/>
      <c r="CC68" s="34"/>
      <c r="CD68" s="34"/>
      <c r="CE68" s="34"/>
      <c r="CF68" s="34"/>
      <c r="CG68" s="34"/>
      <c r="CH68" s="24"/>
      <c r="CI68" s="25"/>
      <c r="CJ68" s="34"/>
      <c r="CK68" s="34"/>
      <c r="CL68" s="34"/>
      <c r="CM68" s="34"/>
      <c r="CN68" s="34"/>
      <c r="CO68" s="34"/>
      <c r="CP68" s="34"/>
      <c r="CQ68" s="34"/>
      <c r="CR68" s="24"/>
      <c r="CS68" s="25"/>
      <c r="CT68" s="34"/>
      <c r="CU68" s="34"/>
      <c r="CV68" s="34"/>
      <c r="CW68" s="34"/>
      <c r="CX68" s="34"/>
      <c r="CY68" s="34"/>
      <c r="CZ68" s="34"/>
      <c r="DA68" s="34"/>
      <c r="DB68" s="34"/>
      <c r="DC68" s="76"/>
      <c r="DD68" s="75"/>
      <c r="DE68" s="75"/>
      <c r="DF68" s="34"/>
      <c r="DG68" s="34"/>
      <c r="DH68" s="34"/>
      <c r="DI68" s="34"/>
      <c r="DJ68" s="34"/>
      <c r="DK68" s="34"/>
      <c r="DL68" s="24"/>
      <c r="DM68" s="25"/>
      <c r="DN68" s="34"/>
      <c r="DO68" s="34"/>
      <c r="DP68" s="34"/>
      <c r="DQ68" s="34"/>
      <c r="DR68" s="34"/>
      <c r="DS68" s="34"/>
      <c r="DT68" s="34"/>
      <c r="DU68" s="34"/>
      <c r="DV68" s="24"/>
      <c r="DW68" s="25"/>
      <c r="DX68" s="34"/>
      <c r="DY68" s="34"/>
      <c r="DZ68" s="34"/>
      <c r="EA68" s="34"/>
      <c r="EB68" s="34"/>
      <c r="EC68" s="34"/>
      <c r="ED68" s="34"/>
      <c r="EE68" s="34"/>
      <c r="EF68" s="24"/>
      <c r="EG68" s="25"/>
      <c r="EH68" s="34"/>
      <c r="EI68" s="34"/>
      <c r="EJ68" s="34"/>
      <c r="EK68" s="34"/>
      <c r="EL68" s="34"/>
      <c r="EM68" s="34"/>
      <c r="EN68" s="34"/>
      <c r="EO68" s="34"/>
      <c r="EP68" s="31"/>
      <c r="EQ68" s="34"/>
      <c r="ER68" s="34"/>
      <c r="ES68" s="34"/>
      <c r="ET68" s="34"/>
      <c r="EU68" s="34"/>
      <c r="EV68" s="34"/>
      <c r="EW68" s="34"/>
      <c r="EX68" s="34"/>
      <c r="EY68" s="34"/>
      <c r="EZ68" s="24"/>
      <c r="FA68" s="25"/>
      <c r="FB68" s="34"/>
      <c r="FC68" s="34"/>
      <c r="FD68" s="34"/>
      <c r="FE68" s="34"/>
      <c r="FF68" s="34"/>
      <c r="FG68" s="34"/>
      <c r="FH68" s="34"/>
      <c r="FI68" s="34"/>
      <c r="FJ68" s="24"/>
      <c r="FK68" s="25"/>
      <c r="FL68" s="34"/>
      <c r="FM68" s="34"/>
      <c r="FN68" s="34"/>
      <c r="FO68" s="34"/>
      <c r="FP68" s="34"/>
      <c r="FQ68" s="34"/>
      <c r="FR68" s="34"/>
      <c r="FS68" s="34"/>
      <c r="FT68" s="24"/>
      <c r="FU68" s="25"/>
      <c r="FV68" s="34"/>
      <c r="FW68" s="34"/>
      <c r="FX68" s="34"/>
      <c r="FY68" s="34"/>
      <c r="FZ68" s="34"/>
      <c r="GA68" s="34"/>
      <c r="GB68" s="34"/>
      <c r="GC68" s="34"/>
      <c r="GD68" s="24"/>
      <c r="GE68" s="25"/>
      <c r="GF68" s="34"/>
      <c r="GG68" s="34"/>
      <c r="GH68" s="34"/>
      <c r="GI68" s="34"/>
      <c r="GJ68" s="34"/>
      <c r="GK68" s="34"/>
      <c r="GL68" s="34"/>
      <c r="GM68" s="34"/>
      <c r="GN68" s="24"/>
      <c r="GO68" s="25"/>
      <c r="GP68" s="34"/>
      <c r="GQ68" s="34"/>
      <c r="GR68" s="34"/>
      <c r="GS68" s="34"/>
      <c r="GT68" s="34"/>
      <c r="GU68" s="34"/>
      <c r="GV68" s="34"/>
      <c r="GW68" s="34"/>
      <c r="GX68" s="24"/>
      <c r="GY68" s="25"/>
      <c r="GZ68" s="34"/>
      <c r="HA68" s="34"/>
      <c r="HB68" s="34"/>
      <c r="HC68" s="34"/>
      <c r="HD68" s="34"/>
      <c r="HE68" s="34"/>
      <c r="HF68" s="34"/>
      <c r="HG68" s="34"/>
      <c r="HH68" s="24"/>
      <c r="HI68" s="25"/>
      <c r="HJ68" s="34"/>
      <c r="HK68" s="34"/>
      <c r="HL68" s="34"/>
      <c r="HM68" s="34"/>
      <c r="HN68" s="34"/>
      <c r="HO68" s="34"/>
      <c r="HP68" s="34"/>
      <c r="HQ68" s="34"/>
      <c r="HR68" s="31"/>
    </row>
    <row r="69" spans="2:226" ht="9" customHeight="1" x14ac:dyDescent="0.25">
      <c r="B69" s="134" t="s">
        <v>88</v>
      </c>
      <c r="D69" s="121" t="s">
        <v>82</v>
      </c>
      <c r="E69" s="101" t="s">
        <v>87</v>
      </c>
      <c r="F69" s="101">
        <v>6</v>
      </c>
      <c r="G69" s="87"/>
      <c r="H69" s="119" t="str">
        <f t="shared" ref="H69" si="127">IF(O70&gt;P69,"!","")</f>
        <v/>
      </c>
      <c r="I69" s="43" t="s">
        <v>17</v>
      </c>
      <c r="J69" s="44">
        <f>IF(D69="","",COUNTIF(Echéancier!$Q69:$EP69,"p"))</f>
        <v>3</v>
      </c>
      <c r="K69" s="14">
        <f t="shared" ref="K69" si="128">IFERROR(K67+J69,0)</f>
        <v>61</v>
      </c>
      <c r="L69" s="14"/>
      <c r="M69" s="14"/>
      <c r="N69" s="14" t="str">
        <f t="shared" ref="N69" si="129">IF(F69&gt;F67,"d","")</f>
        <v/>
      </c>
      <c r="O69" s="14"/>
      <c r="P69" s="14">
        <f t="shared" si="122"/>
        <v>107</v>
      </c>
      <c r="Q69" s="5"/>
      <c r="Z69" s="18"/>
      <c r="AA69" s="20"/>
      <c r="AJ69" s="18"/>
      <c r="AK69" s="20"/>
      <c r="AT69" s="18"/>
      <c r="AU69" s="20"/>
      <c r="BD69" s="18"/>
      <c r="BE69" s="20"/>
      <c r="BN69" s="18"/>
      <c r="BO69" s="20"/>
      <c r="BX69" s="18"/>
      <c r="BY69" s="20"/>
      <c r="CH69" s="18"/>
      <c r="CI69" s="20"/>
      <c r="CR69" s="18"/>
      <c r="CS69" s="20"/>
      <c r="DC69" s="20"/>
      <c r="DL69" s="18"/>
      <c r="DM69" s="20"/>
      <c r="DQ69" s="71" t="s">
        <v>28</v>
      </c>
      <c r="DR69" s="71" t="s">
        <v>28</v>
      </c>
      <c r="DS69" s="71" t="s">
        <v>28</v>
      </c>
      <c r="DV69" s="18"/>
      <c r="DW69" s="20"/>
      <c r="EF69" s="18"/>
      <c r="EG69" s="20"/>
      <c r="EP69" s="4"/>
      <c r="EZ69" s="18"/>
      <c r="FA69" s="20"/>
      <c r="FJ69" s="18"/>
      <c r="FK69" s="20"/>
      <c r="FT69" s="18"/>
      <c r="FU69" s="20"/>
      <c r="GD69" s="18"/>
      <c r="GE69" s="20"/>
      <c r="GN69" s="18"/>
      <c r="GO69" s="20"/>
      <c r="GX69" s="18"/>
      <c r="GY69" s="20"/>
      <c r="HH69" s="18"/>
      <c r="HI69" s="20"/>
      <c r="HR69" s="4"/>
    </row>
    <row r="70" spans="2:226" ht="9" customHeight="1" x14ac:dyDescent="0.25">
      <c r="B70" s="134"/>
      <c r="D70" s="121"/>
      <c r="E70" s="101"/>
      <c r="F70" s="101"/>
      <c r="G70" s="87"/>
      <c r="H70" s="119"/>
      <c r="I70" s="45" t="s">
        <v>1</v>
      </c>
      <c r="J70" s="46">
        <f>IF(D69="","",COUNTIF(Echéancier!$Q70:$EP70,"r"))</f>
        <v>0</v>
      </c>
      <c r="K70" s="14"/>
      <c r="L70" s="14">
        <f t="shared" ref="L70" si="130">IFERROR(L68+J70,0)</f>
        <v>42</v>
      </c>
      <c r="M70" s="14">
        <f t="shared" ref="M70" si="131">COUNTIF(Q70:EP70,"a")</f>
        <v>0</v>
      </c>
      <c r="N70" s="14" t="str">
        <f t="shared" ref="N70" si="132">IF(F69="","",(IF(F69&lt;&gt;F71,"f","")))</f>
        <v/>
      </c>
      <c r="O70" s="14">
        <f t="shared" si="126"/>
        <v>0</v>
      </c>
      <c r="P70" s="14"/>
      <c r="Q70" s="77"/>
      <c r="R70" s="75"/>
      <c r="S70" s="75"/>
      <c r="T70" s="75"/>
      <c r="U70" s="75"/>
      <c r="V70" s="75"/>
      <c r="W70" s="75"/>
      <c r="X70" s="75"/>
      <c r="Y70" s="75"/>
      <c r="Z70" s="74"/>
      <c r="AA70" s="76"/>
      <c r="AB70" s="75"/>
      <c r="AC70" s="75"/>
      <c r="AD70" s="75"/>
      <c r="AE70" s="75"/>
      <c r="AF70" s="75"/>
      <c r="AG70" s="75"/>
      <c r="AH70" s="75"/>
      <c r="AI70" s="75"/>
      <c r="AJ70" s="74"/>
      <c r="AK70" s="76"/>
      <c r="AL70" s="75"/>
      <c r="AM70" s="75"/>
      <c r="AN70" s="75"/>
      <c r="AO70" s="75"/>
      <c r="AP70" s="75"/>
      <c r="AQ70" s="75"/>
      <c r="AR70" s="75"/>
      <c r="AS70" s="75"/>
      <c r="AT70" s="74"/>
      <c r="AU70" s="76"/>
      <c r="AV70" s="75"/>
      <c r="AW70" s="75"/>
      <c r="AX70" s="75"/>
      <c r="AY70" s="75"/>
      <c r="AZ70" s="75"/>
      <c r="BA70" s="75"/>
      <c r="BB70" s="75"/>
      <c r="BC70" s="75"/>
      <c r="BD70" s="74"/>
      <c r="BE70" s="76"/>
      <c r="BF70" s="75"/>
      <c r="BG70" s="75"/>
      <c r="BH70" s="75"/>
      <c r="BI70" s="75"/>
      <c r="BJ70" s="75"/>
      <c r="BK70" s="75"/>
      <c r="BL70" s="75"/>
      <c r="BM70" s="75"/>
      <c r="BN70" s="74"/>
      <c r="BO70" s="76"/>
      <c r="BP70" s="75"/>
      <c r="BQ70" s="75"/>
      <c r="BR70" s="75"/>
      <c r="BS70" s="75"/>
      <c r="BT70" s="75"/>
      <c r="BU70" s="75"/>
      <c r="BV70" s="75"/>
      <c r="BW70" s="75"/>
      <c r="BX70" s="74"/>
      <c r="BY70" s="76"/>
      <c r="BZ70" s="75"/>
      <c r="CA70" s="75"/>
      <c r="CB70" s="75"/>
      <c r="CC70" s="75"/>
      <c r="CD70" s="75"/>
      <c r="CE70" s="75"/>
      <c r="CF70" s="75"/>
      <c r="CG70" s="75"/>
      <c r="CH70" s="74"/>
      <c r="CI70" s="76"/>
      <c r="CJ70" s="75"/>
      <c r="CK70" s="75"/>
      <c r="CL70" s="75"/>
      <c r="CM70" s="75"/>
      <c r="CN70" s="75"/>
      <c r="CO70" s="75"/>
      <c r="CP70" s="75"/>
      <c r="CQ70" s="75"/>
      <c r="CR70" s="74"/>
      <c r="CS70" s="76"/>
      <c r="CT70" s="75"/>
      <c r="CU70" s="75"/>
      <c r="CV70" s="75"/>
      <c r="CW70" s="75"/>
      <c r="CX70" s="75"/>
      <c r="CY70" s="75"/>
      <c r="CZ70" s="75"/>
      <c r="DA70" s="75"/>
      <c r="DB70" s="75"/>
      <c r="DC70" s="76"/>
      <c r="DD70" s="75"/>
      <c r="DE70" s="75"/>
      <c r="DF70" s="75"/>
      <c r="DG70" s="75"/>
      <c r="DH70" s="75"/>
      <c r="DI70" s="75"/>
      <c r="DJ70" s="75"/>
      <c r="DK70" s="75"/>
      <c r="DL70" s="74"/>
      <c r="DM70" s="76"/>
      <c r="DN70" s="75"/>
      <c r="DO70" s="75"/>
      <c r="DP70" s="75"/>
      <c r="DQ70" s="75"/>
      <c r="DR70" s="75"/>
      <c r="DS70" s="75"/>
      <c r="DT70" s="75"/>
      <c r="DU70" s="75"/>
      <c r="DV70" s="74"/>
      <c r="DW70" s="76"/>
      <c r="DX70" s="75"/>
      <c r="DY70" s="75"/>
      <c r="DZ70" s="75"/>
      <c r="EA70" s="75"/>
      <c r="EB70" s="75"/>
      <c r="EC70" s="75"/>
      <c r="ED70" s="75"/>
      <c r="EE70" s="75"/>
      <c r="EF70" s="74"/>
      <c r="EG70" s="76"/>
      <c r="EH70" s="75"/>
      <c r="EI70" s="75"/>
      <c r="EJ70" s="75"/>
      <c r="EK70" s="75"/>
      <c r="EL70" s="75"/>
      <c r="EM70" s="75"/>
      <c r="EN70" s="75"/>
      <c r="EO70" s="75"/>
      <c r="EP70" s="80"/>
      <c r="EQ70" s="34"/>
      <c r="ER70" s="34"/>
      <c r="ES70" s="34"/>
      <c r="ET70" s="34"/>
      <c r="EU70" s="34"/>
      <c r="EV70" s="34"/>
      <c r="EW70" s="34"/>
      <c r="EX70" s="34"/>
      <c r="EY70" s="34"/>
      <c r="EZ70" s="24"/>
      <c r="FA70" s="25"/>
      <c r="FB70" s="34"/>
      <c r="FC70" s="34"/>
      <c r="FD70" s="34"/>
      <c r="FE70" s="34"/>
      <c r="FF70" s="34"/>
      <c r="FG70" s="34"/>
      <c r="FH70" s="34"/>
      <c r="FI70" s="34"/>
      <c r="FJ70" s="24"/>
      <c r="FK70" s="25"/>
      <c r="FL70" s="34"/>
      <c r="FM70" s="34"/>
      <c r="FN70" s="34"/>
      <c r="FO70" s="34"/>
      <c r="FP70" s="34"/>
      <c r="FQ70" s="34"/>
      <c r="FR70" s="34"/>
      <c r="FS70" s="34"/>
      <c r="FT70" s="24"/>
      <c r="FU70" s="25"/>
      <c r="FV70" s="34"/>
      <c r="FW70" s="34"/>
      <c r="FX70" s="34"/>
      <c r="FY70" s="34"/>
      <c r="FZ70" s="34"/>
      <c r="GA70" s="34"/>
      <c r="GB70" s="34"/>
      <c r="GC70" s="34"/>
      <c r="GD70" s="24"/>
      <c r="GE70" s="25"/>
      <c r="GF70" s="34"/>
      <c r="GG70" s="34"/>
      <c r="GH70" s="34"/>
      <c r="GI70" s="34"/>
      <c r="GJ70" s="34"/>
      <c r="GK70" s="34"/>
      <c r="GL70" s="34"/>
      <c r="GM70" s="34"/>
      <c r="GN70" s="24"/>
      <c r="GO70" s="25"/>
      <c r="GP70" s="34"/>
      <c r="GQ70" s="34"/>
      <c r="GR70" s="34"/>
      <c r="GS70" s="34"/>
      <c r="GT70" s="34"/>
      <c r="GU70" s="34"/>
      <c r="GV70" s="34"/>
      <c r="GW70" s="34"/>
      <c r="GX70" s="24"/>
      <c r="GY70" s="25"/>
      <c r="GZ70" s="34"/>
      <c r="HA70" s="34"/>
      <c r="HB70" s="34"/>
      <c r="HC70" s="34"/>
      <c r="HD70" s="34"/>
      <c r="HE70" s="34"/>
      <c r="HF70" s="34"/>
      <c r="HG70" s="34"/>
      <c r="HH70" s="24"/>
      <c r="HI70" s="25"/>
      <c r="HJ70" s="34"/>
      <c r="HK70" s="34"/>
      <c r="HL70" s="34"/>
      <c r="HM70" s="34"/>
      <c r="HN70" s="34"/>
      <c r="HO70" s="34"/>
      <c r="HP70" s="34"/>
      <c r="HQ70" s="34"/>
      <c r="HR70" s="31"/>
    </row>
    <row r="71" spans="2:226" ht="9" customHeight="1" x14ac:dyDescent="0.25">
      <c r="B71" s="134" t="s">
        <v>89</v>
      </c>
      <c r="D71" s="121" t="s">
        <v>85</v>
      </c>
      <c r="E71" s="101" t="s">
        <v>87</v>
      </c>
      <c r="F71" s="101">
        <v>6</v>
      </c>
      <c r="G71" s="87"/>
      <c r="H71" s="119" t="str">
        <f t="shared" ref="H71" si="133">IF(O72&gt;P71,"!","")</f>
        <v/>
      </c>
      <c r="I71" s="43" t="s">
        <v>17</v>
      </c>
      <c r="J71" s="44">
        <f>IF(D71="","",COUNTIF(Echéancier!$Q71:$EP71,"p"))</f>
        <v>3</v>
      </c>
      <c r="K71" s="14">
        <f t="shared" ref="K71" si="134">IFERROR(K69+J71,0)</f>
        <v>64</v>
      </c>
      <c r="L71" s="14"/>
      <c r="M71" s="14"/>
      <c r="N71" s="14" t="str">
        <f t="shared" ref="N71" si="135">IF(F71&gt;F69,"d","")</f>
        <v/>
      </c>
      <c r="O71" s="14"/>
      <c r="P71" s="14">
        <f t="shared" si="122"/>
        <v>110</v>
      </c>
      <c r="Q71" s="5"/>
      <c r="Z71" s="18"/>
      <c r="AA71" s="20"/>
      <c r="AJ71" s="18"/>
      <c r="AK71" s="20"/>
      <c r="AT71" s="18"/>
      <c r="AU71" s="20"/>
      <c r="BD71" s="18"/>
      <c r="BE71" s="20"/>
      <c r="BN71" s="18"/>
      <c r="BO71" s="20"/>
      <c r="BX71" s="18"/>
      <c r="BY71" s="20"/>
      <c r="CH71" s="18"/>
      <c r="CI71" s="20"/>
      <c r="CR71" s="18"/>
      <c r="CS71" s="20"/>
      <c r="DC71" s="20"/>
      <c r="DL71" s="18"/>
      <c r="DM71" s="20"/>
      <c r="DT71" s="71" t="s">
        <v>28</v>
      </c>
      <c r="DU71" s="71" t="s">
        <v>28</v>
      </c>
      <c r="DV71" s="71" t="s">
        <v>28</v>
      </c>
      <c r="DW71" s="20"/>
      <c r="EF71" s="18"/>
      <c r="EG71" s="20"/>
      <c r="EP71" s="4"/>
      <c r="EZ71" s="18"/>
      <c r="FA71" s="20"/>
      <c r="FJ71" s="18"/>
      <c r="FK71" s="20"/>
      <c r="FT71" s="18"/>
      <c r="FU71" s="20"/>
      <c r="GD71" s="18"/>
      <c r="GE71" s="20"/>
      <c r="GN71" s="18"/>
      <c r="GO71" s="20"/>
      <c r="GX71" s="18"/>
      <c r="GY71" s="20"/>
      <c r="HH71" s="18"/>
      <c r="HI71" s="20"/>
      <c r="HR71" s="4"/>
    </row>
    <row r="72" spans="2:226" ht="9" customHeight="1" x14ac:dyDescent="0.25">
      <c r="B72" s="134"/>
      <c r="D72" s="121"/>
      <c r="E72" s="101"/>
      <c r="F72" s="101"/>
      <c r="G72" s="87"/>
      <c r="H72" s="119"/>
      <c r="I72" s="45" t="s">
        <v>1</v>
      </c>
      <c r="J72" s="46">
        <f>IF(D71="","",COUNTIF(Echéancier!$Q72:$EP72,"r"))</f>
        <v>0</v>
      </c>
      <c r="K72" s="14"/>
      <c r="L72" s="14">
        <f t="shared" ref="L72" si="136">IFERROR(L70+J72,0)</f>
        <v>42</v>
      </c>
      <c r="M72" s="14">
        <f t="shared" ref="M72" si="137">COUNTIF(Q72:EP72,"a")</f>
        <v>0</v>
      </c>
      <c r="N72" s="14" t="str">
        <f t="shared" ref="N72" si="138">IF(F71="","",(IF(F71&lt;&gt;F73,"f","")))</f>
        <v>f</v>
      </c>
      <c r="O72" s="14">
        <f t="shared" si="126"/>
        <v>0</v>
      </c>
      <c r="P72" s="14"/>
      <c r="Q72" s="77"/>
      <c r="R72" s="75"/>
      <c r="S72" s="75"/>
      <c r="T72" s="75"/>
      <c r="U72" s="75"/>
      <c r="V72" s="75"/>
      <c r="W72" s="75"/>
      <c r="X72" s="75"/>
      <c r="Y72" s="75"/>
      <c r="Z72" s="74"/>
      <c r="AA72" s="76"/>
      <c r="AB72" s="75"/>
      <c r="AC72" s="75"/>
      <c r="AD72" s="75"/>
      <c r="AE72" s="75"/>
      <c r="AF72" s="75"/>
      <c r="AG72" s="75"/>
      <c r="AH72" s="75"/>
      <c r="AI72" s="75"/>
      <c r="AJ72" s="75"/>
      <c r="AK72" s="76"/>
      <c r="AL72" s="75"/>
      <c r="AM72" s="75"/>
      <c r="AN72" s="75"/>
      <c r="AO72" s="75"/>
      <c r="AP72" s="75"/>
      <c r="AQ72" s="75"/>
      <c r="AR72" s="75"/>
      <c r="AS72" s="75"/>
      <c r="AT72" s="74"/>
      <c r="AU72" s="76"/>
      <c r="AV72" s="75"/>
      <c r="AW72" s="75"/>
      <c r="AX72" s="75"/>
      <c r="AY72" s="75"/>
      <c r="AZ72" s="75"/>
      <c r="BA72" s="75"/>
      <c r="BB72" s="75"/>
      <c r="BC72" s="75"/>
      <c r="BD72" s="74"/>
      <c r="BE72" s="76"/>
      <c r="BF72" s="75"/>
      <c r="BG72" s="75"/>
      <c r="BH72" s="75"/>
      <c r="BI72" s="75"/>
      <c r="BJ72" s="75"/>
      <c r="BK72" s="75"/>
      <c r="BL72" s="75"/>
      <c r="BM72" s="75"/>
      <c r="BN72" s="74"/>
      <c r="BO72" s="76"/>
      <c r="BP72" s="75"/>
      <c r="BQ72" s="75"/>
      <c r="BR72" s="75"/>
      <c r="BS72" s="75"/>
      <c r="BT72" s="75"/>
      <c r="BU72" s="75"/>
      <c r="BV72" s="75"/>
      <c r="BW72" s="75"/>
      <c r="BX72" s="74"/>
      <c r="BY72" s="76"/>
      <c r="BZ72" s="75"/>
      <c r="CA72" s="75"/>
      <c r="CB72" s="75"/>
      <c r="CC72" s="75"/>
      <c r="CD72" s="75"/>
      <c r="CE72" s="75"/>
      <c r="CF72" s="75"/>
      <c r="CG72" s="75"/>
      <c r="CH72" s="74"/>
      <c r="CI72" s="76"/>
      <c r="CJ72" s="75"/>
      <c r="CK72" s="75"/>
      <c r="CL72" s="75"/>
      <c r="CM72" s="75"/>
      <c r="CN72" s="75"/>
      <c r="CO72" s="75"/>
      <c r="CP72" s="75"/>
      <c r="CQ72" s="75"/>
      <c r="CR72" s="74"/>
      <c r="CS72" s="76"/>
      <c r="CT72" s="75"/>
      <c r="CU72" s="75"/>
      <c r="CV72" s="75"/>
      <c r="CW72" s="75"/>
      <c r="CX72" s="75"/>
      <c r="CY72" s="75"/>
      <c r="CZ72" s="75"/>
      <c r="DA72" s="75"/>
      <c r="DB72" s="75"/>
      <c r="DC72" s="76"/>
      <c r="DD72" s="75"/>
      <c r="DE72" s="75"/>
      <c r="DF72" s="75"/>
      <c r="DG72" s="75"/>
      <c r="DH72" s="75"/>
      <c r="DI72" s="75"/>
      <c r="DJ72" s="75"/>
      <c r="DK72" s="75"/>
      <c r="DL72" s="74"/>
      <c r="DM72" s="76"/>
      <c r="DN72" s="75"/>
      <c r="DO72" s="75"/>
      <c r="DP72" s="75"/>
      <c r="DQ72" s="75"/>
      <c r="DR72" s="75"/>
      <c r="DS72" s="75"/>
      <c r="DT72" s="75"/>
      <c r="DU72" s="75"/>
      <c r="DV72" s="74"/>
      <c r="DW72" s="76"/>
      <c r="DX72" s="75"/>
      <c r="DY72" s="75"/>
      <c r="DZ72" s="75"/>
      <c r="EA72" s="75"/>
      <c r="EB72" s="75"/>
      <c r="EC72" s="75"/>
      <c r="ED72" s="75"/>
      <c r="EE72" s="75"/>
      <c r="EF72" s="74"/>
      <c r="EG72" s="76"/>
      <c r="EH72" s="75"/>
      <c r="EI72" s="75"/>
      <c r="EJ72" s="75"/>
      <c r="EK72" s="75"/>
      <c r="EL72" s="75"/>
      <c r="EM72" s="75"/>
      <c r="EN72" s="75"/>
      <c r="EO72" s="75"/>
      <c r="EP72" s="80"/>
      <c r="EQ72" s="34" t="s">
        <v>27</v>
      </c>
      <c r="ER72" s="34" t="s">
        <v>27</v>
      </c>
      <c r="ES72" s="34" t="s">
        <v>27</v>
      </c>
      <c r="ET72" s="34" t="s">
        <v>27</v>
      </c>
      <c r="EU72" s="34" t="s">
        <v>27</v>
      </c>
      <c r="EV72" s="34" t="s">
        <v>27</v>
      </c>
      <c r="EW72" s="34" t="s">
        <v>27</v>
      </c>
      <c r="EX72" s="34" t="s">
        <v>27</v>
      </c>
      <c r="EY72" s="34" t="s">
        <v>27</v>
      </c>
      <c r="EZ72" s="24" t="s">
        <v>27</v>
      </c>
      <c r="FA72" s="25" t="s">
        <v>27</v>
      </c>
      <c r="FB72" s="34" t="s">
        <v>27</v>
      </c>
      <c r="FC72" s="34" t="s">
        <v>27</v>
      </c>
      <c r="FD72" s="34" t="s">
        <v>27</v>
      </c>
      <c r="FE72" s="34" t="s">
        <v>27</v>
      </c>
      <c r="FF72" s="34" t="s">
        <v>27</v>
      </c>
      <c r="FG72" s="34" t="s">
        <v>27</v>
      </c>
      <c r="FH72" s="34" t="s">
        <v>27</v>
      </c>
      <c r="FI72" s="34" t="s">
        <v>27</v>
      </c>
      <c r="FJ72" s="24" t="s">
        <v>27</v>
      </c>
      <c r="FK72" s="25" t="s">
        <v>27</v>
      </c>
      <c r="FL72" s="34" t="s">
        <v>27</v>
      </c>
      <c r="FM72" s="34" t="s">
        <v>27</v>
      </c>
      <c r="FN72" s="34" t="s">
        <v>27</v>
      </c>
      <c r="FO72" s="34" t="s">
        <v>27</v>
      </c>
      <c r="FP72" s="34" t="s">
        <v>27</v>
      </c>
      <c r="FQ72" s="34" t="s">
        <v>27</v>
      </c>
      <c r="FR72" s="34" t="s">
        <v>27</v>
      </c>
      <c r="FS72" s="34" t="s">
        <v>27</v>
      </c>
      <c r="FT72" s="24" t="s">
        <v>27</v>
      </c>
      <c r="FU72" s="25" t="s">
        <v>27</v>
      </c>
      <c r="FV72" s="34" t="s">
        <v>27</v>
      </c>
      <c r="FW72" s="34" t="s">
        <v>27</v>
      </c>
      <c r="FX72" s="34" t="s">
        <v>27</v>
      </c>
      <c r="FY72" s="34" t="s">
        <v>27</v>
      </c>
      <c r="FZ72" s="34" t="s">
        <v>27</v>
      </c>
      <c r="GA72" s="34" t="s">
        <v>27</v>
      </c>
      <c r="GB72" s="34" t="s">
        <v>27</v>
      </c>
      <c r="GC72" s="34" t="s">
        <v>27</v>
      </c>
      <c r="GD72" s="24" t="s">
        <v>27</v>
      </c>
      <c r="GE72" s="25" t="s">
        <v>27</v>
      </c>
      <c r="GF72" s="34" t="s">
        <v>27</v>
      </c>
      <c r="GG72" s="34" t="s">
        <v>27</v>
      </c>
      <c r="GH72" s="34" t="s">
        <v>27</v>
      </c>
      <c r="GI72" s="34"/>
      <c r="GJ72" s="34"/>
      <c r="GK72" s="34"/>
      <c r="GL72" s="34"/>
      <c r="GM72" s="34"/>
      <c r="GN72" s="24"/>
      <c r="GO72" s="25"/>
      <c r="GP72" s="34"/>
      <c r="GQ72" s="34"/>
      <c r="GR72" s="34"/>
      <c r="GS72" s="34"/>
      <c r="GT72" s="34"/>
      <c r="GU72" s="34"/>
      <c r="GV72" s="34"/>
      <c r="GW72" s="34"/>
      <c r="GX72" s="24"/>
      <c r="GY72" s="25"/>
      <c r="GZ72" s="34"/>
      <c r="HA72" s="34"/>
      <c r="HB72" s="34"/>
      <c r="HC72" s="34"/>
      <c r="HD72" s="34"/>
      <c r="HE72" s="34"/>
      <c r="HF72" s="34"/>
      <c r="HG72" s="34"/>
      <c r="HH72" s="24"/>
      <c r="HI72" s="25"/>
      <c r="HJ72" s="34"/>
      <c r="HK72" s="34"/>
      <c r="HL72" s="34"/>
      <c r="HM72" s="34"/>
      <c r="HN72" s="34"/>
      <c r="HO72" s="34"/>
      <c r="HP72" s="34"/>
      <c r="HQ72" s="34"/>
      <c r="HR72" s="31"/>
    </row>
    <row r="73" spans="2:226" ht="9" customHeight="1" x14ac:dyDescent="0.25">
      <c r="B73" s="5"/>
      <c r="D73" s="121" t="s">
        <v>98</v>
      </c>
      <c r="E73" s="101"/>
      <c r="F73" s="101"/>
      <c r="G73" s="87"/>
      <c r="H73" s="119" t="str">
        <f t="shared" ref="H73" si="139">IF(O74&gt;P73,"!","")</f>
        <v/>
      </c>
      <c r="I73" s="43" t="s">
        <v>17</v>
      </c>
      <c r="J73" s="44">
        <f>IF(D73="","",COUNTIF(Echéancier!$Q73:$EP73,"p"))</f>
        <v>0</v>
      </c>
      <c r="K73" s="14">
        <f t="shared" ref="K73" si="140">IFERROR(K71+J73,0)</f>
        <v>64</v>
      </c>
      <c r="L73" s="14"/>
      <c r="M73" s="14"/>
      <c r="N73" s="14" t="str">
        <f t="shared" ref="N73" si="141">IF(F73&gt;F71,"d","")</f>
        <v/>
      </c>
      <c r="O73" s="14"/>
      <c r="P73" s="14">
        <f t="shared" si="122"/>
        <v>0</v>
      </c>
      <c r="Q73" s="5"/>
      <c r="Z73" s="18"/>
      <c r="AA73" s="20"/>
      <c r="AK73" s="20"/>
      <c r="AT73" s="18"/>
      <c r="AU73" s="20"/>
      <c r="BD73" s="18"/>
      <c r="BE73" s="20"/>
      <c r="BN73" s="18"/>
      <c r="BO73" s="20"/>
      <c r="BX73" s="18"/>
      <c r="BY73" s="20"/>
      <c r="CH73" s="18"/>
      <c r="CI73" s="20"/>
      <c r="CR73" s="18"/>
      <c r="CS73" s="20"/>
      <c r="DC73" s="20"/>
      <c r="DL73" s="18"/>
      <c r="DM73" s="20"/>
      <c r="DV73" s="18"/>
      <c r="DW73" s="20"/>
      <c r="EF73" s="18"/>
      <c r="EG73" s="20"/>
      <c r="EP73" s="4"/>
      <c r="EZ73" s="18"/>
      <c r="FA73" s="20"/>
      <c r="FJ73" s="18"/>
      <c r="FK73" s="20"/>
      <c r="FT73" s="18"/>
      <c r="FU73" s="20"/>
      <c r="GD73" s="18"/>
      <c r="GE73" s="20"/>
      <c r="GN73" s="18"/>
      <c r="GO73" s="20"/>
      <c r="GX73" s="18"/>
      <c r="GY73" s="20"/>
      <c r="HH73" s="18"/>
      <c r="HI73" s="20"/>
      <c r="HR73" s="4"/>
    </row>
    <row r="74" spans="2:226" ht="9" customHeight="1" x14ac:dyDescent="0.25">
      <c r="B74" s="5"/>
      <c r="D74" s="121"/>
      <c r="E74" s="101"/>
      <c r="F74" s="101"/>
      <c r="G74" s="87"/>
      <c r="H74" s="119"/>
      <c r="I74" s="45" t="s">
        <v>1</v>
      </c>
      <c r="J74" s="46">
        <f>IF(D73="","",COUNTIF(Echéancier!$Q74:$EP74,"r"))</f>
        <v>0</v>
      </c>
      <c r="K74" s="14"/>
      <c r="L74" s="14">
        <f t="shared" ref="L74" si="142">IFERROR(L72+J74,0)</f>
        <v>42</v>
      </c>
      <c r="M74" s="14">
        <f t="shared" ref="M74" si="143">COUNTIF(Q74:EP74,"a")</f>
        <v>0</v>
      </c>
      <c r="N74" s="14" t="str">
        <f t="shared" ref="N74" si="144">IF(F73="","",(IF(F73&lt;&gt;F75,"f","")))</f>
        <v/>
      </c>
      <c r="O74" s="14">
        <f t="shared" si="126"/>
        <v>0</v>
      </c>
      <c r="P74" s="14"/>
      <c r="Q74" s="77"/>
      <c r="R74" s="75"/>
      <c r="S74" s="75"/>
      <c r="T74" s="75"/>
      <c r="U74" s="75"/>
      <c r="V74" s="75"/>
      <c r="W74" s="75"/>
      <c r="X74" s="75"/>
      <c r="Y74" s="75"/>
      <c r="Z74" s="74"/>
      <c r="AA74" s="76"/>
      <c r="AB74" s="75"/>
      <c r="AC74" s="75"/>
      <c r="AD74" s="75"/>
      <c r="AE74" s="75"/>
      <c r="AF74" s="75"/>
      <c r="AG74" s="75"/>
      <c r="AH74" s="75"/>
      <c r="AI74" s="75"/>
      <c r="AJ74" s="74"/>
      <c r="AK74" s="76"/>
      <c r="AL74" s="75"/>
      <c r="AM74" s="75"/>
      <c r="AN74" s="75"/>
      <c r="AO74" s="75"/>
      <c r="AP74" s="75"/>
      <c r="AQ74" s="75"/>
      <c r="AR74" s="75"/>
      <c r="AS74" s="75"/>
      <c r="AT74" s="74"/>
      <c r="AU74" s="78"/>
      <c r="AV74" s="75"/>
      <c r="AW74" s="75"/>
      <c r="AX74" s="79"/>
      <c r="AY74" s="79"/>
      <c r="AZ74" s="75"/>
      <c r="BA74" s="75"/>
      <c r="BB74" s="75"/>
      <c r="BC74" s="75"/>
      <c r="BD74" s="74"/>
      <c r="BE74" s="76"/>
      <c r="BF74" s="75"/>
      <c r="BG74" s="75"/>
      <c r="BH74" s="75"/>
      <c r="BI74" s="75"/>
      <c r="BJ74" s="75"/>
      <c r="BK74" s="75"/>
      <c r="BL74" s="75"/>
      <c r="BM74" s="75"/>
      <c r="BN74" s="74"/>
      <c r="BO74" s="76"/>
      <c r="BP74" s="75"/>
      <c r="BQ74" s="75"/>
      <c r="BR74" s="75"/>
      <c r="BS74" s="75"/>
      <c r="BT74" s="75"/>
      <c r="BU74" s="75"/>
      <c r="BV74" s="75"/>
      <c r="BW74" s="75"/>
      <c r="BX74" s="74"/>
      <c r="BY74" s="76"/>
      <c r="BZ74" s="75"/>
      <c r="CA74" s="75"/>
      <c r="CB74" s="75"/>
      <c r="CC74" s="75"/>
      <c r="CD74" s="75"/>
      <c r="CE74" s="75"/>
      <c r="CF74" s="75"/>
      <c r="CG74" s="75"/>
      <c r="CH74" s="74"/>
      <c r="CI74" s="76"/>
      <c r="CJ74" s="75"/>
      <c r="CK74" s="75"/>
      <c r="CL74" s="75"/>
      <c r="CM74" s="75"/>
      <c r="CN74" s="75"/>
      <c r="CO74" s="75"/>
      <c r="CP74" s="75"/>
      <c r="CQ74" s="75"/>
      <c r="CR74" s="74"/>
      <c r="CS74" s="76"/>
      <c r="CT74" s="75"/>
      <c r="CU74" s="75"/>
      <c r="CV74" s="75"/>
      <c r="CW74" s="75"/>
      <c r="CX74" s="75"/>
      <c r="CY74" s="75"/>
      <c r="CZ74" s="79"/>
      <c r="DA74" s="79"/>
      <c r="DB74" s="79"/>
      <c r="DC74" s="76"/>
      <c r="DD74" s="75"/>
      <c r="DE74" s="75"/>
      <c r="DF74" s="75"/>
      <c r="DG74" s="79"/>
      <c r="DH74" s="79"/>
      <c r="DI74" s="75"/>
      <c r="DJ74" s="75"/>
      <c r="DK74" s="75"/>
      <c r="DL74" s="74"/>
      <c r="DM74" s="76"/>
      <c r="DN74" s="75"/>
      <c r="DO74" s="75"/>
      <c r="DP74" s="75"/>
      <c r="DQ74" s="75"/>
      <c r="DR74" s="75"/>
      <c r="DS74" s="75"/>
      <c r="DT74" s="75"/>
      <c r="DU74" s="75"/>
      <c r="DV74" s="74"/>
      <c r="DW74" s="76"/>
      <c r="DX74" s="75"/>
      <c r="DY74" s="75"/>
      <c r="DZ74" s="75"/>
      <c r="EA74" s="75"/>
      <c r="EB74" s="75"/>
      <c r="EC74" s="75"/>
      <c r="ED74" s="75"/>
      <c r="EE74" s="75"/>
      <c r="EF74" s="74"/>
      <c r="EG74" s="76"/>
      <c r="EH74" s="75"/>
      <c r="EI74" s="75"/>
      <c r="EJ74" s="75"/>
      <c r="EK74" s="75"/>
      <c r="EL74" s="75"/>
      <c r="EM74" s="75"/>
      <c r="EN74" s="75"/>
      <c r="EO74" s="75"/>
      <c r="EP74" s="80"/>
      <c r="EQ74" s="34"/>
      <c r="ER74" s="34"/>
      <c r="ES74" s="34"/>
      <c r="ET74" s="34"/>
      <c r="EU74" s="34"/>
      <c r="EV74" s="34"/>
      <c r="EW74" s="34"/>
      <c r="EX74" s="34"/>
      <c r="EY74" s="34"/>
      <c r="EZ74" s="24"/>
      <c r="FA74" s="25"/>
      <c r="FB74" s="34"/>
      <c r="FC74" s="34"/>
      <c r="FD74" s="34"/>
      <c r="FE74" s="34"/>
      <c r="FF74" s="34"/>
      <c r="FG74" s="34"/>
      <c r="FH74" s="34"/>
      <c r="FI74" s="34"/>
      <c r="FJ74" s="24"/>
      <c r="FK74" s="25"/>
      <c r="FL74" s="34"/>
      <c r="FM74" s="34"/>
      <c r="FN74" s="34"/>
      <c r="FO74" s="34"/>
      <c r="FP74" s="34"/>
      <c r="FQ74" s="34"/>
      <c r="FR74" s="34"/>
      <c r="FS74" s="34"/>
      <c r="FT74" s="24"/>
      <c r="FU74" s="25"/>
      <c r="FV74" s="34"/>
      <c r="FW74" s="34"/>
      <c r="FX74" s="34"/>
      <c r="FY74" s="34"/>
      <c r="FZ74" s="34"/>
      <c r="GA74" s="34"/>
      <c r="GB74" s="34"/>
      <c r="GC74" s="34"/>
      <c r="GD74" s="24"/>
      <c r="GE74" s="25"/>
      <c r="GF74" s="34"/>
      <c r="GG74" s="34"/>
      <c r="GH74" s="34"/>
      <c r="GI74" s="34"/>
      <c r="GJ74" s="34"/>
      <c r="GK74" s="34"/>
      <c r="GL74" s="34"/>
      <c r="GM74" s="34"/>
      <c r="GN74" s="24"/>
      <c r="GO74" s="25"/>
      <c r="GP74" s="34"/>
      <c r="GQ74" s="34"/>
      <c r="GR74" s="34"/>
      <c r="GS74" s="34"/>
      <c r="GT74" s="34"/>
      <c r="GU74" s="34"/>
      <c r="GV74" s="34"/>
      <c r="GW74" s="34"/>
      <c r="GX74" s="24"/>
      <c r="GY74" s="25"/>
      <c r="GZ74" s="34"/>
      <c r="HA74" s="34"/>
      <c r="HB74" s="34"/>
      <c r="HC74" s="34"/>
      <c r="HD74" s="34"/>
      <c r="HE74" s="34"/>
      <c r="HF74" s="34"/>
      <c r="HG74" s="34"/>
      <c r="HH74" s="24"/>
      <c r="HI74" s="25"/>
      <c r="HJ74" s="34"/>
      <c r="HK74" s="34"/>
      <c r="HL74" s="34"/>
      <c r="HM74" s="34"/>
      <c r="HN74" s="34"/>
      <c r="HO74" s="34"/>
      <c r="HP74" s="34"/>
      <c r="HQ74" s="34"/>
      <c r="HR74" s="31"/>
    </row>
    <row r="75" spans="2:226" ht="9" customHeight="1" x14ac:dyDescent="0.25">
      <c r="B75" s="5"/>
      <c r="D75" s="121" t="s">
        <v>99</v>
      </c>
      <c r="E75" s="101"/>
      <c r="F75" s="101"/>
      <c r="G75" s="87"/>
      <c r="H75" s="119" t="str">
        <f t="shared" ref="H75" si="145">IF(O76&gt;P75,"!","")</f>
        <v/>
      </c>
      <c r="I75" s="43" t="s">
        <v>17</v>
      </c>
      <c r="J75" s="44">
        <f>IF(D75="","",COUNTIF(Echéancier!$Q75:$EP75,"p"))</f>
        <v>0</v>
      </c>
      <c r="K75" s="14">
        <f t="shared" ref="K75" si="146">IFERROR(K73+J75,0)</f>
        <v>64</v>
      </c>
      <c r="L75" s="14"/>
      <c r="M75" s="14"/>
      <c r="N75" s="14" t="str">
        <f t="shared" ref="N75" si="147">IF(F75&gt;F73,"d","")</f>
        <v/>
      </c>
      <c r="O75" s="14"/>
      <c r="P75" s="14">
        <f t="shared" si="122"/>
        <v>54</v>
      </c>
      <c r="Q75" s="5"/>
      <c r="Z75" s="18"/>
      <c r="AA75" s="20"/>
      <c r="AJ75" s="18"/>
      <c r="AK75" s="20"/>
      <c r="AT75" s="18"/>
      <c r="AU75" s="20"/>
      <c r="BD75" s="18"/>
      <c r="BE75" s="20"/>
      <c r="BN75" s="18"/>
      <c r="BO75" s="20"/>
      <c r="BR75" s="34" t="s">
        <v>27</v>
      </c>
      <c r="BX75" s="18"/>
      <c r="BY75" s="20"/>
      <c r="CH75" s="18"/>
      <c r="CI75" s="20"/>
      <c r="CR75" s="18"/>
      <c r="CS75" s="20"/>
      <c r="DC75" s="20"/>
      <c r="DL75" s="18"/>
      <c r="DM75" s="20"/>
      <c r="DV75" s="18"/>
      <c r="DW75" s="20"/>
      <c r="EF75" s="18"/>
      <c r="EG75" s="20"/>
      <c r="EP75" s="4"/>
      <c r="EZ75" s="18"/>
      <c r="FA75" s="20"/>
      <c r="FJ75" s="18"/>
      <c r="FK75" s="20"/>
      <c r="FT75" s="18"/>
      <c r="FU75" s="20"/>
      <c r="GD75" s="18"/>
      <c r="GE75" s="20"/>
      <c r="GN75" s="18"/>
      <c r="GO75" s="20"/>
      <c r="GX75" s="18"/>
      <c r="GY75" s="20"/>
      <c r="HH75" s="18"/>
      <c r="HI75" s="20"/>
      <c r="HR75" s="4"/>
    </row>
    <row r="76" spans="2:226" ht="9" customHeight="1" x14ac:dyDescent="0.25">
      <c r="B76" s="5"/>
      <c r="D76" s="121"/>
      <c r="E76" s="101"/>
      <c r="F76" s="101"/>
      <c r="G76" s="87"/>
      <c r="H76" s="119"/>
      <c r="I76" s="45" t="s">
        <v>1</v>
      </c>
      <c r="J76" s="46">
        <f>IF(D75="","",COUNTIF(Echéancier!$Q76:$EP76,"r"))</f>
        <v>0</v>
      </c>
      <c r="K76" s="14"/>
      <c r="L76" s="14">
        <f t="shared" ref="L76" si="148">IFERROR(L74+J76,0)</f>
        <v>42</v>
      </c>
      <c r="M76" s="14">
        <f t="shared" ref="M76" si="149">COUNTIF(Q76:EP76,"a")</f>
        <v>0</v>
      </c>
      <c r="N76" s="14" t="str">
        <f t="shared" ref="N76" si="150">IF(F75="","",(IF(F75&lt;&gt;F77,"f","")))</f>
        <v/>
      </c>
      <c r="O76" s="14">
        <f t="shared" si="126"/>
        <v>0</v>
      </c>
      <c r="P76" s="14"/>
      <c r="Q76" s="23"/>
      <c r="R76" s="34"/>
      <c r="S76" s="34"/>
      <c r="T76" s="34"/>
      <c r="U76" s="34"/>
      <c r="V76" s="34"/>
      <c r="W76" s="34"/>
      <c r="X76" s="34"/>
      <c r="Y76" s="34"/>
      <c r="Z76" s="24"/>
      <c r="AA76" s="25"/>
      <c r="AB76" s="34"/>
      <c r="AC76" s="34"/>
      <c r="AD76" s="34"/>
      <c r="AE76" s="34"/>
      <c r="AF76" s="34"/>
      <c r="AG76" s="34"/>
      <c r="AH76" s="34"/>
      <c r="AI76" s="34"/>
      <c r="AJ76" s="24"/>
      <c r="AK76" s="25"/>
      <c r="AL76" s="34"/>
      <c r="AM76" s="34"/>
      <c r="AN76" s="34"/>
      <c r="AO76" s="34"/>
      <c r="AP76" s="34"/>
      <c r="AQ76" s="34"/>
      <c r="AR76" s="34"/>
      <c r="AS76" s="34"/>
      <c r="AT76" s="24"/>
      <c r="AU76" s="25"/>
      <c r="AV76" s="34"/>
      <c r="AW76" s="34"/>
      <c r="AX76" s="34"/>
      <c r="AY76" s="34"/>
      <c r="AZ76" s="34"/>
      <c r="BA76" s="34"/>
      <c r="BB76" s="34"/>
      <c r="BC76" s="34"/>
      <c r="BD76" s="24"/>
      <c r="BE76" s="25"/>
      <c r="BF76" s="34"/>
      <c r="BG76" s="34"/>
      <c r="BH76" s="34"/>
      <c r="BI76" s="34"/>
      <c r="BJ76" s="34"/>
      <c r="BK76" s="34"/>
      <c r="BL76" s="34"/>
      <c r="BM76" s="34"/>
      <c r="BN76" s="24"/>
      <c r="BO76" s="25"/>
      <c r="BP76" s="34"/>
      <c r="BQ76" s="34"/>
      <c r="BR76" s="34"/>
      <c r="BS76" s="34"/>
      <c r="BT76" s="34"/>
      <c r="BU76" s="34"/>
      <c r="BV76" s="34"/>
      <c r="BW76" s="34"/>
      <c r="BX76" s="24"/>
      <c r="BY76" s="25"/>
      <c r="BZ76" s="34"/>
      <c r="CA76" s="34"/>
      <c r="CB76" s="34"/>
      <c r="CC76" s="34"/>
      <c r="CD76" s="34"/>
      <c r="CE76" s="34"/>
      <c r="CF76" s="34"/>
      <c r="CG76" s="34"/>
      <c r="CH76" s="24"/>
      <c r="CI76" s="25"/>
      <c r="CJ76" s="34"/>
      <c r="CK76" s="34"/>
      <c r="CL76" s="34"/>
      <c r="CM76" s="34"/>
      <c r="CN76" s="34"/>
      <c r="CO76" s="34"/>
      <c r="CP76" s="34"/>
      <c r="CQ76" s="34"/>
      <c r="CR76" s="24"/>
      <c r="CS76" s="25"/>
      <c r="CT76" s="34"/>
      <c r="CU76" s="34"/>
      <c r="CV76" s="34"/>
      <c r="CW76" s="34"/>
      <c r="CX76" s="34"/>
      <c r="CY76" s="34"/>
      <c r="CZ76" s="34"/>
      <c r="DA76" s="34"/>
      <c r="DB76" s="34"/>
      <c r="DC76" s="25"/>
      <c r="DD76" s="34"/>
      <c r="DE76" s="34"/>
      <c r="DF76" s="34"/>
      <c r="DG76" s="34"/>
      <c r="DH76" s="34"/>
      <c r="DI76" s="34"/>
      <c r="DJ76" s="34"/>
      <c r="DK76" s="34"/>
      <c r="DL76" s="24"/>
      <c r="DM76" s="25"/>
      <c r="DN76" s="34"/>
      <c r="DO76" s="34"/>
      <c r="DP76" s="34"/>
      <c r="DQ76" s="34"/>
      <c r="DR76" s="34"/>
      <c r="DS76" s="34"/>
      <c r="DT76" s="34"/>
      <c r="DU76" s="34"/>
      <c r="DV76" s="24"/>
      <c r="DW76" s="25"/>
      <c r="DX76" s="34"/>
      <c r="DY76" s="34"/>
      <c r="DZ76" s="34"/>
      <c r="EA76" s="34"/>
      <c r="EB76" s="34"/>
      <c r="EC76" s="34"/>
      <c r="ED76" s="34"/>
      <c r="EE76" s="34"/>
      <c r="EF76" s="24"/>
      <c r="EG76" s="25"/>
      <c r="EH76" s="34"/>
      <c r="EI76" s="34"/>
      <c r="EJ76" s="34"/>
      <c r="EK76" s="34"/>
      <c r="EL76" s="34"/>
      <c r="EM76" s="34"/>
      <c r="EN76" s="34"/>
      <c r="EO76" s="34"/>
      <c r="EP76" s="31"/>
      <c r="EQ76" s="34"/>
      <c r="ER76" s="34"/>
      <c r="ES76" s="34"/>
      <c r="ET76" s="34"/>
      <c r="EU76" s="34"/>
      <c r="EV76" s="34"/>
      <c r="EW76" s="34"/>
      <c r="EX76" s="34"/>
      <c r="EY76" s="34"/>
      <c r="EZ76" s="24"/>
      <c r="FA76" s="25"/>
      <c r="FB76" s="34"/>
      <c r="FC76" s="34"/>
      <c r="FD76" s="34"/>
      <c r="FE76" s="34"/>
      <c r="FF76" s="34"/>
      <c r="FG76" s="34"/>
      <c r="FH76" s="34"/>
      <c r="FI76" s="34"/>
      <c r="FJ76" s="24"/>
      <c r="FK76" s="25"/>
      <c r="FL76" s="34"/>
      <c r="FM76" s="34"/>
      <c r="FN76" s="34"/>
      <c r="FO76" s="34"/>
      <c r="FP76" s="34"/>
      <c r="FQ76" s="34"/>
      <c r="FR76" s="34"/>
      <c r="FS76" s="34"/>
      <c r="FT76" s="24"/>
      <c r="FU76" s="25"/>
      <c r="FV76" s="34"/>
      <c r="FW76" s="34"/>
      <c r="FX76" s="34"/>
      <c r="FY76" s="34"/>
      <c r="FZ76" s="34"/>
      <c r="GA76" s="34"/>
      <c r="GB76" s="34"/>
      <c r="GC76" s="34"/>
      <c r="GD76" s="24"/>
      <c r="GE76" s="25"/>
      <c r="GF76" s="34"/>
      <c r="GG76" s="34"/>
      <c r="GH76" s="34"/>
      <c r="GI76" s="34"/>
      <c r="GJ76" s="34"/>
      <c r="GK76" s="34"/>
      <c r="GL76" s="34"/>
      <c r="GM76" s="34"/>
      <c r="GN76" s="24"/>
      <c r="GO76" s="25"/>
      <c r="GP76" s="34"/>
      <c r="GQ76" s="34"/>
      <c r="GR76" s="34"/>
      <c r="GS76" s="34"/>
      <c r="GT76" s="34"/>
      <c r="GU76" s="34"/>
      <c r="GV76" s="34"/>
      <c r="GW76" s="34"/>
      <c r="GX76" s="24"/>
      <c r="GY76" s="25"/>
      <c r="GZ76" s="34"/>
      <c r="HA76" s="34"/>
      <c r="HB76" s="34"/>
      <c r="HC76" s="34"/>
      <c r="HD76" s="34"/>
      <c r="HE76" s="34"/>
      <c r="HF76" s="34"/>
      <c r="HG76" s="34"/>
      <c r="HH76" s="24"/>
      <c r="HI76" s="25"/>
      <c r="HJ76" s="34"/>
      <c r="HK76" s="34"/>
      <c r="HL76" s="34"/>
      <c r="HM76" s="34"/>
      <c r="HN76" s="34"/>
      <c r="HO76" s="34"/>
      <c r="HP76" s="34"/>
      <c r="HQ76" s="34"/>
      <c r="HR76" s="31"/>
    </row>
    <row r="77" spans="2:226" ht="9" customHeight="1" x14ac:dyDescent="0.25">
      <c r="B77" s="5"/>
      <c r="D77" s="121" t="s">
        <v>100</v>
      </c>
      <c r="E77" s="101"/>
      <c r="F77" s="101"/>
      <c r="G77" s="87"/>
      <c r="H77" s="119" t="str">
        <f t="shared" ref="H77" si="151">IF(O78&gt;P77,"!","")</f>
        <v/>
      </c>
      <c r="I77" s="43" t="s">
        <v>17</v>
      </c>
      <c r="J77" s="44">
        <f>IF(D77="","",COUNTIF(Echéancier!$Q77:$EP77,"p"))</f>
        <v>0</v>
      </c>
      <c r="K77" s="14">
        <f t="shared" ref="K77" si="152">IFERROR(K75+J77,0)</f>
        <v>64</v>
      </c>
      <c r="L77" s="14"/>
      <c r="M77" s="14"/>
      <c r="N77" s="14" t="str">
        <f t="shared" ref="N77" si="153">IF(F77&gt;F75,"d","")</f>
        <v/>
      </c>
      <c r="O77" s="14"/>
      <c r="P77" s="14">
        <f t="shared" si="122"/>
        <v>68</v>
      </c>
      <c r="Q77" s="5"/>
      <c r="Z77" s="18"/>
      <c r="AA77" s="20"/>
      <c r="AJ77" s="18"/>
      <c r="AK77" s="20"/>
      <c r="AT77" s="18"/>
      <c r="AU77" s="20"/>
      <c r="BD77" s="18"/>
      <c r="BE77" s="20"/>
      <c r="BN77" s="18"/>
      <c r="BO77" s="20"/>
      <c r="BT77" s="34" t="s">
        <v>27</v>
      </c>
      <c r="BU77" s="34" t="s">
        <v>27</v>
      </c>
      <c r="BV77" s="34" t="s">
        <v>27</v>
      </c>
      <c r="BW77" s="34" t="s">
        <v>27</v>
      </c>
      <c r="BX77" s="34" t="s">
        <v>27</v>
      </c>
      <c r="BY77" s="20"/>
      <c r="CE77" s="34" t="s">
        <v>27</v>
      </c>
      <c r="CF77" s="34" t="s">
        <v>27</v>
      </c>
      <c r="CH77" s="18"/>
      <c r="CI77" s="20"/>
      <c r="CR77" s="18"/>
      <c r="CS77" s="20"/>
      <c r="DC77" s="20"/>
      <c r="DL77" s="18"/>
      <c r="DM77" s="20"/>
      <c r="DV77" s="18"/>
      <c r="DW77" s="20"/>
      <c r="EF77" s="18"/>
      <c r="EG77" s="20"/>
      <c r="EP77" s="4"/>
      <c r="EZ77" s="18"/>
      <c r="FA77" s="20"/>
      <c r="FJ77" s="18"/>
      <c r="FK77" s="20"/>
      <c r="FT77" s="18"/>
      <c r="FU77" s="20"/>
      <c r="GD77" s="18"/>
      <c r="GE77" s="20"/>
      <c r="GN77" s="18"/>
      <c r="GO77" s="20"/>
      <c r="GX77" s="18"/>
      <c r="GY77" s="20"/>
      <c r="HH77" s="18"/>
      <c r="HI77" s="20"/>
      <c r="HR77" s="4"/>
    </row>
    <row r="78" spans="2:226" ht="9" customHeight="1" x14ac:dyDescent="0.25">
      <c r="B78" s="5"/>
      <c r="D78" s="121"/>
      <c r="E78" s="101"/>
      <c r="F78" s="101"/>
      <c r="G78" s="87"/>
      <c r="H78" s="119"/>
      <c r="I78" s="45" t="s">
        <v>1</v>
      </c>
      <c r="J78" s="46">
        <f>IF(D77="","",COUNTIF(Echéancier!$Q78:$EP78,"r"))</f>
        <v>0</v>
      </c>
      <c r="K78" s="14"/>
      <c r="L78" s="14">
        <f t="shared" ref="L78" si="154">IFERROR(L76+J78,0)</f>
        <v>42</v>
      </c>
      <c r="M78" s="14">
        <f t="shared" ref="M78" si="155">COUNTIF(Q78:EP78,"a")</f>
        <v>0</v>
      </c>
      <c r="N78" s="14" t="str">
        <f t="shared" ref="N78" si="156">IF(F77="","",(IF(F77&lt;&gt;F79,"f","")))</f>
        <v/>
      </c>
      <c r="O78" s="14">
        <f t="shared" si="126"/>
        <v>0</v>
      </c>
      <c r="P78" s="14"/>
      <c r="Q78" s="23"/>
      <c r="R78" s="34"/>
      <c r="S78" s="34"/>
      <c r="T78" s="34"/>
      <c r="U78" s="34"/>
      <c r="V78" s="34"/>
      <c r="W78" s="34"/>
      <c r="X78" s="34"/>
      <c r="Y78" s="34"/>
      <c r="Z78" s="24"/>
      <c r="AA78" s="25"/>
      <c r="AB78" s="34"/>
      <c r="AC78" s="34"/>
      <c r="AD78" s="34"/>
      <c r="AE78" s="34"/>
      <c r="AF78" s="34"/>
      <c r="AG78" s="34"/>
      <c r="AH78" s="34"/>
      <c r="AI78" s="34"/>
      <c r="AJ78" s="24"/>
      <c r="AK78" s="25"/>
      <c r="AL78" s="34"/>
      <c r="AM78" s="34"/>
      <c r="AN78" s="34"/>
      <c r="AO78" s="34"/>
      <c r="AP78" s="34"/>
      <c r="AQ78" s="34"/>
      <c r="AR78" s="34"/>
      <c r="AS78" s="34"/>
      <c r="AT78" s="24"/>
      <c r="AU78" s="25"/>
      <c r="AV78" s="34"/>
      <c r="AW78" s="34"/>
      <c r="AX78" s="34"/>
      <c r="AY78" s="34"/>
      <c r="AZ78" s="34"/>
      <c r="BA78" s="34"/>
      <c r="BB78" s="34"/>
      <c r="BC78" s="34"/>
      <c r="BD78" s="24"/>
      <c r="BE78" s="25"/>
      <c r="BF78" s="34"/>
      <c r="BG78" s="34"/>
      <c r="BH78" s="34"/>
      <c r="BI78" s="34"/>
      <c r="BJ78" s="34"/>
      <c r="BK78" s="34"/>
      <c r="BL78" s="34"/>
      <c r="BM78" s="34"/>
      <c r="BN78" s="24"/>
      <c r="BO78" s="25"/>
      <c r="BP78" s="34"/>
      <c r="BQ78" s="34"/>
      <c r="BR78" s="34"/>
      <c r="BS78" s="34"/>
      <c r="BT78" s="34"/>
      <c r="BU78" s="34"/>
      <c r="BV78" s="34"/>
      <c r="BW78" s="34"/>
      <c r="BX78" s="24"/>
      <c r="BY78" s="25"/>
      <c r="BZ78" s="34"/>
      <c r="CA78" s="34"/>
      <c r="CB78" s="34"/>
      <c r="CC78" s="34"/>
      <c r="CD78" s="34"/>
      <c r="CE78" s="34"/>
      <c r="CF78" s="34"/>
      <c r="CG78" s="34"/>
      <c r="CH78" s="24"/>
      <c r="CI78" s="25"/>
      <c r="CJ78" s="34"/>
      <c r="CK78" s="34"/>
      <c r="CL78" s="34"/>
      <c r="CM78" s="34"/>
      <c r="CN78" s="34"/>
      <c r="CO78" s="34"/>
      <c r="CP78" s="34"/>
      <c r="CQ78" s="34"/>
      <c r="CR78" s="24"/>
      <c r="CS78" s="25"/>
      <c r="CT78" s="34"/>
      <c r="CU78" s="34"/>
      <c r="CV78" s="34"/>
      <c r="CW78" s="34"/>
      <c r="CX78" s="34"/>
      <c r="CY78" s="34"/>
      <c r="CZ78" s="34"/>
      <c r="DA78" s="34"/>
      <c r="DB78" s="34"/>
      <c r="DC78" s="25"/>
      <c r="DD78" s="34"/>
      <c r="DE78" s="34"/>
      <c r="DF78" s="34"/>
      <c r="DG78" s="34"/>
      <c r="DH78" s="34"/>
      <c r="DI78" s="34"/>
      <c r="DJ78" s="34"/>
      <c r="DK78" s="34"/>
      <c r="DL78" s="24"/>
      <c r="DM78" s="25"/>
      <c r="DN78" s="34"/>
      <c r="DO78" s="34"/>
      <c r="DP78" s="34"/>
      <c r="DQ78" s="34"/>
      <c r="DR78" s="34"/>
      <c r="DS78" s="34"/>
      <c r="DT78" s="34"/>
      <c r="DU78" s="34"/>
      <c r="DV78" s="24"/>
      <c r="DW78" s="25"/>
      <c r="DX78" s="34"/>
      <c r="DY78" s="34"/>
      <c r="DZ78" s="34"/>
      <c r="EA78" s="34"/>
      <c r="EB78" s="34"/>
      <c r="EC78" s="34"/>
      <c r="ED78" s="34"/>
      <c r="EE78" s="34"/>
      <c r="EF78" s="24"/>
      <c r="EG78" s="25"/>
      <c r="EH78" s="34"/>
      <c r="EI78" s="34"/>
      <c r="EJ78" s="34"/>
      <c r="EK78" s="34"/>
      <c r="EL78" s="34"/>
      <c r="EM78" s="34"/>
      <c r="EN78" s="34"/>
      <c r="EO78" s="34"/>
      <c r="EP78" s="31"/>
      <c r="EQ78" s="34"/>
      <c r="ER78" s="34"/>
      <c r="ES78" s="34"/>
      <c r="ET78" s="34"/>
      <c r="EU78" s="34"/>
      <c r="EV78" s="34"/>
      <c r="EW78" s="34"/>
      <c r="EX78" s="34"/>
      <c r="EY78" s="34"/>
      <c r="EZ78" s="24"/>
      <c r="FA78" s="25"/>
      <c r="FB78" s="34"/>
      <c r="FC78" s="34"/>
      <c r="FD78" s="34"/>
      <c r="FE78" s="34"/>
      <c r="FF78" s="34"/>
      <c r="FG78" s="34"/>
      <c r="FH78" s="34"/>
      <c r="FI78" s="34"/>
      <c r="FJ78" s="24"/>
      <c r="FK78" s="25"/>
      <c r="FL78" s="34"/>
      <c r="FM78" s="34"/>
      <c r="FN78" s="34"/>
      <c r="FO78" s="34"/>
      <c r="FP78" s="34"/>
      <c r="FQ78" s="34"/>
      <c r="FR78" s="34"/>
      <c r="FS78" s="34"/>
      <c r="FT78" s="24"/>
      <c r="FU78" s="25"/>
      <c r="FV78" s="34"/>
      <c r="FW78" s="34"/>
      <c r="FX78" s="34"/>
      <c r="FY78" s="34"/>
      <c r="FZ78" s="34"/>
      <c r="GA78" s="34"/>
      <c r="GB78" s="34"/>
      <c r="GC78" s="34"/>
      <c r="GD78" s="24"/>
      <c r="GE78" s="25"/>
      <c r="GF78" s="34"/>
      <c r="GG78" s="34"/>
      <c r="GH78" s="34"/>
      <c r="GI78" s="34"/>
      <c r="GJ78" s="34"/>
      <c r="GK78" s="34"/>
      <c r="GL78" s="34"/>
      <c r="GM78" s="34"/>
      <c r="GN78" s="24"/>
      <c r="GO78" s="25"/>
      <c r="GP78" s="34"/>
      <c r="GQ78" s="34"/>
      <c r="GR78" s="34"/>
      <c r="GS78" s="34"/>
      <c r="GT78" s="34"/>
      <c r="GU78" s="34"/>
      <c r="GV78" s="34"/>
      <c r="GW78" s="34"/>
      <c r="GX78" s="24"/>
      <c r="GY78" s="25"/>
      <c r="GZ78" s="34"/>
      <c r="HA78" s="34"/>
      <c r="HB78" s="34"/>
      <c r="HC78" s="34"/>
      <c r="HD78" s="34"/>
      <c r="HE78" s="34"/>
      <c r="HF78" s="34"/>
      <c r="HG78" s="34"/>
      <c r="HH78" s="24"/>
      <c r="HI78" s="25"/>
      <c r="HJ78" s="34"/>
      <c r="HK78" s="34"/>
      <c r="HL78" s="34"/>
      <c r="HM78" s="34"/>
      <c r="HN78" s="34"/>
      <c r="HO78" s="34"/>
      <c r="HP78" s="34"/>
      <c r="HQ78" s="34"/>
      <c r="HR78" s="31"/>
    </row>
    <row r="79" spans="2:226" ht="9" customHeight="1" x14ac:dyDescent="0.25">
      <c r="B79" s="5"/>
      <c r="D79" s="121"/>
      <c r="E79" s="101"/>
      <c r="F79" s="101"/>
      <c r="G79" s="87"/>
      <c r="H79" s="119" t="str">
        <f t="shared" ref="H79" si="157">IF(O80&gt;P79,"!","")</f>
        <v/>
      </c>
      <c r="I79" s="43" t="s">
        <v>17</v>
      </c>
      <c r="J79" s="44" t="str">
        <f>IF(D79="","",COUNTIF(Echéancier!$Q79:$EP79,"p"))</f>
        <v/>
      </c>
      <c r="K79" s="14">
        <f t="shared" ref="K79" si="158">IFERROR(K77+J79,0)</f>
        <v>0</v>
      </c>
      <c r="L79" s="14"/>
      <c r="M79" s="14"/>
      <c r="N79" s="14" t="str">
        <f t="shared" ref="N79" si="159">IF(F79&gt;F77,"d","")</f>
        <v/>
      </c>
      <c r="O79" s="14"/>
      <c r="P79" s="14">
        <f t="shared" si="122"/>
        <v>0</v>
      </c>
      <c r="Q79" s="5"/>
      <c r="Z79" s="18"/>
      <c r="AA79" s="20"/>
      <c r="AJ79" s="18"/>
      <c r="AK79" s="20"/>
      <c r="AT79" s="18"/>
      <c r="AU79" s="20"/>
      <c r="BD79" s="18"/>
      <c r="BE79" s="20"/>
      <c r="BN79" s="18"/>
      <c r="BO79" s="20"/>
      <c r="BX79" s="18"/>
      <c r="BY79" s="20"/>
      <c r="CH79" s="18"/>
      <c r="CI79" s="20"/>
      <c r="CR79" s="18"/>
      <c r="CS79" s="20"/>
      <c r="DC79" s="20"/>
      <c r="DL79" s="18"/>
      <c r="DM79" s="20"/>
      <c r="DV79" s="18"/>
      <c r="DW79" s="20"/>
      <c r="EF79" s="18"/>
      <c r="EG79" s="20"/>
      <c r="EP79" s="4"/>
      <c r="EZ79" s="18"/>
      <c r="FA79" s="20"/>
      <c r="FJ79" s="18"/>
      <c r="FK79" s="20"/>
      <c r="FT79" s="18"/>
      <c r="FU79" s="20"/>
      <c r="GD79" s="18"/>
      <c r="GE79" s="20"/>
      <c r="GN79" s="18"/>
      <c r="GO79" s="20"/>
      <c r="GX79" s="18"/>
      <c r="GY79" s="20"/>
      <c r="HH79" s="18"/>
      <c r="HI79" s="20"/>
      <c r="HR79" s="4"/>
    </row>
    <row r="80" spans="2:226" ht="9" customHeight="1" x14ac:dyDescent="0.25">
      <c r="B80" s="5"/>
      <c r="D80" s="121"/>
      <c r="E80" s="101"/>
      <c r="F80" s="101"/>
      <c r="G80" s="87"/>
      <c r="H80" s="119"/>
      <c r="I80" s="45" t="s">
        <v>1</v>
      </c>
      <c r="J80" s="46" t="str">
        <f>IF(D79="","",COUNTIF(Echéancier!$Q80:$EP80,"r"))</f>
        <v/>
      </c>
      <c r="K80" s="14"/>
      <c r="L80" s="14">
        <f t="shared" ref="L80" si="160">IFERROR(L78+J80,0)</f>
        <v>0</v>
      </c>
      <c r="M80" s="14">
        <f t="shared" ref="M80" si="161">COUNTIF(Q80:EP80,"a")</f>
        <v>0</v>
      </c>
      <c r="N80" s="14" t="str">
        <f t="shared" ref="N80" si="162">IF(F79="","",(IF(F79&lt;&gt;F81,"f","")))</f>
        <v/>
      </c>
      <c r="O80" s="14">
        <f t="shared" si="126"/>
        <v>0</v>
      </c>
      <c r="P80" s="14"/>
      <c r="Q80" s="23"/>
      <c r="R80" s="34"/>
      <c r="S80" s="34"/>
      <c r="T80" s="34"/>
      <c r="U80" s="34"/>
      <c r="V80" s="34"/>
      <c r="W80" s="34"/>
      <c r="X80" s="34"/>
      <c r="Y80" s="34"/>
      <c r="Z80" s="24"/>
      <c r="AA80" s="25"/>
      <c r="AB80" s="34"/>
      <c r="AC80" s="34"/>
      <c r="AD80" s="34"/>
      <c r="AE80" s="34"/>
      <c r="AF80" s="34"/>
      <c r="AG80" s="34"/>
      <c r="AH80" s="34"/>
      <c r="AI80" s="34"/>
      <c r="AJ80" s="24"/>
      <c r="AK80" s="25"/>
      <c r="AL80" s="34"/>
      <c r="AM80" s="34"/>
      <c r="AN80" s="34"/>
      <c r="AO80" s="34"/>
      <c r="AP80" s="34"/>
      <c r="AQ80" s="34"/>
      <c r="AR80" s="34"/>
      <c r="AS80" s="34"/>
      <c r="AT80" s="24"/>
      <c r="AU80" s="25"/>
      <c r="AV80" s="34"/>
      <c r="AW80" s="34"/>
      <c r="AX80" s="34"/>
      <c r="AY80" s="34"/>
      <c r="AZ80" s="34"/>
      <c r="BA80" s="34"/>
      <c r="BB80" s="34"/>
      <c r="BC80" s="34"/>
      <c r="BD80" s="24"/>
      <c r="BE80" s="25"/>
      <c r="BF80" s="34"/>
      <c r="BG80" s="34"/>
      <c r="BH80" s="34"/>
      <c r="BI80" s="34"/>
      <c r="BJ80" s="34"/>
      <c r="BK80" s="34"/>
      <c r="BL80" s="34"/>
      <c r="BM80" s="34"/>
      <c r="BN80" s="24"/>
      <c r="BO80" s="25"/>
      <c r="BP80" s="34"/>
      <c r="BQ80" s="34"/>
      <c r="BR80" s="34"/>
      <c r="BS80" s="34"/>
      <c r="BT80" s="34"/>
      <c r="BU80" s="34"/>
      <c r="BV80" s="34"/>
      <c r="BW80" s="34"/>
      <c r="BX80" s="24"/>
      <c r="BY80" s="25"/>
      <c r="BZ80" s="34"/>
      <c r="CA80" s="34"/>
      <c r="CB80" s="34"/>
      <c r="CC80" s="34"/>
      <c r="CD80" s="34"/>
      <c r="CE80" s="34"/>
      <c r="CF80" s="34"/>
      <c r="CG80" s="34"/>
      <c r="CH80" s="24"/>
      <c r="CI80" s="25"/>
      <c r="CJ80" s="34"/>
      <c r="CK80" s="34"/>
      <c r="CL80" s="34"/>
      <c r="CM80" s="34"/>
      <c r="CN80" s="34"/>
      <c r="CO80" s="34"/>
      <c r="CP80" s="34"/>
      <c r="CQ80" s="34"/>
      <c r="CR80" s="24"/>
      <c r="CS80" s="25"/>
      <c r="CT80" s="34"/>
      <c r="CU80" s="34"/>
      <c r="CV80" s="34"/>
      <c r="CW80" s="34"/>
      <c r="CX80" s="34"/>
      <c r="CY80" s="34"/>
      <c r="CZ80" s="34"/>
      <c r="DA80" s="34"/>
      <c r="DB80" s="34"/>
      <c r="DC80" s="25"/>
      <c r="DD80" s="34"/>
      <c r="DE80" s="34"/>
      <c r="DF80" s="34"/>
      <c r="DG80" s="34"/>
      <c r="DH80" s="34"/>
      <c r="DI80" s="34"/>
      <c r="DJ80" s="34"/>
      <c r="DK80" s="34"/>
      <c r="DL80" s="24"/>
      <c r="DM80" s="25"/>
      <c r="DN80" s="34"/>
      <c r="DO80" s="34"/>
      <c r="DP80" s="34"/>
      <c r="DQ80" s="34"/>
      <c r="DR80" s="34"/>
      <c r="DS80" s="34"/>
      <c r="DT80" s="34"/>
      <c r="DU80" s="34"/>
      <c r="DV80" s="24"/>
      <c r="DW80" s="25"/>
      <c r="DX80" s="34"/>
      <c r="DY80" s="34"/>
      <c r="DZ80" s="34"/>
      <c r="EA80" s="34"/>
      <c r="EB80" s="34"/>
      <c r="EC80" s="34"/>
      <c r="ED80" s="34"/>
      <c r="EE80" s="34"/>
      <c r="EF80" s="24"/>
      <c r="EG80" s="25"/>
      <c r="EH80" s="34"/>
      <c r="EI80" s="34"/>
      <c r="EJ80" s="34"/>
      <c r="EK80" s="34"/>
      <c r="EL80" s="34"/>
      <c r="EM80" s="34"/>
      <c r="EN80" s="34"/>
      <c r="EO80" s="34"/>
      <c r="EP80" s="31"/>
      <c r="EQ80" s="34"/>
      <c r="ER80" s="34"/>
      <c r="ES80" s="34"/>
      <c r="ET80" s="34"/>
      <c r="EU80" s="34"/>
      <c r="EV80" s="34"/>
      <c r="EW80" s="34"/>
      <c r="EX80" s="34"/>
      <c r="EY80" s="34"/>
      <c r="EZ80" s="24"/>
      <c r="FA80" s="25"/>
      <c r="FB80" s="34"/>
      <c r="FC80" s="34"/>
      <c r="FD80" s="34"/>
      <c r="FE80" s="34"/>
      <c r="FF80" s="34"/>
      <c r="FG80" s="34"/>
      <c r="FH80" s="34"/>
      <c r="FI80" s="34"/>
      <c r="FJ80" s="24"/>
      <c r="FK80" s="25"/>
      <c r="FL80" s="34"/>
      <c r="FM80" s="34"/>
      <c r="FN80" s="34"/>
      <c r="FO80" s="34"/>
      <c r="FP80" s="34"/>
      <c r="FQ80" s="34"/>
      <c r="FR80" s="34"/>
      <c r="FS80" s="34"/>
      <c r="FT80" s="24"/>
      <c r="FU80" s="25"/>
      <c r="FV80" s="34"/>
      <c r="FW80" s="34"/>
      <c r="FX80" s="34"/>
      <c r="FY80" s="34"/>
      <c r="FZ80" s="34"/>
      <c r="GA80" s="34"/>
      <c r="GB80" s="34"/>
      <c r="GC80" s="34"/>
      <c r="GD80" s="24"/>
      <c r="GE80" s="25"/>
      <c r="GF80" s="34"/>
      <c r="GG80" s="34"/>
      <c r="GH80" s="34"/>
      <c r="GI80" s="34"/>
      <c r="GJ80" s="34"/>
      <c r="GK80" s="34"/>
      <c r="GL80" s="34"/>
      <c r="GM80" s="34"/>
      <c r="GN80" s="24"/>
      <c r="GO80" s="25"/>
      <c r="GP80" s="34"/>
      <c r="GQ80" s="34"/>
      <c r="GR80" s="34"/>
      <c r="GS80" s="34"/>
      <c r="GT80" s="34"/>
      <c r="GU80" s="34"/>
      <c r="GV80" s="34"/>
      <c r="GW80" s="34"/>
      <c r="GX80" s="24"/>
      <c r="GY80" s="25"/>
      <c r="GZ80" s="34"/>
      <c r="HA80" s="34"/>
      <c r="HB80" s="34"/>
      <c r="HC80" s="34"/>
      <c r="HD80" s="34"/>
      <c r="HE80" s="34"/>
      <c r="HF80" s="34"/>
      <c r="HG80" s="34"/>
      <c r="HH80" s="24"/>
      <c r="HI80" s="25"/>
      <c r="HJ80" s="34"/>
      <c r="HK80" s="34"/>
      <c r="HL80" s="34"/>
      <c r="HM80" s="34"/>
      <c r="HN80" s="34"/>
      <c r="HO80" s="34"/>
      <c r="HP80" s="34"/>
      <c r="HQ80" s="34"/>
      <c r="HR80" s="31"/>
    </row>
    <row r="81" spans="2:226" ht="9" customHeight="1" x14ac:dyDescent="0.25">
      <c r="B81" s="5"/>
      <c r="D81" s="121"/>
      <c r="E81" s="101"/>
      <c r="F81" s="101"/>
      <c r="G81" s="87"/>
      <c r="H81" s="119" t="str">
        <f t="shared" ref="H81" si="163">IF(O82&gt;P81,"!","")</f>
        <v/>
      </c>
      <c r="I81" s="43" t="s">
        <v>17</v>
      </c>
      <c r="J81" s="44" t="str">
        <f>IF(D81="","",COUNTIF(Echéancier!$Q81:$EP81,"p"))</f>
        <v/>
      </c>
      <c r="K81" s="14">
        <f t="shared" ref="K81" si="164">IFERROR(K79+J81,0)</f>
        <v>0</v>
      </c>
      <c r="L81" s="14"/>
      <c r="M81" s="14"/>
      <c r="N81" s="14" t="str">
        <f t="shared" ref="N81" si="165">IF(F81&gt;F79,"d","")</f>
        <v/>
      </c>
      <c r="O81" s="14"/>
      <c r="P81" s="14">
        <f t="shared" si="122"/>
        <v>0</v>
      </c>
      <c r="Q81" s="5"/>
      <c r="Z81" s="18"/>
      <c r="AA81" s="20"/>
      <c r="AJ81" s="18"/>
      <c r="AK81" s="20"/>
      <c r="AT81" s="18"/>
      <c r="AU81" s="20"/>
      <c r="BD81" s="18"/>
      <c r="BE81" s="20"/>
      <c r="BN81" s="18"/>
      <c r="BO81" s="20"/>
      <c r="BX81" s="18"/>
      <c r="BY81" s="20"/>
      <c r="CH81" s="18"/>
      <c r="CI81" s="20"/>
      <c r="CR81" s="18"/>
      <c r="CS81" s="20"/>
      <c r="DC81" s="20"/>
      <c r="DL81" s="18"/>
      <c r="DM81" s="20"/>
      <c r="DV81" s="18"/>
      <c r="DW81" s="20"/>
      <c r="EF81" s="18"/>
      <c r="EG81" s="20"/>
      <c r="EP81" s="4"/>
      <c r="EZ81" s="18"/>
      <c r="FA81" s="20"/>
      <c r="FJ81" s="18"/>
      <c r="FK81" s="20"/>
      <c r="FT81" s="18"/>
      <c r="FU81" s="20"/>
      <c r="GD81" s="18"/>
      <c r="GE81" s="20"/>
      <c r="GN81" s="18"/>
      <c r="GO81" s="20"/>
      <c r="GX81" s="18"/>
      <c r="GY81" s="20"/>
      <c r="HH81" s="18"/>
      <c r="HI81" s="20"/>
      <c r="HR81" s="4"/>
    </row>
    <row r="82" spans="2:226" ht="9" customHeight="1" thickBot="1" x14ac:dyDescent="0.3">
      <c r="B82" s="70"/>
      <c r="D82" s="130"/>
      <c r="E82" s="131"/>
      <c r="F82" s="131"/>
      <c r="G82" s="132"/>
      <c r="H82" s="133"/>
      <c r="I82" s="47" t="s">
        <v>1</v>
      </c>
      <c r="J82" s="48" t="str">
        <f>IF(D81="","",COUNTIF(Echéancier!$Q82:$EP82,"r"))</f>
        <v/>
      </c>
      <c r="K82" s="14"/>
      <c r="L82" s="14">
        <f t="shared" ref="L82" si="166">IFERROR(L80+J82,0)</f>
        <v>0</v>
      </c>
      <c r="M82" s="14">
        <f t="shared" ref="M82" si="167">COUNTIF(Q82:EP82,"a")</f>
        <v>0</v>
      </c>
      <c r="N82" s="14" t="str">
        <f t="shared" ref="N82" si="168">IF(F81="","",(IF(F81&lt;&gt;F83,"f","")))</f>
        <v/>
      </c>
      <c r="O82" s="14">
        <f t="shared" si="126"/>
        <v>0</v>
      </c>
      <c r="P82" s="14"/>
      <c r="Q82" s="35"/>
      <c r="R82" s="36"/>
      <c r="S82" s="36"/>
      <c r="T82" s="36"/>
      <c r="U82" s="36"/>
      <c r="V82" s="36"/>
      <c r="W82" s="36"/>
      <c r="X82" s="36"/>
      <c r="Y82" s="36"/>
      <c r="Z82" s="37"/>
      <c r="AA82" s="38"/>
      <c r="AB82" s="36"/>
      <c r="AC82" s="36"/>
      <c r="AD82" s="36"/>
      <c r="AE82" s="36"/>
      <c r="AF82" s="36"/>
      <c r="AG82" s="36"/>
      <c r="AH82" s="36"/>
      <c r="AI82" s="36"/>
      <c r="AJ82" s="37"/>
      <c r="AK82" s="38"/>
      <c r="AL82" s="36"/>
      <c r="AM82" s="36"/>
      <c r="AN82" s="36"/>
      <c r="AO82" s="36"/>
      <c r="AP82" s="36"/>
      <c r="AQ82" s="36"/>
      <c r="AR82" s="36"/>
      <c r="AS82" s="36"/>
      <c r="AT82" s="37"/>
      <c r="AU82" s="38"/>
      <c r="AV82" s="36"/>
      <c r="AW82" s="36"/>
      <c r="AX82" s="36"/>
      <c r="AY82" s="36"/>
      <c r="AZ82" s="36"/>
      <c r="BA82" s="36"/>
      <c r="BB82" s="36"/>
      <c r="BC82" s="36"/>
      <c r="BD82" s="37"/>
      <c r="BE82" s="38"/>
      <c r="BF82" s="36"/>
      <c r="BG82" s="36"/>
      <c r="BH82" s="36"/>
      <c r="BI82" s="36"/>
      <c r="BJ82" s="36"/>
      <c r="BK82" s="36"/>
      <c r="BL82" s="36"/>
      <c r="BM82" s="36"/>
      <c r="BN82" s="37"/>
      <c r="BO82" s="38"/>
      <c r="BP82" s="36"/>
      <c r="BQ82" s="36"/>
      <c r="BR82" s="36"/>
      <c r="BS82" s="36"/>
      <c r="BT82" s="36"/>
      <c r="BU82" s="36"/>
      <c r="BV82" s="36"/>
      <c r="BW82" s="36"/>
      <c r="BX82" s="37"/>
      <c r="BY82" s="38"/>
      <c r="BZ82" s="36"/>
      <c r="CA82" s="36"/>
      <c r="CB82" s="36"/>
      <c r="CC82" s="36"/>
      <c r="CD82" s="36"/>
      <c r="CE82" s="36"/>
      <c r="CF82" s="36"/>
      <c r="CG82" s="36"/>
      <c r="CH82" s="37"/>
      <c r="CI82" s="38"/>
      <c r="CJ82" s="36"/>
      <c r="CK82" s="36"/>
      <c r="CL82" s="36"/>
      <c r="CM82" s="36"/>
      <c r="CN82" s="36"/>
      <c r="CO82" s="36"/>
      <c r="CP82" s="36"/>
      <c r="CQ82" s="36"/>
      <c r="CR82" s="37"/>
      <c r="CS82" s="38"/>
      <c r="CT82" s="36"/>
      <c r="CU82" s="36"/>
      <c r="CV82" s="36"/>
      <c r="CW82" s="36"/>
      <c r="CX82" s="36"/>
      <c r="CY82" s="36"/>
      <c r="CZ82" s="36"/>
      <c r="DA82" s="36"/>
      <c r="DB82" s="36"/>
      <c r="DC82" s="38"/>
      <c r="DD82" s="36"/>
      <c r="DE82" s="36"/>
      <c r="DF82" s="36"/>
      <c r="DG82" s="36"/>
      <c r="DH82" s="36"/>
      <c r="DI82" s="36"/>
      <c r="DJ82" s="36"/>
      <c r="DK82" s="36"/>
      <c r="DL82" s="37"/>
      <c r="DM82" s="38"/>
      <c r="DN82" s="36"/>
      <c r="DO82" s="36"/>
      <c r="DP82" s="36"/>
      <c r="DQ82" s="36"/>
      <c r="DR82" s="36"/>
      <c r="DS82" s="36"/>
      <c r="DT82" s="36"/>
      <c r="DU82" s="36"/>
      <c r="DV82" s="37"/>
      <c r="DW82" s="38"/>
      <c r="DX82" s="36"/>
      <c r="DY82" s="36"/>
      <c r="DZ82" s="36"/>
      <c r="EA82" s="36"/>
      <c r="EB82" s="36"/>
      <c r="EC82" s="36"/>
      <c r="ED82" s="36"/>
      <c r="EE82" s="36"/>
      <c r="EF82" s="37"/>
      <c r="EG82" s="38"/>
      <c r="EH82" s="36"/>
      <c r="EI82" s="36"/>
      <c r="EJ82" s="36"/>
      <c r="EK82" s="36"/>
      <c r="EL82" s="36"/>
      <c r="EM82" s="36"/>
      <c r="EN82" s="36"/>
      <c r="EO82" s="36"/>
      <c r="EP82" s="39"/>
      <c r="EQ82" s="36"/>
      <c r="ER82" s="36"/>
      <c r="ES82" s="36"/>
      <c r="ET82" s="36"/>
      <c r="EU82" s="36"/>
      <c r="EV82" s="36"/>
      <c r="EW82" s="36"/>
      <c r="EX82" s="36"/>
      <c r="EY82" s="36"/>
      <c r="EZ82" s="37"/>
      <c r="FA82" s="38"/>
      <c r="FB82" s="36"/>
      <c r="FC82" s="36"/>
      <c r="FD82" s="36"/>
      <c r="FE82" s="36"/>
      <c r="FF82" s="36"/>
      <c r="FG82" s="36"/>
      <c r="FH82" s="36"/>
      <c r="FI82" s="36"/>
      <c r="FJ82" s="37"/>
      <c r="FK82" s="38"/>
      <c r="FL82" s="36"/>
      <c r="FM82" s="36"/>
      <c r="FN82" s="36"/>
      <c r="FO82" s="36"/>
      <c r="FP82" s="36"/>
      <c r="FQ82" s="36"/>
      <c r="FR82" s="36"/>
      <c r="FS82" s="36"/>
      <c r="FT82" s="37"/>
      <c r="FU82" s="36"/>
      <c r="FV82" s="36"/>
      <c r="FW82" s="36"/>
      <c r="FX82" s="36"/>
      <c r="FY82" s="36"/>
      <c r="FZ82" s="36"/>
      <c r="GA82" s="36"/>
      <c r="GB82" s="36"/>
      <c r="GC82" s="36"/>
      <c r="GD82" s="36"/>
      <c r="GE82" s="38"/>
      <c r="GF82" s="36"/>
      <c r="GG82" s="36"/>
      <c r="GH82" s="36"/>
      <c r="GI82" s="36"/>
      <c r="GJ82" s="36"/>
      <c r="GK82" s="36"/>
      <c r="GL82" s="36"/>
      <c r="GM82" s="36"/>
      <c r="GN82" s="37"/>
      <c r="GO82" s="38"/>
      <c r="GP82" s="36"/>
      <c r="GQ82" s="36"/>
      <c r="GR82" s="36"/>
      <c r="GS82" s="36"/>
      <c r="GT82" s="36"/>
      <c r="GU82" s="36"/>
      <c r="GV82" s="36"/>
      <c r="GW82" s="36"/>
      <c r="GX82" s="37"/>
      <c r="GY82" s="38"/>
      <c r="GZ82" s="36"/>
      <c r="HA82" s="36"/>
      <c r="HB82" s="36"/>
      <c r="HC82" s="36"/>
      <c r="HD82" s="36"/>
      <c r="HE82" s="36"/>
      <c r="HF82" s="36"/>
      <c r="HG82" s="36"/>
      <c r="HH82" s="37"/>
      <c r="HI82" s="38"/>
      <c r="HJ82" s="36"/>
      <c r="HK82" s="36"/>
      <c r="HL82" s="36"/>
      <c r="HM82" s="36"/>
      <c r="HN82" s="36"/>
      <c r="HO82" s="36"/>
      <c r="HP82" s="36"/>
      <c r="HQ82" s="36"/>
      <c r="HR82" s="39"/>
    </row>
  </sheetData>
  <mergeCells count="287">
    <mergeCell ref="B65:B66"/>
    <mergeCell ref="B67:B68"/>
    <mergeCell ref="B69:B70"/>
    <mergeCell ref="B71:B72"/>
    <mergeCell ref="B47:B48"/>
    <mergeCell ref="B49:B50"/>
    <mergeCell ref="B51:B52"/>
    <mergeCell ref="B53:B54"/>
    <mergeCell ref="B55:B56"/>
    <mergeCell ref="B57:B58"/>
    <mergeCell ref="B59:B60"/>
    <mergeCell ref="B61:B62"/>
    <mergeCell ref="B63:B64"/>
    <mergeCell ref="B31:B32"/>
    <mergeCell ref="B33:B34"/>
    <mergeCell ref="B35:B36"/>
    <mergeCell ref="B37:B38"/>
    <mergeCell ref="B39:B40"/>
    <mergeCell ref="B41:B42"/>
    <mergeCell ref="B43:B44"/>
    <mergeCell ref="B45:B46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D75:D76"/>
    <mergeCell ref="E75:E76"/>
    <mergeCell ref="F75:F76"/>
    <mergeCell ref="G75:G76"/>
    <mergeCell ref="H75:H76"/>
    <mergeCell ref="D77:D78"/>
    <mergeCell ref="E77:E78"/>
    <mergeCell ref="F77:F78"/>
    <mergeCell ref="G77:G78"/>
    <mergeCell ref="H77:H78"/>
    <mergeCell ref="D79:D80"/>
    <mergeCell ref="E79:E80"/>
    <mergeCell ref="F79:F80"/>
    <mergeCell ref="G79:G80"/>
    <mergeCell ref="H79:H80"/>
    <mergeCell ref="D81:D82"/>
    <mergeCell ref="E81:E82"/>
    <mergeCell ref="F81:F82"/>
    <mergeCell ref="G81:G82"/>
    <mergeCell ref="H81:H82"/>
    <mergeCell ref="G71:G72"/>
    <mergeCell ref="H71:H72"/>
    <mergeCell ref="D73:D74"/>
    <mergeCell ref="E73:E74"/>
    <mergeCell ref="F73:F74"/>
    <mergeCell ref="G73:G74"/>
    <mergeCell ref="H73:H74"/>
    <mergeCell ref="D67:D68"/>
    <mergeCell ref="E67:E68"/>
    <mergeCell ref="F67:F68"/>
    <mergeCell ref="G67:G68"/>
    <mergeCell ref="H67:H68"/>
    <mergeCell ref="D69:D70"/>
    <mergeCell ref="E69:E70"/>
    <mergeCell ref="F69:F70"/>
    <mergeCell ref="G69:G70"/>
    <mergeCell ref="H69:H70"/>
    <mergeCell ref="D71:D72"/>
    <mergeCell ref="E71:E72"/>
    <mergeCell ref="F71:F72"/>
    <mergeCell ref="D63:D64"/>
    <mergeCell ref="E63:E64"/>
    <mergeCell ref="F63:F64"/>
    <mergeCell ref="G63:G64"/>
    <mergeCell ref="H63:H64"/>
    <mergeCell ref="D65:D66"/>
    <mergeCell ref="E65:E66"/>
    <mergeCell ref="F65:F66"/>
    <mergeCell ref="G65:G66"/>
    <mergeCell ref="H65:H66"/>
    <mergeCell ref="D59:D60"/>
    <mergeCell ref="E59:E60"/>
    <mergeCell ref="F59:F60"/>
    <mergeCell ref="G59:G60"/>
    <mergeCell ref="H59:H60"/>
    <mergeCell ref="D61:D62"/>
    <mergeCell ref="E61:E62"/>
    <mergeCell ref="F61:F62"/>
    <mergeCell ref="G61:G62"/>
    <mergeCell ref="H61:H62"/>
    <mergeCell ref="D55:D56"/>
    <mergeCell ref="E55:E56"/>
    <mergeCell ref="F55:F56"/>
    <mergeCell ref="G55:G56"/>
    <mergeCell ref="H55:H56"/>
    <mergeCell ref="D57:D58"/>
    <mergeCell ref="E57:E58"/>
    <mergeCell ref="F57:F58"/>
    <mergeCell ref="G57:G58"/>
    <mergeCell ref="H57:H58"/>
    <mergeCell ref="D51:D52"/>
    <mergeCell ref="E51:E52"/>
    <mergeCell ref="F51:F52"/>
    <mergeCell ref="G51:G52"/>
    <mergeCell ref="H51:H52"/>
    <mergeCell ref="D53:D54"/>
    <mergeCell ref="E53:E54"/>
    <mergeCell ref="F53:F54"/>
    <mergeCell ref="G53:G54"/>
    <mergeCell ref="H53:H54"/>
    <mergeCell ref="D47:D48"/>
    <mergeCell ref="E47:E48"/>
    <mergeCell ref="F47:F48"/>
    <mergeCell ref="G47:G48"/>
    <mergeCell ref="H47:H48"/>
    <mergeCell ref="D49:D50"/>
    <mergeCell ref="E49:E50"/>
    <mergeCell ref="F49:F50"/>
    <mergeCell ref="G49:G50"/>
    <mergeCell ref="H49:H50"/>
    <mergeCell ref="D43:D44"/>
    <mergeCell ref="E43:E44"/>
    <mergeCell ref="F43:F44"/>
    <mergeCell ref="G43:G44"/>
    <mergeCell ref="H43:H44"/>
    <mergeCell ref="D45:D46"/>
    <mergeCell ref="E45:E46"/>
    <mergeCell ref="F45:F46"/>
    <mergeCell ref="G45:G46"/>
    <mergeCell ref="H45:H46"/>
    <mergeCell ref="D41:D42"/>
    <mergeCell ref="E41:E42"/>
    <mergeCell ref="F41:F42"/>
    <mergeCell ref="G41:G42"/>
    <mergeCell ref="H41:H42"/>
    <mergeCell ref="HI7:HR7"/>
    <mergeCell ref="FA8:FJ8"/>
    <mergeCell ref="FK8:FT8"/>
    <mergeCell ref="FU8:GD8"/>
    <mergeCell ref="GE8:GN8"/>
    <mergeCell ref="GO8:GX8"/>
    <mergeCell ref="GY8:HH8"/>
    <mergeCell ref="HI8:HR8"/>
    <mergeCell ref="FA9:FJ9"/>
    <mergeCell ref="FK9:FT9"/>
    <mergeCell ref="FU9:GD9"/>
    <mergeCell ref="GE9:GN9"/>
    <mergeCell ref="GO9:GX9"/>
    <mergeCell ref="GY9:HH9"/>
    <mergeCell ref="HI9:HR9"/>
    <mergeCell ref="EQ7:EZ7"/>
    <mergeCell ref="EQ8:EZ8"/>
    <mergeCell ref="EQ9:EZ9"/>
    <mergeCell ref="FA7:FJ7"/>
    <mergeCell ref="FK7:FT7"/>
    <mergeCell ref="FU7:GD7"/>
    <mergeCell ref="GE7:GN7"/>
    <mergeCell ref="GO7:GX7"/>
    <mergeCell ref="GY7:HH7"/>
    <mergeCell ref="D7:D11"/>
    <mergeCell ref="BO7:BX7"/>
    <mergeCell ref="EG7:EP7"/>
    <mergeCell ref="AA8:AJ8"/>
    <mergeCell ref="AK8:AT8"/>
    <mergeCell ref="AU8:BD8"/>
    <mergeCell ref="BE8:BN8"/>
    <mergeCell ref="BO8:BX8"/>
    <mergeCell ref="BY8:CH8"/>
    <mergeCell ref="CI8:CR8"/>
    <mergeCell ref="CS8:DB8"/>
    <mergeCell ref="DC8:DL8"/>
    <mergeCell ref="BY7:CH7"/>
    <mergeCell ref="CI7:CR7"/>
    <mergeCell ref="CS7:DB7"/>
    <mergeCell ref="J7:J11"/>
    <mergeCell ref="I7:I11"/>
    <mergeCell ref="DW7:EF7"/>
    <mergeCell ref="AA9:AJ9"/>
    <mergeCell ref="AK9:AT9"/>
    <mergeCell ref="AU9:BD9"/>
    <mergeCell ref="BE9:BN9"/>
    <mergeCell ref="BO9:BX9"/>
    <mergeCell ref="EG9:EP9"/>
    <mergeCell ref="G33:G34"/>
    <mergeCell ref="H35:H36"/>
    <mergeCell ref="D39:D40"/>
    <mergeCell ref="E39:E40"/>
    <mergeCell ref="F39:F40"/>
    <mergeCell ref="G39:G40"/>
    <mergeCell ref="D35:D36"/>
    <mergeCell ref="E35:E36"/>
    <mergeCell ref="F35:F36"/>
    <mergeCell ref="G35:G36"/>
    <mergeCell ref="D37:D38"/>
    <mergeCell ref="E37:E38"/>
    <mergeCell ref="F37:F38"/>
    <mergeCell ref="G37:G38"/>
    <mergeCell ref="H37:H38"/>
    <mergeCell ref="H39:H40"/>
    <mergeCell ref="H25:H26"/>
    <mergeCell ref="H27:H28"/>
    <mergeCell ref="H29:H30"/>
    <mergeCell ref="H31:H32"/>
    <mergeCell ref="H33:H34"/>
    <mergeCell ref="D31:D32"/>
    <mergeCell ref="E31:E32"/>
    <mergeCell ref="F31:F32"/>
    <mergeCell ref="G31:G32"/>
    <mergeCell ref="D33:D34"/>
    <mergeCell ref="D25:D26"/>
    <mergeCell ref="E25:E26"/>
    <mergeCell ref="F25:F26"/>
    <mergeCell ref="G25:G26"/>
    <mergeCell ref="D27:D28"/>
    <mergeCell ref="E27:E28"/>
    <mergeCell ref="F27:F28"/>
    <mergeCell ref="G27:G28"/>
    <mergeCell ref="D29:D30"/>
    <mergeCell ref="E29:E30"/>
    <mergeCell ref="F29:F30"/>
    <mergeCell ref="G29:G30"/>
    <mergeCell ref="E33:E34"/>
    <mergeCell ref="F33:F34"/>
    <mergeCell ref="F15:F16"/>
    <mergeCell ref="H23:H24"/>
    <mergeCell ref="H21:H22"/>
    <mergeCell ref="H19:H20"/>
    <mergeCell ref="H17:H18"/>
    <mergeCell ref="H15:H16"/>
    <mergeCell ref="H13:H14"/>
    <mergeCell ref="G7:G11"/>
    <mergeCell ref="H7:H11"/>
    <mergeCell ref="BY9:CH9"/>
    <mergeCell ref="CI9:CR9"/>
    <mergeCell ref="CS9:DB9"/>
    <mergeCell ref="DC9:DL9"/>
    <mergeCell ref="DM9:DV9"/>
    <mergeCell ref="DW9:EF9"/>
    <mergeCell ref="DM8:DV8"/>
    <mergeCell ref="DW8:EF8"/>
    <mergeCell ref="EG8:EP8"/>
    <mergeCell ref="AA7:AJ7"/>
    <mergeCell ref="AK7:AT7"/>
    <mergeCell ref="AU7:BD7"/>
    <mergeCell ref="BE7:BN7"/>
    <mergeCell ref="Q3:R3"/>
    <mergeCell ref="Q4:R4"/>
    <mergeCell ref="Q5:R5"/>
    <mergeCell ref="DC7:DL7"/>
    <mergeCell ref="DM7:DV7"/>
    <mergeCell ref="AJ4:AR4"/>
    <mergeCell ref="AJ5:AR5"/>
    <mergeCell ref="AU5:BE5"/>
    <mergeCell ref="AU4:BE4"/>
    <mergeCell ref="D23:D24"/>
    <mergeCell ref="D21:D22"/>
    <mergeCell ref="D19:D20"/>
    <mergeCell ref="D17:D18"/>
    <mergeCell ref="D15:D16"/>
    <mergeCell ref="D13:D14"/>
    <mergeCell ref="E7:E11"/>
    <mergeCell ref="F7:F11"/>
    <mergeCell ref="Q7:Z7"/>
    <mergeCell ref="P7:P11"/>
    <mergeCell ref="O7:O11"/>
    <mergeCell ref="N7:N11"/>
    <mergeCell ref="E13:E14"/>
    <mergeCell ref="E23:E24"/>
    <mergeCell ref="E21:E22"/>
    <mergeCell ref="E19:E20"/>
    <mergeCell ref="E17:E18"/>
    <mergeCell ref="E15:E16"/>
    <mergeCell ref="F23:F24"/>
    <mergeCell ref="Q8:Z8"/>
    <mergeCell ref="Q9:Z9"/>
    <mergeCell ref="F17:F18"/>
    <mergeCell ref="F19:F20"/>
    <mergeCell ref="F21:F22"/>
    <mergeCell ref="M7:M11"/>
    <mergeCell ref="L7:L11"/>
    <mergeCell ref="K7:K11"/>
    <mergeCell ref="G23:G24"/>
    <mergeCell ref="G21:G22"/>
    <mergeCell ref="G19:G20"/>
    <mergeCell ref="G17:G18"/>
    <mergeCell ref="G15:G16"/>
    <mergeCell ref="G13:G14"/>
  </mergeCells>
  <conditionalFormatting sqref="Q7:HR8">
    <cfRule type="expression" dxfId="2730" priority="3963">
      <formula>Q$8=TODAY()</formula>
    </cfRule>
  </conditionalFormatting>
  <conditionalFormatting sqref="Q9:HR9">
    <cfRule type="expression" dxfId="2729" priority="3927">
      <formula>IFERROR(Q9&lt;&gt;0,"")</formula>
    </cfRule>
  </conditionalFormatting>
  <conditionalFormatting sqref="I13:I24 I39:I40 I42:I163">
    <cfRule type="expression" dxfId="2728" priority="3897">
      <formula>AND($J13&gt;$J12,$I13="Réalisé")</formula>
    </cfRule>
  </conditionalFormatting>
  <conditionalFormatting sqref="D42:H163 G15:H16 E15:E16 D15:D24 E17:H24">
    <cfRule type="expression" dxfId="2727" priority="3833">
      <formula>$D14="x"</formula>
    </cfRule>
    <cfRule type="expression" dxfId="2726" priority="3886">
      <formula>AND($N15="d",$N14="f")</formula>
    </cfRule>
    <cfRule type="expression" dxfId="2725" priority="3888">
      <formula>AND($N15="d",$N14="")</formula>
    </cfRule>
    <cfRule type="expression" dxfId="2724" priority="3891">
      <formula>$D15&lt;&gt;""</formula>
    </cfRule>
    <cfRule type="expression" dxfId="2723" priority="3892">
      <formula>AND(ISBLANK($D17),$I16="Réalisé",$D15&lt;&gt;"")</formula>
    </cfRule>
    <cfRule type="expression" dxfId="2722" priority="3893">
      <formula>AND($N16="f",$F17="")</formula>
    </cfRule>
  </conditionalFormatting>
  <conditionalFormatting sqref="I25:I26">
    <cfRule type="expression" dxfId="2721" priority="3824">
      <formula>AND($J25&gt;$J24,$I25="Réalisé")</formula>
    </cfRule>
  </conditionalFormatting>
  <conditionalFormatting sqref="F25:F26">
    <cfRule type="cellIs" dxfId="2720" priority="3825" operator="notEqual">
      <formula>""</formula>
    </cfRule>
    <cfRule type="dataBar" priority="382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{298B34F0-E7E7-4137-829A-AFCDAB06C290}</x14:id>
        </ext>
      </extLst>
    </cfRule>
  </conditionalFormatting>
  <conditionalFormatting sqref="Q19:Y40 AG19:EP20 Z21:AC40 AD23:AE40 AI21:EP22 AF21:AF22 AF25:AF40 AJ23:EP24 AG23:AH24 AG27:AG40 AK25:EP26 AH25:AI26 Q27:AG28 AP27:EP28 AH30:AL40 Q29:AL30 AT29:EP30 AM32:AP40 Q31:AP32 AV31:EP32 AQ34:AQ40 AS31:AS32 Q33:AQ34 AY33:EP34 AR36:AS40 AU33:AU34 Q35:AS36 BB35:EP36 AT38:AU40 AW35:AX36 AV39:AW40 Q37:AU38 DC25:HR38 BD37:EP38 BI39:HR40 BC39:BC40 AX37:BA38 AX40 Q42:BA42 BD42:BH42 BK42:HR42 Q43:BC44 BF43:BJ44 BM43:HR44 Q45:BE46 BH45:BL46 BO45:HR46 BH49:BH64 Q47:BG64 BP47:HR48 BI47:BN48 Q49:BH50 BW49:HR50 BI52:BN64 Q51:BN52 CA51:HR52 BO54:BQ64 BS51:BV52 Q53:BQ54 CE53:HR54 BV53:BZ54 BR56:BT64 Q55:BT56 CK55:HR56 BU58:BY64 Q57:BY58 CA57:CJ58 CL57:HR58 CA55:CD58 Q59:BZ64 CN59:EP60 CE57:CJ60 CA61:CA64 CC59:CK60 CX61:EP62 DC63:EP64 CQ63:CW64 CL61:CM62 CB63:CK64 DC59:DL64 Q65:CO70 DG65:DL66 DC67:DF68 DM59:HR66 CP67:CR70 CT65:DB66 CS69:DB70 DQ67:HR68 DT69:HR70 DF69:DP70 Q13:EP18">
    <cfRule type="expression" dxfId="2719" priority="3827">
      <formula>AND(Q13="p",$G13="x")</formula>
    </cfRule>
    <cfRule type="cellIs" dxfId="2718" priority="3828" operator="equal">
      <formula>"p"</formula>
    </cfRule>
    <cfRule type="expression" dxfId="2717" priority="3829">
      <formula>AND(Q13="r",Q12&lt;&gt;"p")</formula>
    </cfRule>
    <cfRule type="cellIs" dxfId="2716" priority="3830" operator="equal">
      <formula>"r"</formula>
    </cfRule>
    <cfRule type="cellIs" dxfId="2715" priority="3831" operator="equal">
      <formula>"a"</formula>
    </cfRule>
  </conditionalFormatting>
  <conditionalFormatting sqref="Q42:HR42 Q44:HR44 Q43:BC43 BF43:HR43 I26:DB26 I25:AF25 AH25:DB25 I28:DB28 I27:AG27 AK27:DB27 I30:DB30 I29:AL29 AP29:DB29 I32:DB32 I31:AP31 AS31:DB31 I34:DB34 I33:AQ33 AU33:DB33 I36:DB36 I35:AS35 AW35:DB35 I38:DB38 I37:AU37 AX37:DB37 I39:AW39 BC39:HR39 Q50:DB50 Q49:BH49 BP49:DB49 Q52:DB52 Q51:BN51 BS51:DB51 Q54:DB54 Q53:BQ53 BV53:DB53 Q56:DB56 Q55:BT55 CA55:DB55 Q58:DB58 Q57:BY57 CA57:DB57 Q59:BZ59 CC59:DB59 Q60:DB60 Q61:CA61 CL61:DB61 Q62:DB62 Q64:DB64 Q63:CK63 CQ63:DB63 Q65:CO65 DC65:DE65 Q66:DB66 Q68:DB70 Q67:CR67 DC67 DG67:DP67">
    <cfRule type="expression" dxfId="2714" priority="3812">
      <formula>$D24="x"</formula>
    </cfRule>
    <cfRule type="expression" dxfId="2713" priority="3814">
      <formula>AND(ISBLANK($D26),$I25="Réalisé",$D24&lt;&gt;"")</formula>
    </cfRule>
    <cfRule type="expression" dxfId="2712" priority="3815">
      <formula>AND($N25="f",$F26="")</formula>
    </cfRule>
    <cfRule type="expression" dxfId="2711" priority="3816">
      <formula>$D25&lt;&gt;""</formula>
    </cfRule>
    <cfRule type="expression" dxfId="2710" priority="3817">
      <formula>AND($N24="f",$N25="d")</formula>
    </cfRule>
    <cfRule type="expression" dxfId="2709" priority="3818">
      <formula>AND($N25="d",$N24="")</formula>
    </cfRule>
  </conditionalFormatting>
  <conditionalFormatting sqref="E25:H26">
    <cfRule type="expression" dxfId="2708" priority="3813">
      <formula>$D24="x"</formula>
    </cfRule>
    <cfRule type="expression" dxfId="2707" priority="3819">
      <formula>AND($N25="d",$N24="f")</formula>
    </cfRule>
    <cfRule type="expression" dxfId="2706" priority="3820">
      <formula>AND($N25="d",$N24="")</formula>
    </cfRule>
    <cfRule type="expression" dxfId="2705" priority="3821">
      <formula>$D25&lt;&gt;""</formula>
    </cfRule>
    <cfRule type="expression" dxfId="2704" priority="3822">
      <formula>AND(ISBLANK($D27),$I26="Réalisé",$D25&lt;&gt;"")</formula>
    </cfRule>
    <cfRule type="expression" dxfId="2703" priority="3823">
      <formula>AND($N26="f",$F27="")</formula>
    </cfRule>
  </conditionalFormatting>
  <conditionalFormatting sqref="I27:I28">
    <cfRule type="expression" dxfId="2702" priority="3804">
      <formula>AND($J27&gt;$J26,$I27="Réalisé")</formula>
    </cfRule>
  </conditionalFormatting>
  <conditionalFormatting sqref="F27:F28">
    <cfRule type="cellIs" dxfId="2701" priority="3805" operator="notEqual">
      <formula>""</formula>
    </cfRule>
    <cfRule type="dataBar" priority="380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{35272C60-2C96-4B53-AD7E-F165219F3AD9}</x14:id>
        </ext>
      </extLst>
    </cfRule>
  </conditionalFormatting>
  <conditionalFormatting sqref="E27:H28">
    <cfRule type="expression" dxfId="2700" priority="3793">
      <formula>$D26="x"</formula>
    </cfRule>
    <cfRule type="expression" dxfId="2699" priority="3799">
      <formula>AND($N27="d",$N26="f")</formula>
    </cfRule>
    <cfRule type="expression" dxfId="2698" priority="3800">
      <formula>AND($N27="d",$N26="")</formula>
    </cfRule>
    <cfRule type="expression" dxfId="2697" priority="3801">
      <formula>$D27&lt;&gt;""</formula>
    </cfRule>
    <cfRule type="expression" dxfId="2696" priority="3802">
      <formula>AND(ISBLANK($D29),$I28="Réalisé",$D27&lt;&gt;"")</formula>
    </cfRule>
    <cfRule type="expression" dxfId="2695" priority="3803">
      <formula>AND($N28="f",$F29="")</formula>
    </cfRule>
  </conditionalFormatting>
  <conditionalFormatting sqref="I29:I30">
    <cfRule type="expression" dxfId="2694" priority="3784">
      <formula>AND($J29&gt;$J28,$I29="Réalisé")</formula>
    </cfRule>
  </conditionalFormatting>
  <conditionalFormatting sqref="F29:F30">
    <cfRule type="cellIs" dxfId="2693" priority="3785" operator="notEqual">
      <formula>""</formula>
    </cfRule>
    <cfRule type="dataBar" priority="378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{ED0AC830-C7C4-4181-8E48-9CC1F543E093}</x14:id>
        </ext>
      </extLst>
    </cfRule>
  </conditionalFormatting>
  <conditionalFormatting sqref="E29:H30">
    <cfRule type="expression" dxfId="2692" priority="3773">
      <formula>$D28="x"</formula>
    </cfRule>
    <cfRule type="expression" dxfId="2691" priority="3779">
      <formula>AND($N29="d",$N28="f")</formula>
    </cfRule>
    <cfRule type="expression" dxfId="2690" priority="3780">
      <formula>AND($N29="d",$N28="")</formula>
    </cfRule>
    <cfRule type="expression" dxfId="2689" priority="3781">
      <formula>$D29&lt;&gt;""</formula>
    </cfRule>
    <cfRule type="expression" dxfId="2688" priority="3782">
      <formula>AND(ISBLANK($D31),$I30="Réalisé",$D29&lt;&gt;"")</formula>
    </cfRule>
    <cfRule type="expression" dxfId="2687" priority="3783">
      <formula>AND($N30="f",$F31="")</formula>
    </cfRule>
  </conditionalFormatting>
  <conditionalFormatting sqref="I31:I32">
    <cfRule type="expression" dxfId="2686" priority="3764">
      <formula>AND($J31&gt;$J30,$I31="Réalisé")</formula>
    </cfRule>
  </conditionalFormatting>
  <conditionalFormatting sqref="F31:F32">
    <cfRule type="cellIs" dxfId="2685" priority="3765" operator="notEqual">
      <formula>""</formula>
    </cfRule>
    <cfRule type="dataBar" priority="376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{03DCC898-507B-49ED-B04F-A2547B05D929}</x14:id>
        </ext>
      </extLst>
    </cfRule>
  </conditionalFormatting>
  <conditionalFormatting sqref="D31:H32">
    <cfRule type="expression" dxfId="2684" priority="3753">
      <formula>$D30="x"</formula>
    </cfRule>
    <cfRule type="expression" dxfId="2683" priority="3759">
      <formula>AND($N31="d",$N30="f")</formula>
    </cfRule>
    <cfRule type="expression" dxfId="2682" priority="3760">
      <formula>AND($N31="d",$N30="")</formula>
    </cfRule>
    <cfRule type="expression" dxfId="2681" priority="3761">
      <formula>$D31&lt;&gt;""</formula>
    </cfRule>
    <cfRule type="expression" dxfId="2680" priority="3762">
      <formula>AND(ISBLANK($D33),$I32="Réalisé",$D31&lt;&gt;"")</formula>
    </cfRule>
    <cfRule type="expression" dxfId="2679" priority="3763">
      <formula>AND($N32="f",$F33="")</formula>
    </cfRule>
  </conditionalFormatting>
  <conditionalFormatting sqref="I33:I34">
    <cfRule type="expression" dxfId="2678" priority="3744">
      <formula>AND($J33&gt;$J32,$I33="Réalisé")</formula>
    </cfRule>
  </conditionalFormatting>
  <conditionalFormatting sqref="F33:F34">
    <cfRule type="cellIs" dxfId="2677" priority="3745" operator="notEqual">
      <formula>""</formula>
    </cfRule>
    <cfRule type="dataBar" priority="374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{4CA4C612-14D3-4CFD-BBF0-74A4732A7421}</x14:id>
        </ext>
      </extLst>
    </cfRule>
  </conditionalFormatting>
  <conditionalFormatting sqref="D33:H34">
    <cfRule type="expression" dxfId="2676" priority="3733">
      <formula>$D32="x"</formula>
    </cfRule>
    <cfRule type="expression" dxfId="2675" priority="3739">
      <formula>AND($N33="d",$N32="f")</formula>
    </cfRule>
    <cfRule type="expression" dxfId="2674" priority="3740">
      <formula>AND($N33="d",$N32="")</formula>
    </cfRule>
    <cfRule type="expression" dxfId="2673" priority="3741">
      <formula>$D33&lt;&gt;""</formula>
    </cfRule>
    <cfRule type="expression" dxfId="2672" priority="3742">
      <formula>AND(ISBLANK($D35),$I34="Réalisé",$D33&lt;&gt;"")</formula>
    </cfRule>
    <cfRule type="expression" dxfId="2671" priority="3743">
      <formula>AND($N34="f",$F35="")</formula>
    </cfRule>
  </conditionalFormatting>
  <conditionalFormatting sqref="I35:I36">
    <cfRule type="expression" dxfId="2670" priority="3724">
      <formula>AND($J35&gt;$J34,$I35="Réalisé")</formula>
    </cfRule>
  </conditionalFormatting>
  <conditionalFormatting sqref="F35:F36">
    <cfRule type="cellIs" dxfId="2669" priority="3725" operator="notEqual">
      <formula>""</formula>
    </cfRule>
    <cfRule type="dataBar" priority="372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{B0D51A6E-9D00-4774-9E19-325E161D41CF}</x14:id>
        </ext>
      </extLst>
    </cfRule>
  </conditionalFormatting>
  <conditionalFormatting sqref="D35:H36">
    <cfRule type="expression" dxfId="2668" priority="3713">
      <formula>$D34="x"</formula>
    </cfRule>
    <cfRule type="expression" dxfId="2667" priority="3719">
      <formula>AND($N35="d",$N34="f")</formula>
    </cfRule>
    <cfRule type="expression" dxfId="2666" priority="3720">
      <formula>AND($N35="d",$N34="")</formula>
    </cfRule>
    <cfRule type="expression" dxfId="2665" priority="3721">
      <formula>$D35&lt;&gt;""</formula>
    </cfRule>
    <cfRule type="expression" dxfId="2664" priority="3722">
      <formula>AND(ISBLANK($D37),$I36="Réalisé",$D35&lt;&gt;"")</formula>
    </cfRule>
    <cfRule type="expression" dxfId="2663" priority="3723">
      <formula>AND($N36="f",$F37="")</formula>
    </cfRule>
  </conditionalFormatting>
  <conditionalFormatting sqref="I37:I38">
    <cfRule type="expression" dxfId="2662" priority="3704">
      <formula>AND($J37&gt;$J36,$I37="Réalisé")</formula>
    </cfRule>
  </conditionalFormatting>
  <conditionalFormatting sqref="F37:F38">
    <cfRule type="cellIs" dxfId="2661" priority="3705" operator="notEqual">
      <formula>""</formula>
    </cfRule>
    <cfRule type="dataBar" priority="370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{ED1E3F75-ED14-4AFF-9676-2D4E01CF3F9E}</x14:id>
        </ext>
      </extLst>
    </cfRule>
  </conditionalFormatting>
  <conditionalFormatting sqref="D37:H38">
    <cfRule type="expression" dxfId="2660" priority="3693">
      <formula>$D36="x"</formula>
    </cfRule>
    <cfRule type="expression" dxfId="2659" priority="3699">
      <formula>AND($N37="d",$N36="f")</formula>
    </cfRule>
    <cfRule type="expression" dxfId="2658" priority="3700">
      <formula>AND($N37="d",$N36="")</formula>
    </cfRule>
    <cfRule type="expression" dxfId="2657" priority="3701">
      <formula>$D37&lt;&gt;""</formula>
    </cfRule>
    <cfRule type="expression" dxfId="2656" priority="3702">
      <formula>AND(ISBLANK($D39),$I38="Réalisé",$D37&lt;&gt;"")</formula>
    </cfRule>
    <cfRule type="expression" dxfId="2655" priority="3703">
      <formula>AND($N38="f",$F39="")</formula>
    </cfRule>
  </conditionalFormatting>
  <conditionalFormatting sqref="DC25:DL26">
    <cfRule type="expression" dxfId="2654" priority="3661">
      <formula>$D24="x"</formula>
    </cfRule>
    <cfRule type="expression" dxfId="2653" priority="3662">
      <formula>AND(ISBLANK($D26),$I25="Réalisé",$D24&lt;&gt;"")</formula>
    </cfRule>
    <cfRule type="expression" dxfId="2652" priority="3663">
      <formula>AND($N25="f",$F26="")</formula>
    </cfRule>
    <cfRule type="expression" dxfId="2651" priority="3664">
      <formula>$D25&lt;&gt;""</formula>
    </cfRule>
    <cfRule type="expression" dxfId="2650" priority="3665">
      <formula>AND($N24="f",$N25="d")</formula>
    </cfRule>
    <cfRule type="expression" dxfId="2649" priority="3666">
      <formula>AND($N25="d",$N24="")</formula>
    </cfRule>
  </conditionalFormatting>
  <conditionalFormatting sqref="DC27:DL28">
    <cfRule type="expression" dxfId="2648" priority="3650">
      <formula>$D26="x"</formula>
    </cfRule>
    <cfRule type="expression" dxfId="2647" priority="3651">
      <formula>AND(ISBLANK($D28),$I27="Réalisé",$D26&lt;&gt;"")</formula>
    </cfRule>
    <cfRule type="expression" dxfId="2646" priority="3652">
      <formula>AND($N27="f",$F28="")</formula>
    </cfRule>
    <cfRule type="expression" dxfId="2645" priority="3653">
      <formula>$D27&lt;&gt;""</formula>
    </cfRule>
    <cfRule type="expression" dxfId="2644" priority="3654">
      <formula>AND($N26="f",$N27="d")</formula>
    </cfRule>
    <cfRule type="expression" dxfId="2643" priority="3655">
      <formula>AND($N27="d",$N26="")</formula>
    </cfRule>
  </conditionalFormatting>
  <conditionalFormatting sqref="DC29:DL30">
    <cfRule type="expression" dxfId="2642" priority="3639">
      <formula>$D28="x"</formula>
    </cfRule>
    <cfRule type="expression" dxfId="2641" priority="3640">
      <formula>AND(ISBLANK($D30),$I29="Réalisé",$D28&lt;&gt;"")</formula>
    </cfRule>
    <cfRule type="expression" dxfId="2640" priority="3641">
      <formula>AND($N29="f",$F30="")</formula>
    </cfRule>
    <cfRule type="expression" dxfId="2639" priority="3642">
      <formula>$D29&lt;&gt;""</formula>
    </cfRule>
    <cfRule type="expression" dxfId="2638" priority="3643">
      <formula>AND($N28="f",$N29="d")</formula>
    </cfRule>
    <cfRule type="expression" dxfId="2637" priority="3644">
      <formula>AND($N29="d",$N28="")</formula>
    </cfRule>
  </conditionalFormatting>
  <conditionalFormatting sqref="DC31:DL32">
    <cfRule type="expression" dxfId="2636" priority="3628">
      <formula>$D30="x"</formula>
    </cfRule>
    <cfRule type="expression" dxfId="2635" priority="3629">
      <formula>AND(ISBLANK($D32),$I31="Réalisé",$D30&lt;&gt;"")</formula>
    </cfRule>
    <cfRule type="expression" dxfId="2634" priority="3630">
      <formula>AND($N31="f",$F32="")</formula>
    </cfRule>
    <cfRule type="expression" dxfId="2633" priority="3631">
      <formula>$D31&lt;&gt;""</formula>
    </cfRule>
    <cfRule type="expression" dxfId="2632" priority="3632">
      <formula>AND($N30="f",$N31="d")</formula>
    </cfRule>
    <cfRule type="expression" dxfId="2631" priority="3633">
      <formula>AND($N31="d",$N30="")</formula>
    </cfRule>
  </conditionalFormatting>
  <conditionalFormatting sqref="DC33:DL34">
    <cfRule type="expression" dxfId="2630" priority="3617">
      <formula>$D32="x"</formula>
    </cfRule>
    <cfRule type="expression" dxfId="2629" priority="3618">
      <formula>AND(ISBLANK($D34),$I33="Réalisé",$D32&lt;&gt;"")</formula>
    </cfRule>
    <cfRule type="expression" dxfId="2628" priority="3619">
      <formula>AND($N33="f",$F34="")</formula>
    </cfRule>
    <cfRule type="expression" dxfId="2627" priority="3620">
      <formula>$D33&lt;&gt;""</formula>
    </cfRule>
    <cfRule type="expression" dxfId="2626" priority="3621">
      <formula>AND($N32="f",$N33="d")</formula>
    </cfRule>
    <cfRule type="expression" dxfId="2625" priority="3622">
      <formula>AND($N33="d",$N32="")</formula>
    </cfRule>
  </conditionalFormatting>
  <conditionalFormatting sqref="DC35:DL36">
    <cfRule type="expression" dxfId="2624" priority="3606">
      <formula>$D34="x"</formula>
    </cfRule>
    <cfRule type="expression" dxfId="2623" priority="3607">
      <formula>AND(ISBLANK($D36),$I35="Réalisé",$D34&lt;&gt;"")</formula>
    </cfRule>
    <cfRule type="expression" dxfId="2622" priority="3608">
      <formula>AND($N35="f",$F36="")</formula>
    </cfRule>
    <cfRule type="expression" dxfId="2621" priority="3609">
      <formula>$D35&lt;&gt;""</formula>
    </cfRule>
    <cfRule type="expression" dxfId="2620" priority="3610">
      <formula>AND($N34="f",$N35="d")</formula>
    </cfRule>
    <cfRule type="expression" dxfId="2619" priority="3611">
      <formula>AND($N35="d",$N34="")</formula>
    </cfRule>
  </conditionalFormatting>
  <conditionalFormatting sqref="DC37:DL38">
    <cfRule type="expression" dxfId="2618" priority="3595">
      <formula>$D36="x"</formula>
    </cfRule>
    <cfRule type="expression" dxfId="2617" priority="3596">
      <formula>AND(ISBLANK($D38),$I37="Réalisé",$D36&lt;&gt;"")</formula>
    </cfRule>
    <cfRule type="expression" dxfId="2616" priority="3597">
      <formula>AND($N37="f",$F38="")</formula>
    </cfRule>
    <cfRule type="expression" dxfId="2615" priority="3598">
      <formula>$D37&lt;&gt;""</formula>
    </cfRule>
    <cfRule type="expression" dxfId="2614" priority="3599">
      <formula>AND($N36="f",$N37="d")</formula>
    </cfRule>
    <cfRule type="expression" dxfId="2613" priority="3600">
      <formula>AND($N37="d",$N36="")</formula>
    </cfRule>
  </conditionalFormatting>
  <conditionalFormatting sqref="DM25:DV26">
    <cfRule type="expression" dxfId="2612" priority="3573">
      <formula>$D24="x"</formula>
    </cfRule>
    <cfRule type="expression" dxfId="2611" priority="3574">
      <formula>AND(ISBLANK($D26),$I25="Réalisé",$D24&lt;&gt;"")</formula>
    </cfRule>
    <cfRule type="expression" dxfId="2610" priority="3575">
      <formula>AND($N25="f",$F26="")</formula>
    </cfRule>
    <cfRule type="expression" dxfId="2609" priority="3576">
      <formula>$D25&lt;&gt;""</formula>
    </cfRule>
    <cfRule type="expression" dxfId="2608" priority="3577">
      <formula>AND($N24="f",$N25="d")</formula>
    </cfRule>
    <cfRule type="expression" dxfId="2607" priority="3578">
      <formula>AND($N25="d",$N24="")</formula>
    </cfRule>
  </conditionalFormatting>
  <conditionalFormatting sqref="DM27:DV28">
    <cfRule type="expression" dxfId="2606" priority="3562">
      <formula>$D26="x"</formula>
    </cfRule>
    <cfRule type="expression" dxfId="2605" priority="3563">
      <formula>AND(ISBLANK($D28),$I27="Réalisé",$D26&lt;&gt;"")</formula>
    </cfRule>
    <cfRule type="expression" dxfId="2604" priority="3564">
      <formula>AND($N27="f",$F28="")</formula>
    </cfRule>
    <cfRule type="expression" dxfId="2603" priority="3565">
      <formula>$D27&lt;&gt;""</formula>
    </cfRule>
    <cfRule type="expression" dxfId="2602" priority="3566">
      <formula>AND($N26="f",$N27="d")</formula>
    </cfRule>
    <cfRule type="expression" dxfId="2601" priority="3567">
      <formula>AND($N27="d",$N26="")</formula>
    </cfRule>
  </conditionalFormatting>
  <conditionalFormatting sqref="DM29:DV30">
    <cfRule type="expression" dxfId="2600" priority="3551">
      <formula>$D28="x"</formula>
    </cfRule>
    <cfRule type="expression" dxfId="2599" priority="3552">
      <formula>AND(ISBLANK($D30),$I29="Réalisé",$D28&lt;&gt;"")</formula>
    </cfRule>
    <cfRule type="expression" dxfId="2598" priority="3553">
      <formula>AND($N29="f",$F30="")</formula>
    </cfRule>
    <cfRule type="expression" dxfId="2597" priority="3554">
      <formula>$D29&lt;&gt;""</formula>
    </cfRule>
    <cfRule type="expression" dxfId="2596" priority="3555">
      <formula>AND($N28="f",$N29="d")</formula>
    </cfRule>
    <cfRule type="expression" dxfId="2595" priority="3556">
      <formula>AND($N29="d",$N28="")</formula>
    </cfRule>
  </conditionalFormatting>
  <conditionalFormatting sqref="DM31:DV32">
    <cfRule type="expression" dxfId="2594" priority="3540">
      <formula>$D30="x"</formula>
    </cfRule>
    <cfRule type="expression" dxfId="2593" priority="3541">
      <formula>AND(ISBLANK($D32),$I31="Réalisé",$D30&lt;&gt;"")</formula>
    </cfRule>
    <cfRule type="expression" dxfId="2592" priority="3542">
      <formula>AND($N31="f",$F32="")</formula>
    </cfRule>
    <cfRule type="expression" dxfId="2591" priority="3543">
      <formula>$D31&lt;&gt;""</formula>
    </cfRule>
    <cfRule type="expression" dxfId="2590" priority="3544">
      <formula>AND($N30="f",$N31="d")</formula>
    </cfRule>
    <cfRule type="expression" dxfId="2589" priority="3545">
      <formula>AND($N31="d",$N30="")</formula>
    </cfRule>
  </conditionalFormatting>
  <conditionalFormatting sqref="DM33:DV34">
    <cfRule type="expression" dxfId="2588" priority="3529">
      <formula>$D32="x"</formula>
    </cfRule>
    <cfRule type="expression" dxfId="2587" priority="3530">
      <formula>AND(ISBLANK($D34),$I33="Réalisé",$D32&lt;&gt;"")</formula>
    </cfRule>
    <cfRule type="expression" dxfId="2586" priority="3531">
      <formula>AND($N33="f",$F34="")</formula>
    </cfRule>
    <cfRule type="expression" dxfId="2585" priority="3532">
      <formula>$D33&lt;&gt;""</formula>
    </cfRule>
    <cfRule type="expression" dxfId="2584" priority="3533">
      <formula>AND($N32="f",$N33="d")</formula>
    </cfRule>
    <cfRule type="expression" dxfId="2583" priority="3534">
      <formula>AND($N33="d",$N32="")</formula>
    </cfRule>
  </conditionalFormatting>
  <conditionalFormatting sqref="DM35:DS36">
    <cfRule type="expression" dxfId="2582" priority="3518">
      <formula>$D34="x"</formula>
    </cfRule>
    <cfRule type="expression" dxfId="2581" priority="3519">
      <formula>AND(ISBLANK($D36),$I35="Réalisé",$D34&lt;&gt;"")</formula>
    </cfRule>
    <cfRule type="expression" dxfId="2580" priority="3520">
      <formula>AND($N35="f",$F36="")</formula>
    </cfRule>
    <cfRule type="expression" dxfId="2579" priority="3521">
      <formula>$D35&lt;&gt;""</formula>
    </cfRule>
    <cfRule type="expression" dxfId="2578" priority="3522">
      <formula>AND($N34="f",$N35="d")</formula>
    </cfRule>
    <cfRule type="expression" dxfId="2577" priority="3523">
      <formula>AND($N35="d",$N34="")</formula>
    </cfRule>
  </conditionalFormatting>
  <conditionalFormatting sqref="DM37:DV38">
    <cfRule type="expression" dxfId="2576" priority="3507">
      <formula>$D36="x"</formula>
    </cfRule>
    <cfRule type="expression" dxfId="2575" priority="3508">
      <formula>AND(ISBLANK($D38),$I37="Réalisé",$D36&lt;&gt;"")</formula>
    </cfRule>
    <cfRule type="expression" dxfId="2574" priority="3509">
      <formula>AND($N37="f",$F38="")</formula>
    </cfRule>
    <cfRule type="expression" dxfId="2573" priority="3510">
      <formula>$D37&lt;&gt;""</formula>
    </cfRule>
    <cfRule type="expression" dxfId="2572" priority="3511">
      <formula>AND($N36="f",$N37="d")</formula>
    </cfRule>
    <cfRule type="expression" dxfId="2571" priority="3512">
      <formula>AND($N37="d",$N36="")</formula>
    </cfRule>
  </conditionalFormatting>
  <conditionalFormatting sqref="DW25:EF26">
    <cfRule type="expression" dxfId="2570" priority="3485">
      <formula>$D24="x"</formula>
    </cfRule>
    <cfRule type="expression" dxfId="2569" priority="3486">
      <formula>AND(ISBLANK($D26),$I25="Réalisé",$D24&lt;&gt;"")</formula>
    </cfRule>
    <cfRule type="expression" dxfId="2568" priority="3487">
      <formula>AND($N25="f",$F26="")</formula>
    </cfRule>
    <cfRule type="expression" dxfId="2567" priority="3488">
      <formula>$D25&lt;&gt;""</formula>
    </cfRule>
    <cfRule type="expression" dxfId="2566" priority="3489">
      <formula>AND($N24="f",$N25="d")</formula>
    </cfRule>
    <cfRule type="expression" dxfId="2565" priority="3490">
      <formula>AND($N25="d",$N24="")</formula>
    </cfRule>
  </conditionalFormatting>
  <conditionalFormatting sqref="DW27:EF28">
    <cfRule type="expression" dxfId="2564" priority="3474">
      <formula>$D26="x"</formula>
    </cfRule>
    <cfRule type="expression" dxfId="2563" priority="3475">
      <formula>AND(ISBLANK($D28),$I27="Réalisé",$D26&lt;&gt;"")</formula>
    </cfRule>
    <cfRule type="expression" dxfId="2562" priority="3476">
      <formula>AND($N27="f",$F28="")</formula>
    </cfRule>
    <cfRule type="expression" dxfId="2561" priority="3477">
      <formula>$D27&lt;&gt;""</formula>
    </cfRule>
    <cfRule type="expression" dxfId="2560" priority="3478">
      <formula>AND($N26="f",$N27="d")</formula>
    </cfRule>
    <cfRule type="expression" dxfId="2559" priority="3479">
      <formula>AND($N27="d",$N26="")</formula>
    </cfRule>
  </conditionalFormatting>
  <conditionalFormatting sqref="DW29:EF30">
    <cfRule type="expression" dxfId="2558" priority="3463">
      <formula>$D28="x"</formula>
    </cfRule>
    <cfRule type="expression" dxfId="2557" priority="3464">
      <formula>AND(ISBLANK($D30),$I29="Réalisé",$D28&lt;&gt;"")</formula>
    </cfRule>
    <cfRule type="expression" dxfId="2556" priority="3465">
      <formula>AND($N29="f",$F30="")</formula>
    </cfRule>
    <cfRule type="expression" dxfId="2555" priority="3466">
      <formula>$D29&lt;&gt;""</formula>
    </cfRule>
    <cfRule type="expression" dxfId="2554" priority="3467">
      <formula>AND($N28="f",$N29="d")</formula>
    </cfRule>
    <cfRule type="expression" dxfId="2553" priority="3468">
      <formula>AND($N29="d",$N28="")</formula>
    </cfRule>
  </conditionalFormatting>
  <conditionalFormatting sqref="DW31:EF32">
    <cfRule type="expression" dxfId="2552" priority="3452">
      <formula>$D30="x"</formula>
    </cfRule>
    <cfRule type="expression" dxfId="2551" priority="3453">
      <formula>AND(ISBLANK($D32),$I31="Réalisé",$D30&lt;&gt;"")</formula>
    </cfRule>
    <cfRule type="expression" dxfId="2550" priority="3454">
      <formula>AND($N31="f",$F32="")</formula>
    </cfRule>
    <cfRule type="expression" dxfId="2549" priority="3455">
      <formula>$D31&lt;&gt;""</formula>
    </cfRule>
    <cfRule type="expression" dxfId="2548" priority="3456">
      <formula>AND($N30="f",$N31="d")</formula>
    </cfRule>
    <cfRule type="expression" dxfId="2547" priority="3457">
      <formula>AND($N31="d",$N30="")</formula>
    </cfRule>
  </conditionalFormatting>
  <conditionalFormatting sqref="DW33:EF34">
    <cfRule type="expression" dxfId="2546" priority="3441">
      <formula>$D32="x"</formula>
    </cfRule>
    <cfRule type="expression" dxfId="2545" priority="3442">
      <formula>AND(ISBLANK($D34),$I33="Réalisé",$D32&lt;&gt;"")</formula>
    </cfRule>
    <cfRule type="expression" dxfId="2544" priority="3443">
      <formula>AND($N33="f",$F34="")</formula>
    </cfRule>
    <cfRule type="expression" dxfId="2543" priority="3444">
      <formula>$D33&lt;&gt;""</formula>
    </cfRule>
    <cfRule type="expression" dxfId="2542" priority="3445">
      <formula>AND($N32="f",$N33="d")</formula>
    </cfRule>
    <cfRule type="expression" dxfId="2541" priority="3446">
      <formula>AND($N33="d",$N32="")</formula>
    </cfRule>
  </conditionalFormatting>
  <conditionalFormatting sqref="DW35:EF36">
    <cfRule type="expression" dxfId="2540" priority="3430">
      <formula>$D34="x"</formula>
    </cfRule>
    <cfRule type="expression" dxfId="2539" priority="3431">
      <formula>AND(ISBLANK($D36),$I35="Réalisé",$D34&lt;&gt;"")</formula>
    </cfRule>
    <cfRule type="expression" dxfId="2538" priority="3432">
      <formula>AND($N35="f",$F36="")</formula>
    </cfRule>
    <cfRule type="expression" dxfId="2537" priority="3433">
      <formula>$D35&lt;&gt;""</formula>
    </cfRule>
    <cfRule type="expression" dxfId="2536" priority="3434">
      <formula>AND($N34="f",$N35="d")</formula>
    </cfRule>
    <cfRule type="expression" dxfId="2535" priority="3435">
      <formula>AND($N35="d",$N34="")</formula>
    </cfRule>
  </conditionalFormatting>
  <conditionalFormatting sqref="DW37:EF38">
    <cfRule type="expression" dxfId="2534" priority="3419">
      <formula>$D36="x"</formula>
    </cfRule>
    <cfRule type="expression" dxfId="2533" priority="3420">
      <formula>AND(ISBLANK($D38),$I37="Réalisé",$D36&lt;&gt;"")</formula>
    </cfRule>
    <cfRule type="expression" dxfId="2532" priority="3421">
      <formula>AND($N37="f",$F38="")</formula>
    </cfRule>
    <cfRule type="expression" dxfId="2531" priority="3422">
      <formula>$D37&lt;&gt;""</formula>
    </cfRule>
    <cfRule type="expression" dxfId="2530" priority="3423">
      <formula>AND($N36="f",$N37="d")</formula>
    </cfRule>
    <cfRule type="expression" dxfId="2529" priority="3424">
      <formula>AND($N37="d",$N36="")</formula>
    </cfRule>
  </conditionalFormatting>
  <conditionalFormatting sqref="EG25:HR26">
    <cfRule type="expression" dxfId="2528" priority="3397">
      <formula>$D24="x"</formula>
    </cfRule>
    <cfRule type="expression" dxfId="2527" priority="3398">
      <formula>AND(ISBLANK($D26),$I25="Réalisé",$D24&lt;&gt;"")</formula>
    </cfRule>
    <cfRule type="expression" dxfId="2526" priority="3399">
      <formula>AND($N25="f",$F26="")</formula>
    </cfRule>
    <cfRule type="expression" dxfId="2525" priority="3400">
      <formula>$D25&lt;&gt;""</formula>
    </cfRule>
    <cfRule type="expression" dxfId="2524" priority="3401">
      <formula>AND($N24="f",$N25="d")</formula>
    </cfRule>
    <cfRule type="expression" dxfId="2523" priority="3402">
      <formula>AND($N25="d",$N24="")</formula>
    </cfRule>
  </conditionalFormatting>
  <conditionalFormatting sqref="EG27:HR28">
    <cfRule type="expression" dxfId="2522" priority="3386">
      <formula>$D26="x"</formula>
    </cfRule>
    <cfRule type="expression" dxfId="2521" priority="3387">
      <formula>AND(ISBLANK($D28),$I27="Réalisé",$D26&lt;&gt;"")</formula>
    </cfRule>
    <cfRule type="expression" dxfId="2520" priority="3388">
      <formula>AND($N27="f",$F28="")</formula>
    </cfRule>
    <cfRule type="expression" dxfId="2519" priority="3389">
      <formula>$D27&lt;&gt;""</formula>
    </cfRule>
    <cfRule type="expression" dxfId="2518" priority="3390">
      <formula>AND($N26="f",$N27="d")</formula>
    </cfRule>
    <cfRule type="expression" dxfId="2517" priority="3391">
      <formula>AND($N27="d",$N26="")</formula>
    </cfRule>
  </conditionalFormatting>
  <conditionalFormatting sqref="EG29:HR30">
    <cfRule type="expression" dxfId="2516" priority="3375">
      <formula>$D28="x"</formula>
    </cfRule>
    <cfRule type="expression" dxfId="2515" priority="3376">
      <formula>AND(ISBLANK($D30),$I29="Réalisé",$D28&lt;&gt;"")</formula>
    </cfRule>
    <cfRule type="expression" dxfId="2514" priority="3377">
      <formula>AND($N29="f",$F30="")</formula>
    </cfRule>
    <cfRule type="expression" dxfId="2513" priority="3378">
      <formula>$D29&lt;&gt;""</formula>
    </cfRule>
    <cfRule type="expression" dxfId="2512" priority="3379">
      <formula>AND($N28="f",$N29="d")</formula>
    </cfRule>
    <cfRule type="expression" dxfId="2511" priority="3380">
      <formula>AND($N29="d",$N28="")</formula>
    </cfRule>
  </conditionalFormatting>
  <conditionalFormatting sqref="EG31:HR32">
    <cfRule type="expression" dxfId="2510" priority="3364">
      <formula>$D30="x"</formula>
    </cfRule>
    <cfRule type="expression" dxfId="2509" priority="3365">
      <formula>AND(ISBLANK($D32),$I31="Réalisé",$D30&lt;&gt;"")</formula>
    </cfRule>
    <cfRule type="expression" dxfId="2508" priority="3366">
      <formula>AND($N31="f",$F32="")</formula>
    </cfRule>
    <cfRule type="expression" dxfId="2507" priority="3367">
      <formula>$D31&lt;&gt;""</formula>
    </cfRule>
    <cfRule type="expression" dxfId="2506" priority="3368">
      <formula>AND($N30="f",$N31="d")</formula>
    </cfRule>
    <cfRule type="expression" dxfId="2505" priority="3369">
      <formula>AND($N31="d",$N30="")</formula>
    </cfRule>
  </conditionalFormatting>
  <conditionalFormatting sqref="EG33:HR34">
    <cfRule type="expression" dxfId="2504" priority="3353">
      <formula>$D32="x"</formula>
    </cfRule>
    <cfRule type="expression" dxfId="2503" priority="3354">
      <formula>AND(ISBLANK($D34),$I33="Réalisé",$D32&lt;&gt;"")</formula>
    </cfRule>
    <cfRule type="expression" dxfId="2502" priority="3355">
      <formula>AND($N33="f",$F34="")</formula>
    </cfRule>
    <cfRule type="expression" dxfId="2501" priority="3356">
      <formula>$D33&lt;&gt;""</formula>
    </cfRule>
    <cfRule type="expression" dxfId="2500" priority="3357">
      <formula>AND($N32="f",$N33="d")</formula>
    </cfRule>
    <cfRule type="expression" dxfId="2499" priority="3358">
      <formula>AND($N33="d",$N32="")</formula>
    </cfRule>
  </conditionalFormatting>
  <conditionalFormatting sqref="EG35:HR36">
    <cfRule type="expression" dxfId="2498" priority="3342">
      <formula>$D34="x"</formula>
    </cfRule>
    <cfRule type="expression" dxfId="2497" priority="3343">
      <formula>AND(ISBLANK($D36),$I35="Réalisé",$D34&lt;&gt;"")</formula>
    </cfRule>
    <cfRule type="expression" dxfId="2496" priority="3344">
      <formula>AND($N35="f",$F36="")</formula>
    </cfRule>
    <cfRule type="expression" dxfId="2495" priority="3345">
      <formula>$D35&lt;&gt;""</formula>
    </cfRule>
    <cfRule type="expression" dxfId="2494" priority="3346">
      <formula>AND($N34="f",$N35="d")</formula>
    </cfRule>
    <cfRule type="expression" dxfId="2493" priority="3347">
      <formula>AND($N35="d",$N34="")</formula>
    </cfRule>
  </conditionalFormatting>
  <conditionalFormatting sqref="EG37:HR38">
    <cfRule type="expression" dxfId="2492" priority="3331">
      <formula>$D36="x"</formula>
    </cfRule>
    <cfRule type="expression" dxfId="2491" priority="3332">
      <formula>AND(ISBLANK($D38),$I37="Réalisé",$D36&lt;&gt;"")</formula>
    </cfRule>
    <cfRule type="expression" dxfId="2490" priority="3333">
      <formula>AND($N37="f",$F38="")</formula>
    </cfRule>
    <cfRule type="expression" dxfId="2489" priority="3334">
      <formula>$D37&lt;&gt;""</formula>
    </cfRule>
    <cfRule type="expression" dxfId="2488" priority="3335">
      <formula>AND($N36="f",$N37="d")</formula>
    </cfRule>
    <cfRule type="expression" dxfId="2487" priority="3336">
      <formula>AND($N37="d",$N36="")</formula>
    </cfRule>
  </conditionalFormatting>
  <conditionalFormatting sqref="D25:D26">
    <cfRule type="expression" dxfId="2486" priority="3308">
      <formula>$D24="x"</formula>
    </cfRule>
    <cfRule type="expression" dxfId="2485" priority="3309">
      <formula>AND($N25="d",$N24="f")</formula>
    </cfRule>
    <cfRule type="expression" dxfId="2484" priority="3310">
      <formula>AND($N25="d",$N24="")</formula>
    </cfRule>
    <cfRule type="expression" dxfId="2483" priority="3311">
      <formula>$D25&lt;&gt;""</formula>
    </cfRule>
    <cfRule type="expression" dxfId="2482" priority="3312">
      <formula>AND(ISBLANK($D27),$I26="Réalisé",$D25&lt;&gt;"")</formula>
    </cfRule>
    <cfRule type="expression" dxfId="2481" priority="3313">
      <formula>AND($N26="f",$F27="")</formula>
    </cfRule>
  </conditionalFormatting>
  <conditionalFormatting sqref="DT35:DV36">
    <cfRule type="expression" dxfId="2480" priority="3290">
      <formula>$D34="x"</formula>
    </cfRule>
    <cfRule type="expression" dxfId="2479" priority="3291">
      <formula>AND(ISBLANK($D36),$I35="Réalisé",$D34&lt;&gt;"")</formula>
    </cfRule>
    <cfRule type="expression" dxfId="2478" priority="3292">
      <formula>AND($N35="f",$F36="")</formula>
    </cfRule>
    <cfRule type="expression" dxfId="2477" priority="3293">
      <formula>$D35&lt;&gt;""</formula>
    </cfRule>
    <cfRule type="expression" dxfId="2476" priority="3294">
      <formula>AND($N34="f",$N35="d")</formula>
    </cfRule>
    <cfRule type="expression" dxfId="2475" priority="3295">
      <formula>AND($N35="d",$N34="")</formula>
    </cfRule>
  </conditionalFormatting>
  <conditionalFormatting sqref="Q81:DB82">
    <cfRule type="expression" dxfId="2474" priority="3285">
      <formula>AND(Q81="p",$G81="x")</formula>
    </cfRule>
    <cfRule type="cellIs" dxfId="2473" priority="3286" operator="equal">
      <formula>"p"</formula>
    </cfRule>
    <cfRule type="expression" dxfId="2472" priority="3287">
      <formula>AND(Q81="r",Q80&lt;&gt;"p")</formula>
    </cfRule>
    <cfRule type="cellIs" dxfId="2471" priority="3288" operator="equal">
      <formula>"r"</formula>
    </cfRule>
    <cfRule type="cellIs" dxfId="2470" priority="3289" operator="equal">
      <formula>"a"</formula>
    </cfRule>
  </conditionalFormatting>
  <conditionalFormatting sqref="I81:DB82">
    <cfRule type="expression" dxfId="2469" priority="3273">
      <formula>$D80="x"</formula>
    </cfRule>
    <cfRule type="expression" dxfId="2468" priority="3275">
      <formula>AND(ISBLANK($D82),$I81="Réalisé",$D80&lt;&gt;"")</formula>
    </cfRule>
    <cfRule type="expression" dxfId="2467" priority="3276">
      <formula>AND($N81="f",$F82="")</formula>
    </cfRule>
    <cfRule type="expression" dxfId="2466" priority="3277">
      <formula>$D81&lt;&gt;""</formula>
    </cfRule>
    <cfRule type="expression" dxfId="2465" priority="3278">
      <formula>AND($N80="f",$N81="d")</formula>
    </cfRule>
    <cfRule type="expression" dxfId="2464" priority="3279">
      <formula>AND($N81="d",$N80="")</formula>
    </cfRule>
  </conditionalFormatting>
  <conditionalFormatting sqref="DC81:DL82">
    <cfRule type="expression" dxfId="2463" priority="3268">
      <formula>AND(DC81="p",$G81="x")</formula>
    </cfRule>
    <cfRule type="cellIs" dxfId="2462" priority="3269" operator="equal">
      <formula>"p"</formula>
    </cfRule>
    <cfRule type="expression" dxfId="2461" priority="3270">
      <formula>AND(DC81="r",DC80&lt;&gt;"p")</formula>
    </cfRule>
    <cfRule type="cellIs" dxfId="2460" priority="3271" operator="equal">
      <formula>"r"</formula>
    </cfRule>
    <cfRule type="cellIs" dxfId="2459" priority="3272" operator="equal">
      <formula>"a"</formula>
    </cfRule>
  </conditionalFormatting>
  <conditionalFormatting sqref="DC81:DL82">
    <cfRule type="expression" dxfId="2458" priority="3262">
      <formula>$D80="x"</formula>
    </cfRule>
    <cfRule type="expression" dxfId="2457" priority="3263">
      <formula>AND(ISBLANK($D82),$I81="Réalisé",$D80&lt;&gt;"")</formula>
    </cfRule>
    <cfRule type="expression" dxfId="2456" priority="3264">
      <formula>AND($N81="f",$F82="")</formula>
    </cfRule>
    <cfRule type="expression" dxfId="2455" priority="3265">
      <formula>$D81&lt;&gt;""</formula>
    </cfRule>
    <cfRule type="expression" dxfId="2454" priority="3266">
      <formula>AND($N80="f",$N81="d")</formula>
    </cfRule>
    <cfRule type="expression" dxfId="2453" priority="3267">
      <formula>AND($N81="d",$N80="")</formula>
    </cfRule>
  </conditionalFormatting>
  <conditionalFormatting sqref="DM81:DV82">
    <cfRule type="expression" dxfId="2452" priority="3257">
      <formula>AND(DM81="p",$G81="x")</formula>
    </cfRule>
    <cfRule type="cellIs" dxfId="2451" priority="3258" operator="equal">
      <formula>"p"</formula>
    </cfRule>
    <cfRule type="expression" dxfId="2450" priority="3259">
      <formula>AND(DM81="r",DM80&lt;&gt;"p")</formula>
    </cfRule>
    <cfRule type="cellIs" dxfId="2449" priority="3260" operator="equal">
      <formula>"r"</formula>
    </cfRule>
    <cfRule type="cellIs" dxfId="2448" priority="3261" operator="equal">
      <formula>"a"</formula>
    </cfRule>
  </conditionalFormatting>
  <conditionalFormatting sqref="DM81:DV82">
    <cfRule type="expression" dxfId="2447" priority="3251">
      <formula>$D80="x"</formula>
    </cfRule>
    <cfRule type="expression" dxfId="2446" priority="3252">
      <formula>AND(ISBLANK($D82),$I81="Réalisé",$D80&lt;&gt;"")</formula>
    </cfRule>
    <cfRule type="expression" dxfId="2445" priority="3253">
      <formula>AND($N81="f",$F82="")</formula>
    </cfRule>
    <cfRule type="expression" dxfId="2444" priority="3254">
      <formula>$D81&lt;&gt;""</formula>
    </cfRule>
    <cfRule type="expression" dxfId="2443" priority="3255">
      <formula>AND($N80="f",$N81="d")</formula>
    </cfRule>
    <cfRule type="expression" dxfId="2442" priority="3256">
      <formula>AND($N81="d",$N80="")</formula>
    </cfRule>
  </conditionalFormatting>
  <conditionalFormatting sqref="DW81:EF82">
    <cfRule type="expression" dxfId="2441" priority="3246">
      <formula>AND(DW81="p",$G81="x")</formula>
    </cfRule>
    <cfRule type="cellIs" dxfId="2440" priority="3247" operator="equal">
      <formula>"p"</formula>
    </cfRule>
    <cfRule type="expression" dxfId="2439" priority="3248">
      <formula>AND(DW81="r",DW80&lt;&gt;"p")</formula>
    </cfRule>
    <cfRule type="cellIs" dxfId="2438" priority="3249" operator="equal">
      <formula>"r"</formula>
    </cfRule>
    <cfRule type="cellIs" dxfId="2437" priority="3250" operator="equal">
      <formula>"a"</formula>
    </cfRule>
  </conditionalFormatting>
  <conditionalFormatting sqref="DW81:EF82">
    <cfRule type="expression" dxfId="2436" priority="3240">
      <formula>$D80="x"</formula>
    </cfRule>
    <cfRule type="expression" dxfId="2435" priority="3241">
      <formula>AND(ISBLANK($D82),$I81="Réalisé",$D80&lt;&gt;"")</formula>
    </cfRule>
    <cfRule type="expression" dxfId="2434" priority="3242">
      <formula>AND($N81="f",$F82="")</formula>
    </cfRule>
    <cfRule type="expression" dxfId="2433" priority="3243">
      <formula>$D81&lt;&gt;""</formula>
    </cfRule>
    <cfRule type="expression" dxfId="2432" priority="3244">
      <formula>AND($N80="f",$N81="d")</formula>
    </cfRule>
    <cfRule type="expression" dxfId="2431" priority="3245">
      <formula>AND($N81="d",$N80="")</formula>
    </cfRule>
  </conditionalFormatting>
  <conditionalFormatting sqref="EG81:HR82">
    <cfRule type="expression" dxfId="2430" priority="3235">
      <formula>AND(EG81="p",$G81="x")</formula>
    </cfRule>
    <cfRule type="cellIs" dxfId="2429" priority="3236" operator="equal">
      <formula>"p"</formula>
    </cfRule>
    <cfRule type="expression" dxfId="2428" priority="3237">
      <formula>AND(EG81="r",EG80&lt;&gt;"p")</formula>
    </cfRule>
    <cfRule type="cellIs" dxfId="2427" priority="3238" operator="equal">
      <formula>"r"</formula>
    </cfRule>
    <cfRule type="cellIs" dxfId="2426" priority="3239" operator="equal">
      <formula>"a"</formula>
    </cfRule>
  </conditionalFormatting>
  <conditionalFormatting sqref="EG81:HR82">
    <cfRule type="expression" dxfId="2425" priority="3229">
      <formula>$D80="x"</formula>
    </cfRule>
    <cfRule type="expression" dxfId="2424" priority="3230">
      <formula>AND(ISBLANK($D82),$I81="Réalisé",$D80&lt;&gt;"")</formula>
    </cfRule>
    <cfRule type="expression" dxfId="2423" priority="3231">
      <formula>AND($N81="f",$F82="")</formula>
    </cfRule>
    <cfRule type="expression" dxfId="2422" priority="3232">
      <formula>$D81&lt;&gt;""</formula>
    </cfRule>
    <cfRule type="expression" dxfId="2421" priority="3233">
      <formula>AND($N80="f",$N81="d")</formula>
    </cfRule>
    <cfRule type="expression" dxfId="2420" priority="3234">
      <formula>AND($N81="d",$N80="")</formula>
    </cfRule>
  </conditionalFormatting>
  <conditionalFormatting sqref="Q45:BE45">
    <cfRule type="expression" dxfId="2419" priority="3213">
      <formula>AND(Q45="p",$G45="x")</formula>
    </cfRule>
    <cfRule type="cellIs" dxfId="2418" priority="3214" operator="equal">
      <formula>"p"</formula>
    </cfRule>
    <cfRule type="expression" dxfId="2417" priority="3215">
      <formula>AND(Q45="r",Q44&lt;&gt;"p")</formula>
    </cfRule>
    <cfRule type="cellIs" dxfId="2416" priority="3216" operator="equal">
      <formula>"r"</formula>
    </cfRule>
    <cfRule type="cellIs" dxfId="2415" priority="3217" operator="equal">
      <formula>"a"</formula>
    </cfRule>
  </conditionalFormatting>
  <conditionalFormatting sqref="Q46:DB46 Q45:BE45 BH45:DB45">
    <cfRule type="expression" dxfId="2414" priority="3207">
      <formula>$D44="x"</formula>
    </cfRule>
    <cfRule type="expression" dxfId="2413" priority="3208">
      <formula>AND(ISBLANK($D46),$I45="Réalisé",$D44&lt;&gt;"")</formula>
    </cfRule>
    <cfRule type="expression" dxfId="2412" priority="3209">
      <formula>AND($N45="f",$F46="")</formula>
    </cfRule>
    <cfRule type="expression" dxfId="2411" priority="3210">
      <formula>$D45&lt;&gt;""</formula>
    </cfRule>
    <cfRule type="expression" dxfId="2410" priority="3211">
      <formula>AND($N44="f",$N45="d")</formula>
    </cfRule>
    <cfRule type="expression" dxfId="2409" priority="3212">
      <formula>AND($N45="d",$N44="")</formula>
    </cfRule>
  </conditionalFormatting>
  <conditionalFormatting sqref="Q47:BG47">
    <cfRule type="expression" dxfId="2408" priority="3202">
      <formula>AND(Q47="p",$G47="x")</formula>
    </cfRule>
    <cfRule type="cellIs" dxfId="2407" priority="3203" operator="equal">
      <formula>"p"</formula>
    </cfRule>
    <cfRule type="expression" dxfId="2406" priority="3204">
      <formula>AND(Q47="r",Q46&lt;&gt;"p")</formula>
    </cfRule>
    <cfRule type="cellIs" dxfId="2405" priority="3205" operator="equal">
      <formula>"r"</formula>
    </cfRule>
    <cfRule type="cellIs" dxfId="2404" priority="3206" operator="equal">
      <formula>"a"</formula>
    </cfRule>
  </conditionalFormatting>
  <conditionalFormatting sqref="Q48:DB48 Q47:BG47 BI47:DB47">
    <cfRule type="expression" dxfId="2403" priority="3196">
      <formula>$D46="x"</formula>
    </cfRule>
    <cfRule type="expression" dxfId="2402" priority="3197">
      <formula>AND(ISBLANK($D48),$I47="Réalisé",$D46&lt;&gt;"")</formula>
    </cfRule>
    <cfRule type="expression" dxfId="2401" priority="3198">
      <formula>AND($N47="f",$F48="")</formula>
    </cfRule>
    <cfRule type="expression" dxfId="2400" priority="3199">
      <formula>$D47&lt;&gt;""</formula>
    </cfRule>
    <cfRule type="expression" dxfId="2399" priority="3200">
      <formula>AND($N46="f",$N47="d")</formula>
    </cfRule>
    <cfRule type="expression" dxfId="2398" priority="3201">
      <formula>AND($N47="d",$N46="")</formula>
    </cfRule>
  </conditionalFormatting>
  <conditionalFormatting sqref="CT65:DB65">
    <cfRule type="expression" dxfId="2397" priority="3130">
      <formula>$D64="x"</formula>
    </cfRule>
    <cfRule type="expression" dxfId="2396" priority="3131">
      <formula>AND(ISBLANK($D66),$I65="Réalisé",$D64&lt;&gt;"")</formula>
    </cfRule>
    <cfRule type="expression" dxfId="2395" priority="3132">
      <formula>AND($N65="f",$F66="")</formula>
    </cfRule>
    <cfRule type="expression" dxfId="2394" priority="3133">
      <formula>$D65&lt;&gt;""</formula>
    </cfRule>
    <cfRule type="expression" dxfId="2393" priority="3134">
      <formula>AND($N64="f",$N65="d")</formula>
    </cfRule>
    <cfRule type="expression" dxfId="2392" priority="3135">
      <formula>AND($N65="d",$N64="")</formula>
    </cfRule>
  </conditionalFormatting>
  <conditionalFormatting sqref="DC45:DL46">
    <cfRule type="expression" dxfId="2391" priority="3119">
      <formula>$D44="x"</formula>
    </cfRule>
    <cfRule type="expression" dxfId="2390" priority="3120">
      <formula>AND(ISBLANK($D46),$I45="Réalisé",$D44&lt;&gt;"")</formula>
    </cfRule>
    <cfRule type="expression" dxfId="2389" priority="3121">
      <formula>AND($N45="f",$F46="")</formula>
    </cfRule>
    <cfRule type="expression" dxfId="2388" priority="3122">
      <formula>$D45&lt;&gt;""</formula>
    </cfRule>
    <cfRule type="expression" dxfId="2387" priority="3123">
      <formula>AND($N44="f",$N45="d")</formula>
    </cfRule>
    <cfRule type="expression" dxfId="2386" priority="3124">
      <formula>AND($N45="d",$N44="")</formula>
    </cfRule>
  </conditionalFormatting>
  <conditionalFormatting sqref="DC47:DL48">
    <cfRule type="expression" dxfId="2385" priority="3108">
      <formula>$D46="x"</formula>
    </cfRule>
    <cfRule type="expression" dxfId="2384" priority="3109">
      <formula>AND(ISBLANK($D48),$I47="Réalisé",$D46&lt;&gt;"")</formula>
    </cfRule>
    <cfRule type="expression" dxfId="2383" priority="3110">
      <formula>AND($N47="f",$F48="")</formula>
    </cfRule>
    <cfRule type="expression" dxfId="2382" priority="3111">
      <formula>$D47&lt;&gt;""</formula>
    </cfRule>
    <cfRule type="expression" dxfId="2381" priority="3112">
      <formula>AND($N46="f",$N47="d")</formula>
    </cfRule>
    <cfRule type="expression" dxfId="2380" priority="3113">
      <formula>AND($N47="d",$N46="")</formula>
    </cfRule>
  </conditionalFormatting>
  <conditionalFormatting sqref="DC49:DL50">
    <cfRule type="expression" dxfId="2379" priority="3097">
      <formula>$D48="x"</formula>
    </cfRule>
    <cfRule type="expression" dxfId="2378" priority="3098">
      <formula>AND(ISBLANK($D50),$I49="Réalisé",$D48&lt;&gt;"")</formula>
    </cfRule>
    <cfRule type="expression" dxfId="2377" priority="3099">
      <formula>AND($N49="f",$F50="")</formula>
    </cfRule>
    <cfRule type="expression" dxfId="2376" priority="3100">
      <formula>$D49&lt;&gt;""</formula>
    </cfRule>
    <cfRule type="expression" dxfId="2375" priority="3101">
      <formula>AND($N48="f",$N49="d")</formula>
    </cfRule>
    <cfRule type="expression" dxfId="2374" priority="3102">
      <formula>AND($N49="d",$N48="")</formula>
    </cfRule>
  </conditionalFormatting>
  <conditionalFormatting sqref="DC51:DL52">
    <cfRule type="expression" dxfId="2373" priority="3086">
      <formula>$D50="x"</formula>
    </cfRule>
    <cfRule type="expression" dxfId="2372" priority="3087">
      <formula>AND(ISBLANK($D52),$I51="Réalisé",$D50&lt;&gt;"")</formula>
    </cfRule>
    <cfRule type="expression" dxfId="2371" priority="3088">
      <formula>AND($N51="f",$F52="")</formula>
    </cfRule>
    <cfRule type="expression" dxfId="2370" priority="3089">
      <formula>$D51&lt;&gt;""</formula>
    </cfRule>
    <cfRule type="expression" dxfId="2369" priority="3090">
      <formula>AND($N50="f",$N51="d")</formula>
    </cfRule>
    <cfRule type="expression" dxfId="2368" priority="3091">
      <formula>AND($N51="d",$N50="")</formula>
    </cfRule>
  </conditionalFormatting>
  <conditionalFormatting sqref="DC53:DL54">
    <cfRule type="expression" dxfId="2367" priority="3075">
      <formula>$D52="x"</formula>
    </cfRule>
    <cfRule type="expression" dxfId="2366" priority="3076">
      <formula>AND(ISBLANK($D54),$I53="Réalisé",$D52&lt;&gt;"")</formula>
    </cfRule>
    <cfRule type="expression" dxfId="2365" priority="3077">
      <formula>AND($N53="f",$F54="")</formula>
    </cfRule>
    <cfRule type="expression" dxfId="2364" priority="3078">
      <formula>$D53&lt;&gt;""</formula>
    </cfRule>
    <cfRule type="expression" dxfId="2363" priority="3079">
      <formula>AND($N52="f",$N53="d")</formula>
    </cfRule>
    <cfRule type="expression" dxfId="2362" priority="3080">
      <formula>AND($N53="d",$N52="")</formula>
    </cfRule>
  </conditionalFormatting>
  <conditionalFormatting sqref="DC55:DL56">
    <cfRule type="expression" dxfId="2361" priority="3064">
      <formula>$D54="x"</formula>
    </cfRule>
    <cfRule type="expression" dxfId="2360" priority="3065">
      <formula>AND(ISBLANK($D56),$I55="Réalisé",$D54&lt;&gt;"")</formula>
    </cfRule>
    <cfRule type="expression" dxfId="2359" priority="3066">
      <formula>AND($N55="f",$F56="")</formula>
    </cfRule>
    <cfRule type="expression" dxfId="2358" priority="3067">
      <formula>$D55&lt;&gt;""</formula>
    </cfRule>
    <cfRule type="expression" dxfId="2357" priority="3068">
      <formula>AND($N54="f",$N55="d")</formula>
    </cfRule>
    <cfRule type="expression" dxfId="2356" priority="3069">
      <formula>AND($N55="d",$N54="")</formula>
    </cfRule>
  </conditionalFormatting>
  <conditionalFormatting sqref="DC57:DL58">
    <cfRule type="expression" dxfId="2355" priority="3053">
      <formula>$D56="x"</formula>
    </cfRule>
    <cfRule type="expression" dxfId="2354" priority="3054">
      <formula>AND(ISBLANK($D58),$I57="Réalisé",$D56&lt;&gt;"")</formula>
    </cfRule>
    <cfRule type="expression" dxfId="2353" priority="3055">
      <formula>AND($N57="f",$F58="")</formula>
    </cfRule>
    <cfRule type="expression" dxfId="2352" priority="3056">
      <formula>$D57&lt;&gt;""</formula>
    </cfRule>
    <cfRule type="expression" dxfId="2351" priority="3057">
      <formula>AND($N56="f",$N57="d")</formula>
    </cfRule>
    <cfRule type="expression" dxfId="2350" priority="3058">
      <formula>AND($N57="d",$N56="")</formula>
    </cfRule>
  </conditionalFormatting>
  <conditionalFormatting sqref="DC59:DL68 DC70:DL70 DF69:DL69">
    <cfRule type="expression" dxfId="2349" priority="3042">
      <formula>$D58="x"</formula>
    </cfRule>
    <cfRule type="expression" dxfId="2348" priority="3043">
      <formula>AND(ISBLANK($D60),$I59="Réalisé",$D58&lt;&gt;"")</formula>
    </cfRule>
    <cfRule type="expression" dxfId="2347" priority="3044">
      <formula>AND($N59="f",$F60="")</formula>
    </cfRule>
    <cfRule type="expression" dxfId="2346" priority="3045">
      <formula>$D59&lt;&gt;""</formula>
    </cfRule>
    <cfRule type="expression" dxfId="2345" priority="3046">
      <formula>AND($N58="f",$N59="d")</formula>
    </cfRule>
    <cfRule type="expression" dxfId="2344" priority="3047">
      <formula>AND($N59="d",$N58="")</formula>
    </cfRule>
  </conditionalFormatting>
  <conditionalFormatting sqref="DM45:DV46">
    <cfRule type="expression" dxfId="2343" priority="3031">
      <formula>$D44="x"</formula>
    </cfRule>
    <cfRule type="expression" dxfId="2342" priority="3032">
      <formula>AND(ISBLANK($D46),$I45="Réalisé",$D44&lt;&gt;"")</formula>
    </cfRule>
    <cfRule type="expression" dxfId="2341" priority="3033">
      <formula>AND($N45="f",$F46="")</formula>
    </cfRule>
    <cfRule type="expression" dxfId="2340" priority="3034">
      <formula>$D45&lt;&gt;""</formula>
    </cfRule>
    <cfRule type="expression" dxfId="2339" priority="3035">
      <formula>AND($N44="f",$N45="d")</formula>
    </cfRule>
    <cfRule type="expression" dxfId="2338" priority="3036">
      <formula>AND($N45="d",$N44="")</formula>
    </cfRule>
  </conditionalFormatting>
  <conditionalFormatting sqref="DM47:DV48">
    <cfRule type="expression" dxfId="2337" priority="3020">
      <formula>$D46="x"</formula>
    </cfRule>
    <cfRule type="expression" dxfId="2336" priority="3021">
      <formula>AND(ISBLANK($D48),$I47="Réalisé",$D46&lt;&gt;"")</formula>
    </cfRule>
    <cfRule type="expression" dxfId="2335" priority="3022">
      <formula>AND($N47="f",$F48="")</formula>
    </cfRule>
    <cfRule type="expression" dxfId="2334" priority="3023">
      <formula>$D47&lt;&gt;""</formula>
    </cfRule>
    <cfRule type="expression" dxfId="2333" priority="3024">
      <formula>AND($N46="f",$N47="d")</formula>
    </cfRule>
    <cfRule type="expression" dxfId="2332" priority="3025">
      <formula>AND($N47="d",$N46="")</formula>
    </cfRule>
  </conditionalFormatting>
  <conditionalFormatting sqref="DM49:DV50">
    <cfRule type="expression" dxfId="2331" priority="3009">
      <formula>$D48="x"</formula>
    </cfRule>
    <cfRule type="expression" dxfId="2330" priority="3010">
      <formula>AND(ISBLANK($D50),$I49="Réalisé",$D48&lt;&gt;"")</formula>
    </cfRule>
    <cfRule type="expression" dxfId="2329" priority="3011">
      <formula>AND($N49="f",$F50="")</formula>
    </cfRule>
    <cfRule type="expression" dxfId="2328" priority="3012">
      <formula>$D49&lt;&gt;""</formula>
    </cfRule>
    <cfRule type="expression" dxfId="2327" priority="3013">
      <formula>AND($N48="f",$N49="d")</formula>
    </cfRule>
    <cfRule type="expression" dxfId="2326" priority="3014">
      <formula>AND($N49="d",$N48="")</formula>
    </cfRule>
  </conditionalFormatting>
  <conditionalFormatting sqref="DM51:DV52">
    <cfRule type="expression" dxfId="2325" priority="2998">
      <formula>$D50="x"</formula>
    </cfRule>
    <cfRule type="expression" dxfId="2324" priority="2999">
      <formula>AND(ISBLANK($D52),$I51="Réalisé",$D50&lt;&gt;"")</formula>
    </cfRule>
    <cfRule type="expression" dxfId="2323" priority="3000">
      <formula>AND($N51="f",$F52="")</formula>
    </cfRule>
    <cfRule type="expression" dxfId="2322" priority="3001">
      <formula>$D51&lt;&gt;""</formula>
    </cfRule>
    <cfRule type="expression" dxfId="2321" priority="3002">
      <formula>AND($N50="f",$N51="d")</formula>
    </cfRule>
    <cfRule type="expression" dxfId="2320" priority="3003">
      <formula>AND($N51="d",$N50="")</formula>
    </cfRule>
  </conditionalFormatting>
  <conditionalFormatting sqref="DM53:DV54">
    <cfRule type="expression" dxfId="2319" priority="2987">
      <formula>$D52="x"</formula>
    </cfRule>
    <cfRule type="expression" dxfId="2318" priority="2988">
      <formula>AND(ISBLANK($D54),$I53="Réalisé",$D52&lt;&gt;"")</formula>
    </cfRule>
    <cfRule type="expression" dxfId="2317" priority="2989">
      <formula>AND($N53="f",$F54="")</formula>
    </cfRule>
    <cfRule type="expression" dxfId="2316" priority="2990">
      <formula>$D53&lt;&gt;""</formula>
    </cfRule>
    <cfRule type="expression" dxfId="2315" priority="2991">
      <formula>AND($N52="f",$N53="d")</formula>
    </cfRule>
    <cfRule type="expression" dxfId="2314" priority="2992">
      <formula>AND($N53="d",$N52="")</formula>
    </cfRule>
  </conditionalFormatting>
  <conditionalFormatting sqref="DM55:DS56">
    <cfRule type="expression" dxfId="2313" priority="2976">
      <formula>$D54="x"</formula>
    </cfRule>
    <cfRule type="expression" dxfId="2312" priority="2977">
      <formula>AND(ISBLANK($D56),$I55="Réalisé",$D54&lt;&gt;"")</formula>
    </cfRule>
    <cfRule type="expression" dxfId="2311" priority="2978">
      <formula>AND($N55="f",$F56="")</formula>
    </cfRule>
    <cfRule type="expression" dxfId="2310" priority="2979">
      <formula>$D55&lt;&gt;""</formula>
    </cfRule>
    <cfRule type="expression" dxfId="2309" priority="2980">
      <formula>AND($N54="f",$N55="d")</formula>
    </cfRule>
    <cfRule type="expression" dxfId="2308" priority="2981">
      <formula>AND($N55="d",$N54="")</formula>
    </cfRule>
  </conditionalFormatting>
  <conditionalFormatting sqref="DM57:DV58">
    <cfRule type="expression" dxfId="2307" priority="2965">
      <formula>$D56="x"</formula>
    </cfRule>
    <cfRule type="expression" dxfId="2306" priority="2966">
      <formula>AND(ISBLANK($D58),$I57="Réalisé",$D56&lt;&gt;"")</formula>
    </cfRule>
    <cfRule type="expression" dxfId="2305" priority="2967">
      <formula>AND($N57="f",$F58="")</formula>
    </cfRule>
    <cfRule type="expression" dxfId="2304" priority="2968">
      <formula>$D57&lt;&gt;""</formula>
    </cfRule>
    <cfRule type="expression" dxfId="2303" priority="2969">
      <formula>AND($N56="f",$N57="d")</formula>
    </cfRule>
    <cfRule type="expression" dxfId="2302" priority="2970">
      <formula>AND($N57="d",$N56="")</formula>
    </cfRule>
  </conditionalFormatting>
  <conditionalFormatting sqref="DM59:DV70">
    <cfRule type="expression" dxfId="2301" priority="2954">
      <formula>$D58="x"</formula>
    </cfRule>
    <cfRule type="expression" dxfId="2300" priority="2955">
      <formula>AND(ISBLANK($D60),$I59="Réalisé",$D58&lt;&gt;"")</formula>
    </cfRule>
    <cfRule type="expression" dxfId="2299" priority="2956">
      <formula>AND($N59="f",$F60="")</formula>
    </cfRule>
    <cfRule type="expression" dxfId="2298" priority="2957">
      <formula>$D59&lt;&gt;""</formula>
    </cfRule>
    <cfRule type="expression" dxfId="2297" priority="2958">
      <formula>AND($N58="f",$N59="d")</formula>
    </cfRule>
    <cfRule type="expression" dxfId="2296" priority="2959">
      <formula>AND($N59="d",$N58="")</formula>
    </cfRule>
  </conditionalFormatting>
  <conditionalFormatting sqref="DW45:EF46">
    <cfRule type="expression" dxfId="2295" priority="2943">
      <formula>$D44="x"</formula>
    </cfRule>
    <cfRule type="expression" dxfId="2294" priority="2944">
      <formula>AND(ISBLANK($D46),$I45="Réalisé",$D44&lt;&gt;"")</formula>
    </cfRule>
    <cfRule type="expression" dxfId="2293" priority="2945">
      <formula>AND($N45="f",$F46="")</formula>
    </cfRule>
    <cfRule type="expression" dxfId="2292" priority="2946">
      <formula>$D45&lt;&gt;""</formula>
    </cfRule>
    <cfRule type="expression" dxfId="2291" priority="2947">
      <formula>AND($N44="f",$N45="d")</formula>
    </cfRule>
    <cfRule type="expression" dxfId="2290" priority="2948">
      <formula>AND($N45="d",$N44="")</formula>
    </cfRule>
  </conditionalFormatting>
  <conditionalFormatting sqref="DW47:EF48">
    <cfRule type="expression" dxfId="2289" priority="2932">
      <formula>$D46="x"</formula>
    </cfRule>
    <cfRule type="expression" dxfId="2288" priority="2933">
      <formula>AND(ISBLANK($D48),$I47="Réalisé",$D46&lt;&gt;"")</formula>
    </cfRule>
    <cfRule type="expression" dxfId="2287" priority="2934">
      <formula>AND($N47="f",$F48="")</formula>
    </cfRule>
    <cfRule type="expression" dxfId="2286" priority="2935">
      <formula>$D47&lt;&gt;""</formula>
    </cfRule>
    <cfRule type="expression" dxfId="2285" priority="2936">
      <formula>AND($N46="f",$N47="d")</formula>
    </cfRule>
    <cfRule type="expression" dxfId="2284" priority="2937">
      <formula>AND($N47="d",$N46="")</formula>
    </cfRule>
  </conditionalFormatting>
  <conditionalFormatting sqref="DW49:EF50">
    <cfRule type="expression" dxfId="2283" priority="2921">
      <formula>$D48="x"</formula>
    </cfRule>
    <cfRule type="expression" dxfId="2282" priority="2922">
      <formula>AND(ISBLANK($D50),$I49="Réalisé",$D48&lt;&gt;"")</formula>
    </cfRule>
    <cfRule type="expression" dxfId="2281" priority="2923">
      <formula>AND($N49="f",$F50="")</formula>
    </cfRule>
    <cfRule type="expression" dxfId="2280" priority="2924">
      <formula>$D49&lt;&gt;""</formula>
    </cfRule>
    <cfRule type="expression" dxfId="2279" priority="2925">
      <formula>AND($N48="f",$N49="d")</formula>
    </cfRule>
    <cfRule type="expression" dxfId="2278" priority="2926">
      <formula>AND($N49="d",$N48="")</formula>
    </cfRule>
  </conditionalFormatting>
  <conditionalFormatting sqref="DW51:EF52">
    <cfRule type="expression" dxfId="2277" priority="2910">
      <formula>$D50="x"</formula>
    </cfRule>
    <cfRule type="expression" dxfId="2276" priority="2911">
      <formula>AND(ISBLANK($D52),$I51="Réalisé",$D50&lt;&gt;"")</formula>
    </cfRule>
    <cfRule type="expression" dxfId="2275" priority="2912">
      <formula>AND($N51="f",$F52="")</formula>
    </cfRule>
    <cfRule type="expression" dxfId="2274" priority="2913">
      <formula>$D51&lt;&gt;""</formula>
    </cfRule>
    <cfRule type="expression" dxfId="2273" priority="2914">
      <formula>AND($N50="f",$N51="d")</formula>
    </cfRule>
    <cfRule type="expression" dxfId="2272" priority="2915">
      <formula>AND($N51="d",$N50="")</formula>
    </cfRule>
  </conditionalFormatting>
  <conditionalFormatting sqref="DW53:EF54">
    <cfRule type="expression" dxfId="2271" priority="2899">
      <formula>$D52="x"</formula>
    </cfRule>
    <cfRule type="expression" dxfId="2270" priority="2900">
      <formula>AND(ISBLANK($D54),$I53="Réalisé",$D52&lt;&gt;"")</formula>
    </cfRule>
    <cfRule type="expression" dxfId="2269" priority="2901">
      <formula>AND($N53="f",$F54="")</formula>
    </cfRule>
    <cfRule type="expression" dxfId="2268" priority="2902">
      <formula>$D53&lt;&gt;""</formula>
    </cfRule>
    <cfRule type="expression" dxfId="2267" priority="2903">
      <formula>AND($N52="f",$N53="d")</formula>
    </cfRule>
    <cfRule type="expression" dxfId="2266" priority="2904">
      <formula>AND($N53="d",$N52="")</formula>
    </cfRule>
  </conditionalFormatting>
  <conditionalFormatting sqref="DW55:EF56">
    <cfRule type="expression" dxfId="2265" priority="2888">
      <formula>$D54="x"</formula>
    </cfRule>
    <cfRule type="expression" dxfId="2264" priority="2889">
      <formula>AND(ISBLANK($D56),$I55="Réalisé",$D54&lt;&gt;"")</formula>
    </cfRule>
    <cfRule type="expression" dxfId="2263" priority="2890">
      <formula>AND($N55="f",$F56="")</formula>
    </cfRule>
    <cfRule type="expression" dxfId="2262" priority="2891">
      <formula>$D55&lt;&gt;""</formula>
    </cfRule>
    <cfRule type="expression" dxfId="2261" priority="2892">
      <formula>AND($N54="f",$N55="d")</formula>
    </cfRule>
    <cfRule type="expression" dxfId="2260" priority="2893">
      <formula>AND($N55="d",$N54="")</formula>
    </cfRule>
  </conditionalFormatting>
  <conditionalFormatting sqref="DW57:EF58">
    <cfRule type="expression" dxfId="2259" priority="2877">
      <formula>$D56="x"</formula>
    </cfRule>
    <cfRule type="expression" dxfId="2258" priority="2878">
      <formula>AND(ISBLANK($D58),$I57="Réalisé",$D56&lt;&gt;"")</formula>
    </cfRule>
    <cfRule type="expression" dxfId="2257" priority="2879">
      <formula>AND($N57="f",$F58="")</formula>
    </cfRule>
    <cfRule type="expression" dxfId="2256" priority="2880">
      <formula>$D57&lt;&gt;""</formula>
    </cfRule>
    <cfRule type="expression" dxfId="2255" priority="2881">
      <formula>AND($N56="f",$N57="d")</formula>
    </cfRule>
    <cfRule type="expression" dxfId="2254" priority="2882">
      <formula>AND($N57="d",$N56="")</formula>
    </cfRule>
  </conditionalFormatting>
  <conditionalFormatting sqref="DW59:EF70">
    <cfRule type="expression" dxfId="2253" priority="2866">
      <formula>$D58="x"</formula>
    </cfRule>
    <cfRule type="expression" dxfId="2252" priority="2867">
      <formula>AND(ISBLANK($D60),$I59="Réalisé",$D58&lt;&gt;"")</formula>
    </cfRule>
    <cfRule type="expression" dxfId="2251" priority="2868">
      <formula>AND($N59="f",$F60="")</formula>
    </cfRule>
    <cfRule type="expression" dxfId="2250" priority="2869">
      <formula>$D59&lt;&gt;""</formula>
    </cfRule>
    <cfRule type="expression" dxfId="2249" priority="2870">
      <formula>AND($N58="f",$N59="d")</formula>
    </cfRule>
    <cfRule type="expression" dxfId="2248" priority="2871">
      <formula>AND($N59="d",$N58="")</formula>
    </cfRule>
  </conditionalFormatting>
  <conditionalFormatting sqref="EG45:HR46">
    <cfRule type="expression" dxfId="2247" priority="2855">
      <formula>$D44="x"</formula>
    </cfRule>
    <cfRule type="expression" dxfId="2246" priority="2856">
      <formula>AND(ISBLANK($D46),$I45="Réalisé",$D44&lt;&gt;"")</formula>
    </cfRule>
    <cfRule type="expression" dxfId="2245" priority="2857">
      <formula>AND($N45="f",$F46="")</formula>
    </cfRule>
    <cfRule type="expression" dxfId="2244" priority="2858">
      <formula>$D45&lt;&gt;""</formula>
    </cfRule>
    <cfRule type="expression" dxfId="2243" priority="2859">
      <formula>AND($N44="f",$N45="d")</formula>
    </cfRule>
    <cfRule type="expression" dxfId="2242" priority="2860">
      <formula>AND($N45="d",$N44="")</formula>
    </cfRule>
  </conditionalFormatting>
  <conditionalFormatting sqref="EG47:HR48">
    <cfRule type="expression" dxfId="2241" priority="2844">
      <formula>$D46="x"</formula>
    </cfRule>
    <cfRule type="expression" dxfId="2240" priority="2845">
      <formula>AND(ISBLANK($D48),$I47="Réalisé",$D46&lt;&gt;"")</formula>
    </cfRule>
    <cfRule type="expression" dxfId="2239" priority="2846">
      <formula>AND($N47="f",$F48="")</formula>
    </cfRule>
    <cfRule type="expression" dxfId="2238" priority="2847">
      <formula>$D47&lt;&gt;""</formula>
    </cfRule>
    <cfRule type="expression" dxfId="2237" priority="2848">
      <formula>AND($N46="f",$N47="d")</formula>
    </cfRule>
    <cfRule type="expression" dxfId="2236" priority="2849">
      <formula>AND($N47="d",$N46="")</formula>
    </cfRule>
  </conditionalFormatting>
  <conditionalFormatting sqref="EG49:HR50">
    <cfRule type="expression" dxfId="2235" priority="2833">
      <formula>$D48="x"</formula>
    </cfRule>
    <cfRule type="expression" dxfId="2234" priority="2834">
      <formula>AND(ISBLANK($D50),$I49="Réalisé",$D48&lt;&gt;"")</formula>
    </cfRule>
    <cfRule type="expression" dxfId="2233" priority="2835">
      <formula>AND($N49="f",$F50="")</formula>
    </cfRule>
    <cfRule type="expression" dxfId="2232" priority="2836">
      <formula>$D49&lt;&gt;""</formula>
    </cfRule>
    <cfRule type="expression" dxfId="2231" priority="2837">
      <formula>AND($N48="f",$N49="d")</formula>
    </cfRule>
    <cfRule type="expression" dxfId="2230" priority="2838">
      <formula>AND($N49="d",$N48="")</formula>
    </cfRule>
  </conditionalFormatting>
  <conditionalFormatting sqref="EG51:HR52">
    <cfRule type="expression" dxfId="2229" priority="2822">
      <formula>$D50="x"</formula>
    </cfRule>
    <cfRule type="expression" dxfId="2228" priority="2823">
      <formula>AND(ISBLANK($D52),$I51="Réalisé",$D50&lt;&gt;"")</formula>
    </cfRule>
    <cfRule type="expression" dxfId="2227" priority="2824">
      <formula>AND($N51="f",$F52="")</formula>
    </cfRule>
    <cfRule type="expression" dxfId="2226" priority="2825">
      <formula>$D51&lt;&gt;""</formula>
    </cfRule>
    <cfRule type="expression" dxfId="2225" priority="2826">
      <formula>AND($N50="f",$N51="d")</formula>
    </cfRule>
    <cfRule type="expression" dxfId="2224" priority="2827">
      <formula>AND($N51="d",$N50="")</formula>
    </cfRule>
  </conditionalFormatting>
  <conditionalFormatting sqref="EG53:HR54">
    <cfRule type="expression" dxfId="2223" priority="2811">
      <formula>$D52="x"</formula>
    </cfRule>
    <cfRule type="expression" dxfId="2222" priority="2812">
      <formula>AND(ISBLANK($D54),$I53="Réalisé",$D52&lt;&gt;"")</formula>
    </cfRule>
    <cfRule type="expression" dxfId="2221" priority="2813">
      <formula>AND($N53="f",$F54="")</formula>
    </cfRule>
    <cfRule type="expression" dxfId="2220" priority="2814">
      <formula>$D53&lt;&gt;""</formula>
    </cfRule>
    <cfRule type="expression" dxfId="2219" priority="2815">
      <formula>AND($N52="f",$N53="d")</formula>
    </cfRule>
    <cfRule type="expression" dxfId="2218" priority="2816">
      <formula>AND($N53="d",$N52="")</formula>
    </cfRule>
  </conditionalFormatting>
  <conditionalFormatting sqref="EG55:HR56">
    <cfRule type="expression" dxfId="2217" priority="2800">
      <formula>$D54="x"</formula>
    </cfRule>
    <cfRule type="expression" dxfId="2216" priority="2801">
      <formula>AND(ISBLANK($D56),$I55="Réalisé",$D54&lt;&gt;"")</formula>
    </cfRule>
    <cfRule type="expression" dxfId="2215" priority="2802">
      <formula>AND($N55="f",$F56="")</formula>
    </cfRule>
    <cfRule type="expression" dxfId="2214" priority="2803">
      <formula>$D55&lt;&gt;""</formula>
    </cfRule>
    <cfRule type="expression" dxfId="2213" priority="2804">
      <formula>AND($N54="f",$N55="d")</formula>
    </cfRule>
    <cfRule type="expression" dxfId="2212" priority="2805">
      <formula>AND($N55="d",$N54="")</formula>
    </cfRule>
  </conditionalFormatting>
  <conditionalFormatting sqref="EG57:HR58">
    <cfRule type="expression" dxfId="2211" priority="2789">
      <formula>$D56="x"</formula>
    </cfRule>
    <cfRule type="expression" dxfId="2210" priority="2790">
      <formula>AND(ISBLANK($D58),$I57="Réalisé",$D56&lt;&gt;"")</formula>
    </cfRule>
    <cfRule type="expression" dxfId="2209" priority="2791">
      <formula>AND($N57="f",$F58="")</formula>
    </cfRule>
    <cfRule type="expression" dxfId="2208" priority="2792">
      <formula>$D57&lt;&gt;""</formula>
    </cfRule>
    <cfRule type="expression" dxfId="2207" priority="2793">
      <formula>AND($N56="f",$N57="d")</formula>
    </cfRule>
    <cfRule type="expression" dxfId="2206" priority="2794">
      <formula>AND($N57="d",$N56="")</formula>
    </cfRule>
  </conditionalFormatting>
  <conditionalFormatting sqref="EG59:HR70">
    <cfRule type="expression" dxfId="2205" priority="2778">
      <formula>$D58="x"</formula>
    </cfRule>
    <cfRule type="expression" dxfId="2204" priority="2779">
      <formula>AND(ISBLANK($D60),$I59="Réalisé",$D58&lt;&gt;"")</formula>
    </cfRule>
    <cfRule type="expression" dxfId="2203" priority="2780">
      <formula>AND($N59="f",$F60="")</formula>
    </cfRule>
    <cfRule type="expression" dxfId="2202" priority="2781">
      <formula>$D59&lt;&gt;""</formula>
    </cfRule>
    <cfRule type="expression" dxfId="2201" priority="2782">
      <formula>AND($N58="f",$N59="d")</formula>
    </cfRule>
    <cfRule type="expression" dxfId="2200" priority="2783">
      <formula>AND($N59="d",$N58="")</formula>
    </cfRule>
  </conditionalFormatting>
  <conditionalFormatting sqref="DT55:DV56">
    <cfRule type="expression" dxfId="2199" priority="2767">
      <formula>$D54="x"</formula>
    </cfRule>
    <cfRule type="expression" dxfId="2198" priority="2768">
      <formula>AND(ISBLANK($D56),$I55="Réalisé",$D54&lt;&gt;"")</formula>
    </cfRule>
    <cfRule type="expression" dxfId="2197" priority="2769">
      <formula>AND($N55="f",$F56="")</formula>
    </cfRule>
    <cfRule type="expression" dxfId="2196" priority="2770">
      <formula>$D55&lt;&gt;""</formula>
    </cfRule>
    <cfRule type="expression" dxfId="2195" priority="2771">
      <formula>AND($N54="f",$N55="d")</formula>
    </cfRule>
    <cfRule type="expression" dxfId="2194" priority="2772">
      <formula>AND($N55="d",$N54="")</formula>
    </cfRule>
  </conditionalFormatting>
  <conditionalFormatting sqref="I42:EP42 I44:EP44 I43:BC43 BF43:EP43 I46:EP46 I45:BE45 BH45:EP45 I47:BG47 BI47:EP47 I19:Y19 AA19:EP19 I20:EP20 I21:AC21 AF21:EP21 I22:EP22 I23:AE23 AG23:EP23 I24:EP24 I25:AF25 AH25:EP25 I26:EP26 I27:AG27 AK27:EP27 I28:EP28 I29:AL29 AP29:EP29 I30:EP30 I31:AP31 AS31:EP31 I32:EP32 I33:AQ33 AU33:EP33 I34:EP34 I35:AS35 AW35:EP35 I36:EP36 I37:AU37 AX37:EP37 I38:EP38 I39:AW39 BC39:EP39 I48:EP48 I49:BH49 BP49:EP49 I50:EP50 I51:BN51 BS51:EP51 I52:EP52 I53:BQ53 BV53:EP53 I54:EP54 I55:BT55 CA55:EP55 I56:EP56 I57:BY57 CA57:EP57 I58:EP58 I59:BZ59 CC59:EP59 I60:EP60 I61:CA61 CL61:EP61 I62:EP62 I64:EP64 I63:CK63 CQ63:EP63 I13:EP18">
    <cfRule type="expression" dxfId="2193" priority="3879">
      <formula>AND(ISBLANK($D14),$I13="Réalisé",$D12&lt;&gt;"")</formula>
    </cfRule>
    <cfRule type="expression" dxfId="2192" priority="3882">
      <formula>AND($N13="d",$N12="")</formula>
    </cfRule>
    <cfRule type="expression" dxfId="2191" priority="3883">
      <formula>AND($N12="f",$N13="d")</formula>
    </cfRule>
    <cfRule type="expression" dxfId="2190" priority="3884">
      <formula>$D13&lt;&gt;""</formula>
    </cfRule>
  </conditionalFormatting>
  <conditionalFormatting sqref="I41:J64 I16:J39">
    <cfRule type="expression" dxfId="2189" priority="3881">
      <formula>AND($N16="f",$F17="")</formula>
    </cfRule>
  </conditionalFormatting>
  <conditionalFormatting sqref="D27:D28">
    <cfRule type="expression" dxfId="2188" priority="2760">
      <formula>$D26="x"</formula>
    </cfRule>
    <cfRule type="expression" dxfId="2187" priority="2761">
      <formula>AND($N27="d",$N26="f")</formula>
    </cfRule>
    <cfRule type="expression" dxfId="2186" priority="2762">
      <formula>AND($N27="d",$N26="")</formula>
    </cfRule>
    <cfRule type="expression" dxfId="2185" priority="2763">
      <formula>$D27&lt;&gt;""</formula>
    </cfRule>
    <cfRule type="expression" dxfId="2184" priority="2764">
      <formula>AND(ISBLANK($D29),$I28="Réalisé",$D27&lt;&gt;"")</formula>
    </cfRule>
    <cfRule type="expression" dxfId="2183" priority="2765">
      <formula>AND($N28="f",$F29="")</formula>
    </cfRule>
  </conditionalFormatting>
  <conditionalFormatting sqref="D29:D30">
    <cfRule type="expression" dxfId="2182" priority="2754">
      <formula>$D28="x"</formula>
    </cfRule>
    <cfRule type="expression" dxfId="2181" priority="2755">
      <formula>AND($N29="d",$N28="f")</formula>
    </cfRule>
    <cfRule type="expression" dxfId="2180" priority="2756">
      <formula>AND($N29="d",$N28="")</formula>
    </cfRule>
    <cfRule type="expression" dxfId="2179" priority="2757">
      <formula>$D29&lt;&gt;""</formula>
    </cfRule>
    <cfRule type="expression" dxfId="2178" priority="2758">
      <formula>AND(ISBLANK($D31),$I30="Réalisé",$D29&lt;&gt;"")</formula>
    </cfRule>
    <cfRule type="expression" dxfId="2177" priority="2759">
      <formula>AND($N30="f",$F31="")</formula>
    </cfRule>
  </conditionalFormatting>
  <conditionalFormatting sqref="Q11:HR11">
    <cfRule type="expression" dxfId="2176" priority="3964">
      <formula>AND(COUNTIF(Q$12:Q$163,"p")=1,COUNTIF(Q$12:Q$163,"r")=0,COUNTIF(Q$12:Q$163,"a")=0)</formula>
    </cfRule>
    <cfRule type="expression" dxfId="2175" priority="3965">
      <formula>COUNTIF(Q$13:Q$163,"p")&lt;&gt;1</formula>
    </cfRule>
  </conditionalFormatting>
  <conditionalFormatting sqref="I41">
    <cfRule type="expression" dxfId="2174" priority="3967">
      <formula>AND($J41&gt;#REF!,$I41="Réalisé")</formula>
    </cfRule>
  </conditionalFormatting>
  <conditionalFormatting sqref="F39:F82">
    <cfRule type="cellIs" dxfId="2173" priority="3969" operator="notEqual">
      <formula>""</formula>
    </cfRule>
    <cfRule type="dataBar" priority="3970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{97FAEFA1-B01A-40F6-AD0B-16EE739CC8A8}</x14:id>
        </ext>
      </extLst>
    </cfRule>
  </conditionalFormatting>
  <conditionalFormatting sqref="I40:HR40">
    <cfRule type="expression" dxfId="2172" priority="3984">
      <formula>$D39="x"</formula>
    </cfRule>
    <cfRule type="expression" dxfId="2171" priority="3985">
      <formula>AND(ISBLANK(#REF!),$I40="Réalisé",$D39&lt;&gt;"")</formula>
    </cfRule>
    <cfRule type="expression" dxfId="2170" priority="3986">
      <formula>AND($N40="f",#REF!="")</formula>
    </cfRule>
    <cfRule type="expression" dxfId="2169" priority="3987">
      <formula>$D40&lt;&gt;""</formula>
    </cfRule>
    <cfRule type="expression" dxfId="2168" priority="3988">
      <formula>AND($N39="f",$N40="d")</formula>
    </cfRule>
    <cfRule type="expression" dxfId="2167" priority="3989">
      <formula>AND($N40="d",$N39="")</formula>
    </cfRule>
  </conditionalFormatting>
  <conditionalFormatting sqref="D39:H39">
    <cfRule type="expression" dxfId="2166" priority="3990">
      <formula>$D38="x"</formula>
    </cfRule>
    <cfRule type="expression" dxfId="2165" priority="3991">
      <formula>AND($N39="d",$N38="f")</formula>
    </cfRule>
    <cfRule type="expression" dxfId="2164" priority="3992">
      <formula>AND($N39="d",$N38="")</formula>
    </cfRule>
    <cfRule type="expression" dxfId="2163" priority="3993">
      <formula>$D39&lt;&gt;""</formula>
    </cfRule>
    <cfRule type="expression" dxfId="2162" priority="3994">
      <formula>AND(ISBLANK(#REF!),$I40="Réalisé",$D39&lt;&gt;"")</formula>
    </cfRule>
    <cfRule type="expression" dxfId="2161" priority="3995">
      <formula>AND($N40="f",#REF!="")</formula>
    </cfRule>
  </conditionalFormatting>
  <conditionalFormatting sqref="D40:H40">
    <cfRule type="expression" dxfId="2160" priority="3996">
      <formula>$D39="x"</formula>
    </cfRule>
    <cfRule type="expression" dxfId="2159" priority="3997">
      <formula>AND($N40="d",$N39="f")</formula>
    </cfRule>
    <cfRule type="expression" dxfId="2158" priority="3998">
      <formula>AND($N40="d",$N39="")</formula>
    </cfRule>
    <cfRule type="expression" dxfId="2157" priority="3999">
      <formula>$D40&lt;&gt;""</formula>
    </cfRule>
    <cfRule type="expression" dxfId="2156" priority="4000">
      <formula>AND(ISBLANK(#REF!),#REF!="Réalisé",$D40&lt;&gt;"")</formula>
    </cfRule>
    <cfRule type="expression" dxfId="2155" priority="4001">
      <formula>AND(#REF!="f",#REF!="")</formula>
    </cfRule>
  </conditionalFormatting>
  <conditionalFormatting sqref="D41:H41">
    <cfRule type="expression" dxfId="2154" priority="4070">
      <formula>#REF!="x"</formula>
    </cfRule>
    <cfRule type="expression" dxfId="2153" priority="4071">
      <formula>AND($N41="d",#REF!="f")</formula>
    </cfRule>
    <cfRule type="expression" dxfId="2152" priority="4072">
      <formula>AND($N41="d",#REF!="")</formula>
    </cfRule>
    <cfRule type="expression" dxfId="2151" priority="4073">
      <formula>$D41&lt;&gt;""</formula>
    </cfRule>
    <cfRule type="expression" dxfId="2150" priority="4074">
      <formula>AND(ISBLANK($D43),$I42="Réalisé",$D41&lt;&gt;"")</formula>
    </cfRule>
    <cfRule type="expression" dxfId="2149" priority="4075">
      <formula>AND($N42="f",$F43="")</formula>
    </cfRule>
  </conditionalFormatting>
  <conditionalFormatting sqref="Q41:BA41 BD41:HR41">
    <cfRule type="expression" dxfId="2148" priority="4082">
      <formula>AND(Q41="p",$G41="x")</formula>
    </cfRule>
    <cfRule type="cellIs" dxfId="2147" priority="4083" operator="equal">
      <formula>"p"</formula>
    </cfRule>
    <cfRule type="expression" dxfId="2146" priority="4084">
      <formula>AND(Q41="r",#REF!&lt;&gt;"p")</formula>
    </cfRule>
    <cfRule type="cellIs" dxfId="2145" priority="4085" operator="equal">
      <formula>"r"</formula>
    </cfRule>
    <cfRule type="cellIs" dxfId="2144" priority="4086" operator="equal">
      <formula>"a"</formula>
    </cfRule>
  </conditionalFormatting>
  <conditionalFormatting sqref="Q41:BA41 BD41:HR41">
    <cfRule type="expression" dxfId="2143" priority="4092">
      <formula>#REF!="x"</formula>
    </cfRule>
    <cfRule type="expression" dxfId="2142" priority="4093">
      <formula>AND(ISBLANK($D42),$I41="Réalisé",#REF!&lt;&gt;"")</formula>
    </cfRule>
    <cfRule type="expression" dxfId="2141" priority="4094">
      <formula>AND($N41="f",$F42="")</formula>
    </cfRule>
    <cfRule type="expression" dxfId="2140" priority="4095">
      <formula>$D41&lt;&gt;""</formula>
    </cfRule>
    <cfRule type="expression" dxfId="2139" priority="4096">
      <formula>AND(#REF!="f",$N41="d")</formula>
    </cfRule>
    <cfRule type="expression" dxfId="2138" priority="4097">
      <formula>AND($N41="d",#REF!="")</formula>
    </cfRule>
  </conditionalFormatting>
  <conditionalFormatting sqref="I41:BA41 BD41:EP41">
    <cfRule type="expression" dxfId="2137" priority="4123">
      <formula>AND(ISBLANK($D42),$I41="Réalisé",#REF!&lt;&gt;"")</formula>
    </cfRule>
    <cfRule type="expression" dxfId="2136" priority="4124">
      <formula>AND($N41="d",#REF!="")</formula>
    </cfRule>
    <cfRule type="expression" dxfId="2135" priority="4125">
      <formula>AND(#REF!="f",$N41="d")</formula>
    </cfRule>
    <cfRule type="expression" dxfId="2134" priority="4126">
      <formula>$D41&lt;&gt;""</formula>
    </cfRule>
  </conditionalFormatting>
  <conditionalFormatting sqref="I40:EP40">
    <cfRule type="expression" dxfId="2133" priority="4127">
      <formula>AND(ISBLANK(#REF!),$I40="Réalisé",$D39&lt;&gt;"")</formula>
    </cfRule>
    <cfRule type="expression" dxfId="2132" priority="4128">
      <formula>AND($N40="d",$N39="")</formula>
    </cfRule>
    <cfRule type="expression" dxfId="2131" priority="4129">
      <formula>AND($N39="f",$N40="d")</formula>
    </cfRule>
    <cfRule type="expression" dxfId="2130" priority="4130">
      <formula>$D40&lt;&gt;""</formula>
    </cfRule>
  </conditionalFormatting>
  <conditionalFormatting sqref="I40:J40">
    <cfRule type="expression" dxfId="2129" priority="4137">
      <formula>AND($N40="f",#REF!="")</formula>
    </cfRule>
  </conditionalFormatting>
  <conditionalFormatting sqref="F15:F24">
    <cfRule type="cellIs" dxfId="2128" priority="4138" operator="notEqual">
      <formula>""</formula>
    </cfRule>
    <cfRule type="dataBar" priority="4139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{15431AFC-4DA8-4251-ABF3-D0B8AEFCBA7A}</x14:id>
        </ext>
      </extLst>
    </cfRule>
  </conditionalFormatting>
  <conditionalFormatting sqref="F15:F16">
    <cfRule type="expression" dxfId="2127" priority="4148">
      <formula>$D12="x"</formula>
    </cfRule>
    <cfRule type="expression" dxfId="2126" priority="4149">
      <formula>AND($N13="d",$N12="f")</formula>
    </cfRule>
    <cfRule type="expression" dxfId="2125" priority="4150">
      <formula>AND($N13="d",$N12="")</formula>
    </cfRule>
    <cfRule type="expression" dxfId="2124" priority="4151">
      <formula>$D13&lt;&gt;""</formula>
    </cfRule>
    <cfRule type="expression" dxfId="2123" priority="4152">
      <formula>AND(ISBLANK($D15),$I14="Réalisé",$D13&lt;&gt;"")</formula>
    </cfRule>
    <cfRule type="expression" dxfId="2122" priority="4153">
      <formula>AND($N14="f",#REF!="")</formula>
    </cfRule>
  </conditionalFormatting>
  <conditionalFormatting sqref="G13:H14 D13:E14">
    <cfRule type="expression" dxfId="2121" priority="4154">
      <formula>$D12="x"</formula>
    </cfRule>
    <cfRule type="expression" dxfId="2120" priority="4155">
      <formula>AND($N13="d",$N12="f")</formula>
    </cfRule>
    <cfRule type="expression" dxfId="2119" priority="4156">
      <formula>AND($N13="d",$N12="")</formula>
    </cfRule>
    <cfRule type="expression" dxfId="2118" priority="4157">
      <formula>$D13&lt;&gt;""</formula>
    </cfRule>
    <cfRule type="expression" dxfId="2117" priority="4158">
      <formula>AND(ISBLANK($D15),$I14="Réalisé",$D13&lt;&gt;"")</formula>
    </cfRule>
    <cfRule type="expression" dxfId="2116" priority="4159">
      <formula>AND($N14="f",#REF!="")</formula>
    </cfRule>
  </conditionalFormatting>
  <conditionalFormatting sqref="I13:J13">
    <cfRule type="expression" dxfId="2115" priority="4183">
      <formula>AND($N13="f",$F16="")</formula>
    </cfRule>
  </conditionalFormatting>
  <conditionalFormatting sqref="I14:J15">
    <cfRule type="expression" dxfId="2114" priority="4184">
      <formula>AND($N14="f",#REF!="")</formula>
    </cfRule>
  </conditionalFormatting>
  <conditionalFormatting sqref="AK27">
    <cfRule type="expression" dxfId="2113" priority="2748">
      <formula>$D26="x"</formula>
    </cfRule>
    <cfRule type="expression" dxfId="2112" priority="2749">
      <formula>AND(ISBLANK($D28),$I27="Réalisé",$D26&lt;&gt;"")</formula>
    </cfRule>
    <cfRule type="expression" dxfId="2111" priority="2750">
      <formula>AND($N27="f",$F28="")</formula>
    </cfRule>
    <cfRule type="expression" dxfId="2110" priority="2751">
      <formula>$D27&lt;&gt;""</formula>
    </cfRule>
    <cfRule type="expression" dxfId="2109" priority="2752">
      <formula>AND($N26="f",$N27="d")</formula>
    </cfRule>
    <cfRule type="expression" dxfId="2108" priority="2753">
      <formula>AND($N27="d",$N26="")</formula>
    </cfRule>
  </conditionalFormatting>
  <conditionalFormatting sqref="AL27">
    <cfRule type="expression" dxfId="2107" priority="2742">
      <formula>$D26="x"</formula>
    </cfRule>
    <cfRule type="expression" dxfId="2106" priority="2743">
      <formula>AND(ISBLANK($D28),$I27="Réalisé",$D26&lt;&gt;"")</formula>
    </cfRule>
    <cfRule type="expression" dxfId="2105" priority="2744">
      <formula>AND($N27="f",$F28="")</formula>
    </cfRule>
    <cfRule type="expression" dxfId="2104" priority="2745">
      <formula>$D27&lt;&gt;""</formula>
    </cfRule>
    <cfRule type="expression" dxfId="2103" priority="2746">
      <formula>AND($N26="f",$N27="d")</formula>
    </cfRule>
    <cfRule type="expression" dxfId="2102" priority="2747">
      <formula>AND($N27="d",$N26="")</formula>
    </cfRule>
  </conditionalFormatting>
  <conditionalFormatting sqref="AM27">
    <cfRule type="expression" dxfId="2101" priority="2736">
      <formula>$D26="x"</formula>
    </cfRule>
    <cfRule type="expression" dxfId="2100" priority="2737">
      <formula>AND(ISBLANK($D28),$I27="Réalisé",$D26&lt;&gt;"")</formula>
    </cfRule>
    <cfRule type="expression" dxfId="2099" priority="2738">
      <formula>AND($N27="f",$F28="")</formula>
    </cfRule>
    <cfRule type="expression" dxfId="2098" priority="2739">
      <formula>$D27&lt;&gt;""</formula>
    </cfRule>
    <cfRule type="expression" dxfId="2097" priority="2740">
      <formula>AND($N26="f",$N27="d")</formula>
    </cfRule>
    <cfRule type="expression" dxfId="2096" priority="2741">
      <formula>AND($N27="d",$N26="")</formula>
    </cfRule>
  </conditionalFormatting>
  <conditionalFormatting sqref="AN27">
    <cfRule type="expression" dxfId="2095" priority="2730">
      <formula>$D26="x"</formula>
    </cfRule>
    <cfRule type="expression" dxfId="2094" priority="2731">
      <formula>AND(ISBLANK($D28),$I27="Réalisé",$D26&lt;&gt;"")</formula>
    </cfRule>
    <cfRule type="expression" dxfId="2093" priority="2732">
      <formula>AND($N27="f",$F28="")</formula>
    </cfRule>
    <cfRule type="expression" dxfId="2092" priority="2733">
      <formula>$D27&lt;&gt;""</formula>
    </cfRule>
    <cfRule type="expression" dxfId="2091" priority="2734">
      <formula>AND($N26="f",$N27="d")</formula>
    </cfRule>
    <cfRule type="expression" dxfId="2090" priority="2735">
      <formula>AND($N27="d",$N26="")</formula>
    </cfRule>
  </conditionalFormatting>
  <conditionalFormatting sqref="AO27">
    <cfRule type="expression" dxfId="2089" priority="2724">
      <formula>$D26="x"</formula>
    </cfRule>
    <cfRule type="expression" dxfId="2088" priority="2725">
      <formula>AND(ISBLANK($D28),$I27="Réalisé",$D26&lt;&gt;"")</formula>
    </cfRule>
    <cfRule type="expression" dxfId="2087" priority="2726">
      <formula>AND($N27="f",$F28="")</formula>
    </cfRule>
    <cfRule type="expression" dxfId="2086" priority="2727">
      <formula>$D27&lt;&gt;""</formula>
    </cfRule>
    <cfRule type="expression" dxfId="2085" priority="2728">
      <formula>AND($N26="f",$N27="d")</formula>
    </cfRule>
    <cfRule type="expression" dxfId="2084" priority="2729">
      <formula>AND($N27="d",$N26="")</formula>
    </cfRule>
  </conditionalFormatting>
  <conditionalFormatting sqref="AP29:AS29">
    <cfRule type="expression" dxfId="2083" priority="2713">
      <formula>$D28="x"</formula>
    </cfRule>
    <cfRule type="expression" dxfId="2082" priority="2714">
      <formula>AND(ISBLANK($D30),$I29="Réalisé",$D28&lt;&gt;"")</formula>
    </cfRule>
    <cfRule type="expression" dxfId="2081" priority="2715">
      <formula>AND($N29="f",$F30="")</formula>
    </cfRule>
    <cfRule type="expression" dxfId="2080" priority="2716">
      <formula>$D29&lt;&gt;""</formula>
    </cfRule>
    <cfRule type="expression" dxfId="2079" priority="2717">
      <formula>AND($N28="f",$N29="d")</formula>
    </cfRule>
    <cfRule type="expression" dxfId="2078" priority="2718">
      <formula>AND($N29="d",$N28="")</formula>
    </cfRule>
  </conditionalFormatting>
  <conditionalFormatting sqref="AP29">
    <cfRule type="expression" dxfId="2077" priority="2707">
      <formula>$D28="x"</formula>
    </cfRule>
    <cfRule type="expression" dxfId="2076" priority="2708">
      <formula>AND(ISBLANK($D30),$I29="Réalisé",$D28&lt;&gt;"")</formula>
    </cfRule>
    <cfRule type="expression" dxfId="2075" priority="2709">
      <formula>AND($N29="f",$F30="")</formula>
    </cfRule>
    <cfRule type="expression" dxfId="2074" priority="2710">
      <formula>$D29&lt;&gt;""</formula>
    </cfRule>
    <cfRule type="expression" dxfId="2073" priority="2711">
      <formula>AND($N28="f",$N29="d")</formula>
    </cfRule>
    <cfRule type="expression" dxfId="2072" priority="2712">
      <formula>AND($N29="d",$N28="")</formula>
    </cfRule>
  </conditionalFormatting>
  <conditionalFormatting sqref="AQ29">
    <cfRule type="expression" dxfId="2071" priority="2701">
      <formula>$D28="x"</formula>
    </cfRule>
    <cfRule type="expression" dxfId="2070" priority="2702">
      <formula>AND(ISBLANK($D30),$I29="Réalisé",$D28&lt;&gt;"")</formula>
    </cfRule>
    <cfRule type="expression" dxfId="2069" priority="2703">
      <formula>AND($N29="f",$F30="")</formula>
    </cfRule>
    <cfRule type="expression" dxfId="2068" priority="2704">
      <formula>$D29&lt;&gt;""</formula>
    </cfRule>
    <cfRule type="expression" dxfId="2067" priority="2705">
      <formula>AND($N28="f",$N29="d")</formula>
    </cfRule>
    <cfRule type="expression" dxfId="2066" priority="2706">
      <formula>AND($N29="d",$N28="")</formula>
    </cfRule>
  </conditionalFormatting>
  <conditionalFormatting sqref="AR29">
    <cfRule type="expression" dxfId="2065" priority="2695">
      <formula>$D28="x"</formula>
    </cfRule>
    <cfRule type="expression" dxfId="2064" priority="2696">
      <formula>AND(ISBLANK($D30),$I29="Réalisé",$D28&lt;&gt;"")</formula>
    </cfRule>
    <cfRule type="expression" dxfId="2063" priority="2697">
      <formula>AND($N29="f",$F30="")</formula>
    </cfRule>
    <cfRule type="expression" dxfId="2062" priority="2698">
      <formula>$D29&lt;&gt;""</formula>
    </cfRule>
    <cfRule type="expression" dxfId="2061" priority="2699">
      <formula>AND($N28="f",$N29="d")</formula>
    </cfRule>
    <cfRule type="expression" dxfId="2060" priority="2700">
      <formula>AND($N29="d",$N28="")</formula>
    </cfRule>
  </conditionalFormatting>
  <conditionalFormatting sqref="AS29">
    <cfRule type="expression" dxfId="2059" priority="2689">
      <formula>$D28="x"</formula>
    </cfRule>
    <cfRule type="expression" dxfId="2058" priority="2690">
      <formula>AND(ISBLANK($D30),$I29="Réalisé",$D28&lt;&gt;"")</formula>
    </cfRule>
    <cfRule type="expression" dxfId="2057" priority="2691">
      <formula>AND($N29="f",$F30="")</formula>
    </cfRule>
    <cfRule type="expression" dxfId="2056" priority="2692">
      <formula>$D29&lt;&gt;""</formula>
    </cfRule>
    <cfRule type="expression" dxfId="2055" priority="2693">
      <formula>AND($N28="f",$N29="d")</formula>
    </cfRule>
    <cfRule type="expression" dxfId="2054" priority="2694">
      <formula>AND($N29="d",$N28="")</formula>
    </cfRule>
  </conditionalFormatting>
  <conditionalFormatting sqref="AT31">
    <cfRule type="expression" dxfId="2053" priority="2678">
      <formula>$D30="x"</formula>
    </cfRule>
    <cfRule type="expression" dxfId="2052" priority="2679">
      <formula>AND(ISBLANK($D32),$I31="Réalisé",$D30&lt;&gt;"")</formula>
    </cfRule>
    <cfRule type="expression" dxfId="2051" priority="2680">
      <formula>AND($N31="f",$F32="")</formula>
    </cfRule>
    <cfRule type="expression" dxfId="2050" priority="2681">
      <formula>$D31&lt;&gt;""</formula>
    </cfRule>
    <cfRule type="expression" dxfId="2049" priority="2682">
      <formula>AND($N30="f",$N31="d")</formula>
    </cfRule>
    <cfRule type="expression" dxfId="2048" priority="2683">
      <formula>AND($N31="d",$N30="")</formula>
    </cfRule>
  </conditionalFormatting>
  <conditionalFormatting sqref="AT31">
    <cfRule type="expression" dxfId="2047" priority="2667">
      <formula>$D30="x"</formula>
    </cfRule>
    <cfRule type="expression" dxfId="2046" priority="2668">
      <formula>AND(ISBLANK($D32),$I31="Réalisé",$D30&lt;&gt;"")</formula>
    </cfRule>
    <cfRule type="expression" dxfId="2045" priority="2669">
      <formula>AND($N31="f",$F32="")</formula>
    </cfRule>
    <cfRule type="expression" dxfId="2044" priority="2670">
      <formula>$D31&lt;&gt;""</formula>
    </cfRule>
    <cfRule type="expression" dxfId="2043" priority="2671">
      <formula>AND($N30="f",$N31="d")</formula>
    </cfRule>
    <cfRule type="expression" dxfId="2042" priority="2672">
      <formula>AND($N31="d",$N30="")</formula>
    </cfRule>
  </conditionalFormatting>
  <conditionalFormatting sqref="AT31">
    <cfRule type="expression" dxfId="2041" priority="2661">
      <formula>$D30="x"</formula>
    </cfRule>
    <cfRule type="expression" dxfId="2040" priority="2662">
      <formula>AND(ISBLANK($D32),$I31="Réalisé",$D30&lt;&gt;"")</formula>
    </cfRule>
    <cfRule type="expression" dxfId="2039" priority="2663">
      <formula>AND($N31="f",$F32="")</formula>
    </cfRule>
    <cfRule type="expression" dxfId="2038" priority="2664">
      <formula>$D31&lt;&gt;""</formula>
    </cfRule>
    <cfRule type="expression" dxfId="2037" priority="2665">
      <formula>AND($N30="f",$N31="d")</formula>
    </cfRule>
    <cfRule type="expression" dxfId="2036" priority="2666">
      <formula>AND($N31="d",$N30="")</formula>
    </cfRule>
  </conditionalFormatting>
  <conditionalFormatting sqref="AV33">
    <cfRule type="expression" dxfId="2035" priority="2650">
      <formula>$D32="x"</formula>
    </cfRule>
    <cfRule type="expression" dxfId="2034" priority="2651">
      <formula>AND(ISBLANK($D34),$I33="Réalisé",$D32&lt;&gt;"")</formula>
    </cfRule>
    <cfRule type="expression" dxfId="2033" priority="2652">
      <formula>AND($N33="f",$F34="")</formula>
    </cfRule>
    <cfRule type="expression" dxfId="2032" priority="2653">
      <formula>$D33&lt;&gt;""</formula>
    </cfRule>
    <cfRule type="expression" dxfId="2031" priority="2654">
      <formula>AND($N32="f",$N33="d")</formula>
    </cfRule>
    <cfRule type="expression" dxfId="2030" priority="2655">
      <formula>AND($N33="d",$N32="")</formula>
    </cfRule>
  </conditionalFormatting>
  <conditionalFormatting sqref="AV33">
    <cfRule type="expression" dxfId="2029" priority="2639">
      <formula>$D32="x"</formula>
    </cfRule>
    <cfRule type="expression" dxfId="2028" priority="2640">
      <formula>AND(ISBLANK($D34),$I33="Réalisé",$D32&lt;&gt;"")</formula>
    </cfRule>
    <cfRule type="expression" dxfId="2027" priority="2641">
      <formula>AND($N33="f",$F34="")</formula>
    </cfRule>
    <cfRule type="expression" dxfId="2026" priority="2642">
      <formula>$D33&lt;&gt;""</formula>
    </cfRule>
    <cfRule type="expression" dxfId="2025" priority="2643">
      <formula>AND($N32="f",$N33="d")</formula>
    </cfRule>
    <cfRule type="expression" dxfId="2024" priority="2644">
      <formula>AND($N33="d",$N32="")</formula>
    </cfRule>
  </conditionalFormatting>
  <conditionalFormatting sqref="AV33">
    <cfRule type="expression" dxfId="2023" priority="2633">
      <formula>$D32="x"</formula>
    </cfRule>
    <cfRule type="expression" dxfId="2022" priority="2634">
      <formula>AND(ISBLANK($D34),$I33="Réalisé",$D32&lt;&gt;"")</formula>
    </cfRule>
    <cfRule type="expression" dxfId="2021" priority="2635">
      <formula>AND($N33="f",$F34="")</formula>
    </cfRule>
    <cfRule type="expression" dxfId="2020" priority="2636">
      <formula>$D33&lt;&gt;""</formula>
    </cfRule>
    <cfRule type="expression" dxfId="2019" priority="2637">
      <formula>AND($N32="f",$N33="d")</formula>
    </cfRule>
    <cfRule type="expression" dxfId="2018" priority="2638">
      <formula>AND($N33="d",$N32="")</formula>
    </cfRule>
  </conditionalFormatting>
  <conditionalFormatting sqref="AW33">
    <cfRule type="expression" dxfId="2017" priority="2622">
      <formula>$D32="x"</formula>
    </cfRule>
    <cfRule type="expression" dxfId="2016" priority="2623">
      <formula>AND(ISBLANK($D34),$I33="Réalisé",$D32&lt;&gt;"")</formula>
    </cfRule>
    <cfRule type="expression" dxfId="2015" priority="2624">
      <formula>AND($N33="f",$F34="")</formula>
    </cfRule>
    <cfRule type="expression" dxfId="2014" priority="2625">
      <formula>$D33&lt;&gt;""</formula>
    </cfRule>
    <cfRule type="expression" dxfId="2013" priority="2626">
      <formula>AND($N32="f",$N33="d")</formula>
    </cfRule>
    <cfRule type="expression" dxfId="2012" priority="2627">
      <formula>AND($N33="d",$N32="")</formula>
    </cfRule>
  </conditionalFormatting>
  <conditionalFormatting sqref="AW33">
    <cfRule type="expression" dxfId="2011" priority="2611">
      <formula>$D32="x"</formula>
    </cfRule>
    <cfRule type="expression" dxfId="2010" priority="2612">
      <formula>AND(ISBLANK($D34),$I33="Réalisé",$D32&lt;&gt;"")</formula>
    </cfRule>
    <cfRule type="expression" dxfId="2009" priority="2613">
      <formula>AND($N33="f",$F34="")</formula>
    </cfRule>
    <cfRule type="expression" dxfId="2008" priority="2614">
      <formula>$D33&lt;&gt;""</formula>
    </cfRule>
    <cfRule type="expression" dxfId="2007" priority="2615">
      <formula>AND($N32="f",$N33="d")</formula>
    </cfRule>
    <cfRule type="expression" dxfId="2006" priority="2616">
      <formula>AND($N33="d",$N32="")</formula>
    </cfRule>
  </conditionalFormatting>
  <conditionalFormatting sqref="AW33">
    <cfRule type="expression" dxfId="2005" priority="2605">
      <formula>$D32="x"</formula>
    </cfRule>
    <cfRule type="expression" dxfId="2004" priority="2606">
      <formula>AND(ISBLANK($D34),$I33="Réalisé",$D32&lt;&gt;"")</formula>
    </cfRule>
    <cfRule type="expression" dxfId="2003" priority="2607">
      <formula>AND($N33="f",$F34="")</formula>
    </cfRule>
    <cfRule type="expression" dxfId="2002" priority="2608">
      <formula>$D33&lt;&gt;""</formula>
    </cfRule>
    <cfRule type="expression" dxfId="2001" priority="2609">
      <formula>AND($N32="f",$N33="d")</formula>
    </cfRule>
    <cfRule type="expression" dxfId="2000" priority="2610">
      <formula>AND($N33="d",$N32="")</formula>
    </cfRule>
  </conditionalFormatting>
  <conditionalFormatting sqref="AY35">
    <cfRule type="expression" dxfId="1999" priority="2594">
      <formula>$D34="x"</formula>
    </cfRule>
    <cfRule type="expression" dxfId="1998" priority="2595">
      <formula>AND(ISBLANK($D36),$I35="Réalisé",$D34&lt;&gt;"")</formula>
    </cfRule>
    <cfRule type="expression" dxfId="1997" priority="2596">
      <formula>AND($N35="f",$F36="")</formula>
    </cfRule>
    <cfRule type="expression" dxfId="1996" priority="2597">
      <formula>$D35&lt;&gt;""</formula>
    </cfRule>
    <cfRule type="expression" dxfId="1995" priority="2598">
      <formula>AND($N34="f",$N35="d")</formula>
    </cfRule>
    <cfRule type="expression" dxfId="1994" priority="2599">
      <formula>AND($N35="d",$N34="")</formula>
    </cfRule>
  </conditionalFormatting>
  <conditionalFormatting sqref="AY35">
    <cfRule type="expression" dxfId="1993" priority="2583">
      <formula>$D34="x"</formula>
    </cfRule>
    <cfRule type="expression" dxfId="1992" priority="2584">
      <formula>AND(ISBLANK($D36),$I35="Réalisé",$D34&lt;&gt;"")</formula>
    </cfRule>
    <cfRule type="expression" dxfId="1991" priority="2585">
      <formula>AND($N35="f",$F36="")</formula>
    </cfRule>
    <cfRule type="expression" dxfId="1990" priority="2586">
      <formula>$D35&lt;&gt;""</formula>
    </cfRule>
    <cfRule type="expression" dxfId="1989" priority="2587">
      <formula>AND($N34="f",$N35="d")</formula>
    </cfRule>
    <cfRule type="expression" dxfId="1988" priority="2588">
      <formula>AND($N35="d",$N34="")</formula>
    </cfRule>
  </conditionalFormatting>
  <conditionalFormatting sqref="AY35">
    <cfRule type="expression" dxfId="1987" priority="2577">
      <formula>$D34="x"</formula>
    </cfRule>
    <cfRule type="expression" dxfId="1986" priority="2578">
      <formula>AND(ISBLANK($D36),$I35="Réalisé",$D34&lt;&gt;"")</formula>
    </cfRule>
    <cfRule type="expression" dxfId="1985" priority="2579">
      <formula>AND($N35="f",$F36="")</formula>
    </cfRule>
    <cfRule type="expression" dxfId="1984" priority="2580">
      <formula>$D35&lt;&gt;""</formula>
    </cfRule>
    <cfRule type="expression" dxfId="1983" priority="2581">
      <formula>AND($N34="f",$N35="d")</formula>
    </cfRule>
    <cfRule type="expression" dxfId="1982" priority="2582">
      <formula>AND($N35="d",$N34="")</formula>
    </cfRule>
  </conditionalFormatting>
  <conditionalFormatting sqref="AZ35">
    <cfRule type="expression" dxfId="1981" priority="2566">
      <formula>$D34="x"</formula>
    </cfRule>
    <cfRule type="expression" dxfId="1980" priority="2567">
      <formula>AND(ISBLANK($D36),$I35="Réalisé",$D34&lt;&gt;"")</formula>
    </cfRule>
    <cfRule type="expression" dxfId="1979" priority="2568">
      <formula>AND($N35="f",$F36="")</formula>
    </cfRule>
    <cfRule type="expression" dxfId="1978" priority="2569">
      <formula>$D35&lt;&gt;""</formula>
    </cfRule>
    <cfRule type="expression" dxfId="1977" priority="2570">
      <formula>AND($N34="f",$N35="d")</formula>
    </cfRule>
    <cfRule type="expression" dxfId="1976" priority="2571">
      <formula>AND($N35="d",$N34="")</formula>
    </cfRule>
  </conditionalFormatting>
  <conditionalFormatting sqref="AZ35">
    <cfRule type="expression" dxfId="1975" priority="2555">
      <formula>$D34="x"</formula>
    </cfRule>
    <cfRule type="expression" dxfId="1974" priority="2556">
      <formula>AND(ISBLANK($D36),$I35="Réalisé",$D34&lt;&gt;"")</formula>
    </cfRule>
    <cfRule type="expression" dxfId="1973" priority="2557">
      <formula>AND($N35="f",$F36="")</formula>
    </cfRule>
    <cfRule type="expression" dxfId="1972" priority="2558">
      <formula>$D35&lt;&gt;""</formula>
    </cfRule>
    <cfRule type="expression" dxfId="1971" priority="2559">
      <formula>AND($N34="f",$N35="d")</formula>
    </cfRule>
    <cfRule type="expression" dxfId="1970" priority="2560">
      <formula>AND($N35="d",$N34="")</formula>
    </cfRule>
  </conditionalFormatting>
  <conditionalFormatting sqref="AZ35">
    <cfRule type="expression" dxfId="1969" priority="2549">
      <formula>$D34="x"</formula>
    </cfRule>
    <cfRule type="expression" dxfId="1968" priority="2550">
      <formula>AND(ISBLANK($D36),$I35="Réalisé",$D34&lt;&gt;"")</formula>
    </cfRule>
    <cfRule type="expression" dxfId="1967" priority="2551">
      <formula>AND($N35="f",$F36="")</formula>
    </cfRule>
    <cfRule type="expression" dxfId="1966" priority="2552">
      <formula>$D35&lt;&gt;""</formula>
    </cfRule>
    <cfRule type="expression" dxfId="1965" priority="2553">
      <formula>AND($N34="f",$N35="d")</formula>
    </cfRule>
    <cfRule type="expression" dxfId="1964" priority="2554">
      <formula>AND($N35="d",$N34="")</formula>
    </cfRule>
  </conditionalFormatting>
  <conditionalFormatting sqref="BB37">
    <cfRule type="expression" dxfId="1963" priority="2538">
      <formula>$D36="x"</formula>
    </cfRule>
    <cfRule type="expression" dxfId="1962" priority="2539">
      <formula>AND(ISBLANK($D38),$I37="Réalisé",$D36&lt;&gt;"")</formula>
    </cfRule>
    <cfRule type="expression" dxfId="1961" priority="2540">
      <formula>AND($N37="f",$F38="")</formula>
    </cfRule>
    <cfRule type="expression" dxfId="1960" priority="2541">
      <formula>$D37&lt;&gt;""</formula>
    </cfRule>
    <cfRule type="expression" dxfId="1959" priority="2542">
      <formula>AND($N36="f",$N37="d")</formula>
    </cfRule>
    <cfRule type="expression" dxfId="1958" priority="2543">
      <formula>AND($N37="d",$N36="")</formula>
    </cfRule>
  </conditionalFormatting>
  <conditionalFormatting sqref="BB37">
    <cfRule type="expression" dxfId="1957" priority="2527">
      <formula>$D36="x"</formula>
    </cfRule>
    <cfRule type="expression" dxfId="1956" priority="2528">
      <formula>AND(ISBLANK($D38),$I37="Réalisé",$D36&lt;&gt;"")</formula>
    </cfRule>
    <cfRule type="expression" dxfId="1955" priority="2529">
      <formula>AND($N37="f",$F38="")</formula>
    </cfRule>
    <cfRule type="expression" dxfId="1954" priority="2530">
      <formula>$D37&lt;&gt;""</formula>
    </cfRule>
    <cfRule type="expression" dxfId="1953" priority="2531">
      <formula>AND($N36="f",$N37="d")</formula>
    </cfRule>
    <cfRule type="expression" dxfId="1952" priority="2532">
      <formula>AND($N37="d",$N36="")</formula>
    </cfRule>
  </conditionalFormatting>
  <conditionalFormatting sqref="BB37">
    <cfRule type="expression" dxfId="1951" priority="2521">
      <formula>$D36="x"</formula>
    </cfRule>
    <cfRule type="expression" dxfId="1950" priority="2522">
      <formula>AND(ISBLANK($D38),$I37="Réalisé",$D36&lt;&gt;"")</formula>
    </cfRule>
    <cfRule type="expression" dxfId="1949" priority="2523">
      <formula>AND($N37="f",$F38="")</formula>
    </cfRule>
    <cfRule type="expression" dxfId="1948" priority="2524">
      <formula>$D37&lt;&gt;""</formula>
    </cfRule>
    <cfRule type="expression" dxfId="1947" priority="2525">
      <formula>AND($N36="f",$N37="d")</formula>
    </cfRule>
    <cfRule type="expression" dxfId="1946" priority="2526">
      <formula>AND($N37="d",$N36="")</formula>
    </cfRule>
  </conditionalFormatting>
  <conditionalFormatting sqref="BC37">
    <cfRule type="expression" dxfId="1945" priority="2510">
      <formula>$D36="x"</formula>
    </cfRule>
    <cfRule type="expression" dxfId="1944" priority="2511">
      <formula>AND(ISBLANK($D38),$I37="Réalisé",$D36&lt;&gt;"")</formula>
    </cfRule>
    <cfRule type="expression" dxfId="1943" priority="2512">
      <formula>AND($N37="f",$F38="")</formula>
    </cfRule>
    <cfRule type="expression" dxfId="1942" priority="2513">
      <formula>$D37&lt;&gt;""</formula>
    </cfRule>
    <cfRule type="expression" dxfId="1941" priority="2514">
      <formula>AND($N36="f",$N37="d")</formula>
    </cfRule>
    <cfRule type="expression" dxfId="1940" priority="2515">
      <formula>AND($N37="d",$N36="")</formula>
    </cfRule>
  </conditionalFormatting>
  <conditionalFormatting sqref="BC37">
    <cfRule type="expression" dxfId="1939" priority="2499">
      <formula>$D36="x"</formula>
    </cfRule>
    <cfRule type="expression" dxfId="1938" priority="2500">
      <formula>AND(ISBLANK($D38),$I37="Réalisé",$D36&lt;&gt;"")</formula>
    </cfRule>
    <cfRule type="expression" dxfId="1937" priority="2501">
      <formula>AND($N37="f",$F38="")</formula>
    </cfRule>
    <cfRule type="expression" dxfId="1936" priority="2502">
      <formula>$D37&lt;&gt;""</formula>
    </cfRule>
    <cfRule type="expression" dxfId="1935" priority="2503">
      <formula>AND($N36="f",$N37="d")</formula>
    </cfRule>
    <cfRule type="expression" dxfId="1934" priority="2504">
      <formula>AND($N37="d",$N36="")</formula>
    </cfRule>
  </conditionalFormatting>
  <conditionalFormatting sqref="BC37">
    <cfRule type="expression" dxfId="1933" priority="2493">
      <formula>$D36="x"</formula>
    </cfRule>
    <cfRule type="expression" dxfId="1932" priority="2494">
      <formula>AND(ISBLANK($D38),$I37="Réalisé",$D36&lt;&gt;"")</formula>
    </cfRule>
    <cfRule type="expression" dxfId="1931" priority="2495">
      <formula>AND($N37="f",$F38="")</formula>
    </cfRule>
    <cfRule type="expression" dxfId="1930" priority="2496">
      <formula>$D37&lt;&gt;""</formula>
    </cfRule>
    <cfRule type="expression" dxfId="1929" priority="2497">
      <formula>AND($N36="f",$N37="d")</formula>
    </cfRule>
    <cfRule type="expression" dxfId="1928" priority="2498">
      <formula>AND($N37="d",$N36="")</formula>
    </cfRule>
  </conditionalFormatting>
  <conditionalFormatting sqref="BD39:BG39">
    <cfRule type="expression" dxfId="1927" priority="2482">
      <formula>$D38="x"</formula>
    </cfRule>
    <cfRule type="expression" dxfId="1926" priority="2483">
      <formula>AND(ISBLANK($D40),$I39="Réalisé",$D38&lt;&gt;"")</formula>
    </cfRule>
    <cfRule type="expression" dxfId="1925" priority="2484">
      <formula>AND($N39="f",$F40="")</formula>
    </cfRule>
    <cfRule type="expression" dxfId="1924" priority="2485">
      <formula>$D39&lt;&gt;""</formula>
    </cfRule>
    <cfRule type="expression" dxfId="1923" priority="2486">
      <formula>AND($N38="f",$N39="d")</formula>
    </cfRule>
    <cfRule type="expression" dxfId="1922" priority="2487">
      <formula>AND($N39="d",$N38="")</formula>
    </cfRule>
  </conditionalFormatting>
  <conditionalFormatting sqref="BD39">
    <cfRule type="expression" dxfId="1921" priority="2476">
      <formula>$D38="x"</formula>
    </cfRule>
    <cfRule type="expression" dxfId="1920" priority="2477">
      <formula>AND(ISBLANK($D40),$I39="Réalisé",$D38&lt;&gt;"")</formula>
    </cfRule>
    <cfRule type="expression" dxfId="1919" priority="2478">
      <formula>AND($N39="f",$F40="")</formula>
    </cfRule>
    <cfRule type="expression" dxfId="1918" priority="2479">
      <formula>$D39&lt;&gt;""</formula>
    </cfRule>
    <cfRule type="expression" dxfId="1917" priority="2480">
      <formula>AND($N38="f",$N39="d")</formula>
    </cfRule>
    <cfRule type="expression" dxfId="1916" priority="2481">
      <formula>AND($N39="d",$N38="")</formula>
    </cfRule>
  </conditionalFormatting>
  <conditionalFormatting sqref="BE39">
    <cfRule type="expression" dxfId="1915" priority="2470">
      <formula>$D38="x"</formula>
    </cfRule>
    <cfRule type="expression" dxfId="1914" priority="2471">
      <formula>AND(ISBLANK($D40),$I39="Réalisé",$D38&lt;&gt;"")</formula>
    </cfRule>
    <cfRule type="expression" dxfId="1913" priority="2472">
      <formula>AND($N39="f",$F40="")</formula>
    </cfRule>
    <cfRule type="expression" dxfId="1912" priority="2473">
      <formula>$D39&lt;&gt;""</formula>
    </cfRule>
    <cfRule type="expression" dxfId="1911" priority="2474">
      <formula>AND($N38="f",$N39="d")</formula>
    </cfRule>
    <cfRule type="expression" dxfId="1910" priority="2475">
      <formula>AND($N39="d",$N38="")</formula>
    </cfRule>
  </conditionalFormatting>
  <conditionalFormatting sqref="BF39">
    <cfRule type="expression" dxfId="1909" priority="2464">
      <formula>$D38="x"</formula>
    </cfRule>
    <cfRule type="expression" dxfId="1908" priority="2465">
      <formula>AND(ISBLANK($D40),$I39="Réalisé",$D38&lt;&gt;"")</formula>
    </cfRule>
    <cfRule type="expression" dxfId="1907" priority="2466">
      <formula>AND($N39="f",$F40="")</formula>
    </cfRule>
    <cfRule type="expression" dxfId="1906" priority="2467">
      <formula>$D39&lt;&gt;""</formula>
    </cfRule>
    <cfRule type="expression" dxfId="1905" priority="2468">
      <formula>AND($N38="f",$N39="d")</formula>
    </cfRule>
    <cfRule type="expression" dxfId="1904" priority="2469">
      <formula>AND($N39="d",$N38="")</formula>
    </cfRule>
  </conditionalFormatting>
  <conditionalFormatting sqref="BG39">
    <cfRule type="expression" dxfId="1903" priority="2458">
      <formula>$D38="x"</formula>
    </cfRule>
    <cfRule type="expression" dxfId="1902" priority="2459">
      <formula>AND(ISBLANK($D40),$I39="Réalisé",$D38&lt;&gt;"")</formula>
    </cfRule>
    <cfRule type="expression" dxfId="1901" priority="2460">
      <formula>AND($N39="f",$F40="")</formula>
    </cfRule>
    <cfRule type="expression" dxfId="1900" priority="2461">
      <formula>$D39&lt;&gt;""</formula>
    </cfRule>
    <cfRule type="expression" dxfId="1899" priority="2462">
      <formula>AND($N38="f",$N39="d")</formula>
    </cfRule>
    <cfRule type="expression" dxfId="1898" priority="2463">
      <formula>AND($N39="d",$N38="")</formula>
    </cfRule>
  </conditionalFormatting>
  <conditionalFormatting sqref="BI41:BJ41">
    <cfRule type="expression" dxfId="1897" priority="2443">
      <formula>$D40="x"</formula>
    </cfRule>
    <cfRule type="expression" dxfId="1896" priority="2444">
      <formula>AND(ISBLANK($D42),$I41="Réalisé",$D40&lt;&gt;"")</formula>
    </cfRule>
    <cfRule type="expression" dxfId="1895" priority="2445">
      <formula>AND($N41="f",$F42="")</formula>
    </cfRule>
    <cfRule type="expression" dxfId="1894" priority="2446">
      <formula>$D41&lt;&gt;""</formula>
    </cfRule>
    <cfRule type="expression" dxfId="1893" priority="2447">
      <formula>AND($N40="f",$N41="d")</formula>
    </cfRule>
    <cfRule type="expression" dxfId="1892" priority="2448">
      <formula>AND($N41="d",$N40="")</formula>
    </cfRule>
  </conditionalFormatting>
  <conditionalFormatting sqref="BI41:BJ41">
    <cfRule type="expression" dxfId="1891" priority="2454">
      <formula>AND(ISBLANK($D42),$I41="Réalisé",$D40&lt;&gt;"")</formula>
    </cfRule>
    <cfRule type="expression" dxfId="1890" priority="2455">
      <formula>AND($N41="d",$N40="")</formula>
    </cfRule>
    <cfRule type="expression" dxfId="1889" priority="2456">
      <formula>AND($N40="f",$N41="d")</formula>
    </cfRule>
    <cfRule type="expression" dxfId="1888" priority="2457">
      <formula>$D41&lt;&gt;""</formula>
    </cfRule>
  </conditionalFormatting>
  <conditionalFormatting sqref="BI41:BJ41">
    <cfRule type="expression" dxfId="1887" priority="2432">
      <formula>$D40="x"</formula>
    </cfRule>
    <cfRule type="expression" dxfId="1886" priority="2433">
      <formula>AND(ISBLANK($D42),$I41="Réalisé",$D40&lt;&gt;"")</formula>
    </cfRule>
    <cfRule type="expression" dxfId="1885" priority="2434">
      <formula>AND($N41="f",$F42="")</formula>
    </cfRule>
    <cfRule type="expression" dxfId="1884" priority="2435">
      <formula>$D41&lt;&gt;""</formula>
    </cfRule>
    <cfRule type="expression" dxfId="1883" priority="2436">
      <formula>AND($N40="f",$N41="d")</formula>
    </cfRule>
    <cfRule type="expression" dxfId="1882" priority="2437">
      <formula>AND($N41="d",$N40="")</formula>
    </cfRule>
  </conditionalFormatting>
  <conditionalFormatting sqref="BI41">
    <cfRule type="expression" dxfId="1881" priority="2426">
      <formula>$D40="x"</formula>
    </cfRule>
    <cfRule type="expression" dxfId="1880" priority="2427">
      <formula>AND(ISBLANK($D42),$I41="Réalisé",$D40&lt;&gt;"")</formula>
    </cfRule>
    <cfRule type="expression" dxfId="1879" priority="2428">
      <formula>AND($N41="f",$F42="")</formula>
    </cfRule>
    <cfRule type="expression" dxfId="1878" priority="2429">
      <formula>$D41&lt;&gt;""</formula>
    </cfRule>
    <cfRule type="expression" dxfId="1877" priority="2430">
      <formula>AND($N40="f",$N41="d")</formula>
    </cfRule>
    <cfRule type="expression" dxfId="1876" priority="2431">
      <formula>AND($N41="d",$N40="")</formula>
    </cfRule>
  </conditionalFormatting>
  <conditionalFormatting sqref="BJ41">
    <cfRule type="expression" dxfId="1875" priority="2420">
      <formula>$D40="x"</formula>
    </cfRule>
    <cfRule type="expression" dxfId="1874" priority="2421">
      <formula>AND(ISBLANK($D42),$I41="Réalisé",$D40&lt;&gt;"")</formula>
    </cfRule>
    <cfRule type="expression" dxfId="1873" priority="2422">
      <formula>AND($N41="f",$F42="")</formula>
    </cfRule>
    <cfRule type="expression" dxfId="1872" priority="2423">
      <formula>$D41&lt;&gt;""</formula>
    </cfRule>
    <cfRule type="expression" dxfId="1871" priority="2424">
      <formula>AND($N40="f",$N41="d")</formula>
    </cfRule>
    <cfRule type="expression" dxfId="1870" priority="2425">
      <formula>AND($N41="d",$N40="")</formula>
    </cfRule>
  </conditionalFormatting>
  <conditionalFormatting sqref="BK43:BL43">
    <cfRule type="expression" dxfId="1869" priority="2405">
      <formula>$D42="x"</formula>
    </cfRule>
    <cfRule type="expression" dxfId="1868" priority="2406">
      <formula>AND(ISBLANK($D44),$I43="Réalisé",$D42&lt;&gt;"")</formula>
    </cfRule>
    <cfRule type="expression" dxfId="1867" priority="2407">
      <formula>AND($N43="f",$F44="")</formula>
    </cfRule>
    <cfRule type="expression" dxfId="1866" priority="2408">
      <formula>$D43&lt;&gt;""</formula>
    </cfRule>
    <cfRule type="expression" dxfId="1865" priority="2409">
      <formula>AND($N42="f",$N43="d")</formula>
    </cfRule>
    <cfRule type="expression" dxfId="1864" priority="2410">
      <formula>AND($N43="d",$N42="")</formula>
    </cfRule>
  </conditionalFormatting>
  <conditionalFormatting sqref="BK43:BL43">
    <cfRule type="expression" dxfId="1863" priority="2416">
      <formula>AND(ISBLANK($D44),$I43="Réalisé",$D42&lt;&gt;"")</formula>
    </cfRule>
    <cfRule type="expression" dxfId="1862" priority="2417">
      <formula>AND($N43="d",$N42="")</formula>
    </cfRule>
    <cfRule type="expression" dxfId="1861" priority="2418">
      <formula>AND($N42="f",$N43="d")</formula>
    </cfRule>
    <cfRule type="expression" dxfId="1860" priority="2419">
      <formula>$D43&lt;&gt;""</formula>
    </cfRule>
  </conditionalFormatting>
  <conditionalFormatting sqref="BK43:BL43">
    <cfRule type="expression" dxfId="1859" priority="2394">
      <formula>$D42="x"</formula>
    </cfRule>
    <cfRule type="expression" dxfId="1858" priority="2395">
      <formula>AND(ISBLANK($D44),$I43="Réalisé",$D42&lt;&gt;"")</formula>
    </cfRule>
    <cfRule type="expression" dxfId="1857" priority="2396">
      <formula>AND($N43="f",$F44="")</formula>
    </cfRule>
    <cfRule type="expression" dxfId="1856" priority="2397">
      <formula>$D43&lt;&gt;""</formula>
    </cfRule>
    <cfRule type="expression" dxfId="1855" priority="2398">
      <formula>AND($N42="f",$N43="d")</formula>
    </cfRule>
    <cfRule type="expression" dxfId="1854" priority="2399">
      <formula>AND($N43="d",$N42="")</formula>
    </cfRule>
  </conditionalFormatting>
  <conditionalFormatting sqref="BK43">
    <cfRule type="expression" dxfId="1853" priority="2388">
      <formula>$D42="x"</formula>
    </cfRule>
    <cfRule type="expression" dxfId="1852" priority="2389">
      <formula>AND(ISBLANK($D44),$I43="Réalisé",$D42&lt;&gt;"")</formula>
    </cfRule>
    <cfRule type="expression" dxfId="1851" priority="2390">
      <formula>AND($N43="f",$F44="")</formula>
    </cfRule>
    <cfRule type="expression" dxfId="1850" priority="2391">
      <formula>$D43&lt;&gt;""</formula>
    </cfRule>
    <cfRule type="expression" dxfId="1849" priority="2392">
      <formula>AND($N42="f",$N43="d")</formula>
    </cfRule>
    <cfRule type="expression" dxfId="1848" priority="2393">
      <formula>AND($N43="d",$N42="")</formula>
    </cfRule>
  </conditionalFormatting>
  <conditionalFormatting sqref="BL43">
    <cfRule type="expression" dxfId="1847" priority="2382">
      <formula>$D42="x"</formula>
    </cfRule>
    <cfRule type="expression" dxfId="1846" priority="2383">
      <formula>AND(ISBLANK($D44),$I43="Réalisé",$D42&lt;&gt;"")</formula>
    </cfRule>
    <cfRule type="expression" dxfId="1845" priority="2384">
      <formula>AND($N43="f",$F44="")</formula>
    </cfRule>
    <cfRule type="expression" dxfId="1844" priority="2385">
      <formula>$D43&lt;&gt;""</formula>
    </cfRule>
    <cfRule type="expression" dxfId="1843" priority="2386">
      <formula>AND($N42="f",$N43="d")</formula>
    </cfRule>
    <cfRule type="expression" dxfId="1842" priority="2387">
      <formula>AND($N43="d",$N42="")</formula>
    </cfRule>
  </conditionalFormatting>
  <conditionalFormatting sqref="BM45:BN45">
    <cfRule type="expression" dxfId="1841" priority="2367">
      <formula>$D44="x"</formula>
    </cfRule>
    <cfRule type="expression" dxfId="1840" priority="2368">
      <formula>AND(ISBLANK($D46),$I45="Réalisé",$D44&lt;&gt;"")</formula>
    </cfRule>
    <cfRule type="expression" dxfId="1839" priority="2369">
      <formula>AND($N45="f",$F46="")</formula>
    </cfRule>
    <cfRule type="expression" dxfId="1838" priority="2370">
      <formula>$D45&lt;&gt;""</formula>
    </cfRule>
    <cfRule type="expression" dxfId="1837" priority="2371">
      <formula>AND($N44="f",$N45="d")</formula>
    </cfRule>
    <cfRule type="expression" dxfId="1836" priority="2372">
      <formula>AND($N45="d",$N44="")</formula>
    </cfRule>
  </conditionalFormatting>
  <conditionalFormatting sqref="BM45:BN45">
    <cfRule type="expression" dxfId="1835" priority="2378">
      <formula>AND(ISBLANK($D46),$I45="Réalisé",$D44&lt;&gt;"")</formula>
    </cfRule>
    <cfRule type="expression" dxfId="1834" priority="2379">
      <formula>AND($N45="d",$N44="")</formula>
    </cfRule>
    <cfRule type="expression" dxfId="1833" priority="2380">
      <formula>AND($N44="f",$N45="d")</formula>
    </cfRule>
    <cfRule type="expression" dxfId="1832" priority="2381">
      <formula>$D45&lt;&gt;""</formula>
    </cfRule>
  </conditionalFormatting>
  <conditionalFormatting sqref="BM45:BN45">
    <cfRule type="expression" dxfId="1831" priority="2356">
      <formula>$D44="x"</formula>
    </cfRule>
    <cfRule type="expression" dxfId="1830" priority="2357">
      <formula>AND(ISBLANK($D46),$I45="Réalisé",$D44&lt;&gt;"")</formula>
    </cfRule>
    <cfRule type="expression" dxfId="1829" priority="2358">
      <formula>AND($N45="f",$F46="")</formula>
    </cfRule>
    <cfRule type="expression" dxfId="1828" priority="2359">
      <formula>$D45&lt;&gt;""</formula>
    </cfRule>
    <cfRule type="expression" dxfId="1827" priority="2360">
      <formula>AND($N44="f",$N45="d")</formula>
    </cfRule>
    <cfRule type="expression" dxfId="1826" priority="2361">
      <formula>AND($N45="d",$N44="")</formula>
    </cfRule>
  </conditionalFormatting>
  <conditionalFormatting sqref="BM45">
    <cfRule type="expression" dxfId="1825" priority="2350">
      <formula>$D44="x"</formula>
    </cfRule>
    <cfRule type="expression" dxfId="1824" priority="2351">
      <formula>AND(ISBLANK($D46),$I45="Réalisé",$D44&lt;&gt;"")</formula>
    </cfRule>
    <cfRule type="expression" dxfId="1823" priority="2352">
      <formula>AND($N45="f",$F46="")</formula>
    </cfRule>
    <cfRule type="expression" dxfId="1822" priority="2353">
      <formula>$D45&lt;&gt;""</formula>
    </cfRule>
    <cfRule type="expression" dxfId="1821" priority="2354">
      <formula>AND($N44="f",$N45="d")</formula>
    </cfRule>
    <cfRule type="expression" dxfId="1820" priority="2355">
      <formula>AND($N45="d",$N44="")</formula>
    </cfRule>
  </conditionalFormatting>
  <conditionalFormatting sqref="BN45">
    <cfRule type="expression" dxfId="1819" priority="2344">
      <formula>$D44="x"</formula>
    </cfRule>
    <cfRule type="expression" dxfId="1818" priority="2345">
      <formula>AND(ISBLANK($D46),$I45="Réalisé",$D44&lt;&gt;"")</formula>
    </cfRule>
    <cfRule type="expression" dxfId="1817" priority="2346">
      <formula>AND($N45="f",$F46="")</formula>
    </cfRule>
    <cfRule type="expression" dxfId="1816" priority="2347">
      <formula>$D45&lt;&gt;""</formula>
    </cfRule>
    <cfRule type="expression" dxfId="1815" priority="2348">
      <formula>AND($N44="f",$N45="d")</formula>
    </cfRule>
    <cfRule type="expression" dxfId="1814" priority="2349">
      <formula>AND($N45="d",$N44="")</formula>
    </cfRule>
  </conditionalFormatting>
  <conditionalFormatting sqref="BO47">
    <cfRule type="expression" dxfId="1813" priority="2329">
      <formula>$D46="x"</formula>
    </cfRule>
    <cfRule type="expression" dxfId="1812" priority="2330">
      <formula>AND(ISBLANK($D48),$I47="Réalisé",$D46&lt;&gt;"")</formula>
    </cfRule>
    <cfRule type="expression" dxfId="1811" priority="2331">
      <formula>AND($N47="f",$F48="")</formula>
    </cfRule>
    <cfRule type="expression" dxfId="1810" priority="2332">
      <formula>$D47&lt;&gt;""</formula>
    </cfRule>
    <cfRule type="expression" dxfId="1809" priority="2333">
      <formula>AND($N46="f",$N47="d")</formula>
    </cfRule>
    <cfRule type="expression" dxfId="1808" priority="2334">
      <formula>AND($N47="d",$N46="")</formula>
    </cfRule>
  </conditionalFormatting>
  <conditionalFormatting sqref="BO47">
    <cfRule type="expression" dxfId="1807" priority="2340">
      <formula>AND(ISBLANK($D48),$I47="Réalisé",$D46&lt;&gt;"")</formula>
    </cfRule>
    <cfRule type="expression" dxfId="1806" priority="2341">
      <formula>AND($N47="d",$N46="")</formula>
    </cfRule>
    <cfRule type="expression" dxfId="1805" priority="2342">
      <formula>AND($N46="f",$N47="d")</formula>
    </cfRule>
    <cfRule type="expression" dxfId="1804" priority="2343">
      <formula>$D47&lt;&gt;""</formula>
    </cfRule>
  </conditionalFormatting>
  <conditionalFormatting sqref="BO47">
    <cfRule type="expression" dxfId="1803" priority="2318">
      <formula>$D46="x"</formula>
    </cfRule>
    <cfRule type="expression" dxfId="1802" priority="2319">
      <formula>AND(ISBLANK($D48),$I47="Réalisé",$D46&lt;&gt;"")</formula>
    </cfRule>
    <cfRule type="expression" dxfId="1801" priority="2320">
      <formula>AND($N47="f",$F48="")</formula>
    </cfRule>
    <cfRule type="expression" dxfId="1800" priority="2321">
      <formula>$D47&lt;&gt;""</formula>
    </cfRule>
    <cfRule type="expression" dxfId="1799" priority="2322">
      <formula>AND($N46="f",$N47="d")</formula>
    </cfRule>
    <cfRule type="expression" dxfId="1798" priority="2323">
      <formula>AND($N47="d",$N46="")</formula>
    </cfRule>
  </conditionalFormatting>
  <conditionalFormatting sqref="BO47">
    <cfRule type="expression" dxfId="1797" priority="2312">
      <formula>$D46="x"</formula>
    </cfRule>
    <cfRule type="expression" dxfId="1796" priority="2313">
      <formula>AND(ISBLANK($D48),$I47="Réalisé",$D46&lt;&gt;"")</formula>
    </cfRule>
    <cfRule type="expression" dxfId="1795" priority="2314">
      <formula>AND($N47="f",$F48="")</formula>
    </cfRule>
    <cfRule type="expression" dxfId="1794" priority="2315">
      <formula>$D47&lt;&gt;""</formula>
    </cfRule>
    <cfRule type="expression" dxfId="1793" priority="2316">
      <formula>AND($N46="f",$N47="d")</formula>
    </cfRule>
    <cfRule type="expression" dxfId="1792" priority="2317">
      <formula>AND($N47="d",$N46="")</formula>
    </cfRule>
  </conditionalFormatting>
  <conditionalFormatting sqref="BP49:BT49">
    <cfRule type="expression" dxfId="1791" priority="2306">
      <formula>$D48="x"</formula>
    </cfRule>
    <cfRule type="expression" dxfId="1790" priority="2307">
      <formula>AND(ISBLANK($D50),$I49="Réalisé",$D48&lt;&gt;"")</formula>
    </cfRule>
    <cfRule type="expression" dxfId="1789" priority="2308">
      <formula>AND($N49="f",$F50="")</formula>
    </cfRule>
    <cfRule type="expression" dxfId="1788" priority="2309">
      <formula>$D49&lt;&gt;""</formula>
    </cfRule>
    <cfRule type="expression" dxfId="1787" priority="2310">
      <formula>AND($N48="f",$N49="d")</formula>
    </cfRule>
    <cfRule type="expression" dxfId="1786" priority="2311">
      <formula>AND($N49="d",$N48="")</formula>
    </cfRule>
  </conditionalFormatting>
  <conditionalFormatting sqref="BP49:BS49">
    <cfRule type="expression" dxfId="1785" priority="2295">
      <formula>$D48="x"</formula>
    </cfRule>
    <cfRule type="expression" dxfId="1784" priority="2296">
      <formula>AND(ISBLANK($D50),$I49="Réalisé",$D48&lt;&gt;"")</formula>
    </cfRule>
    <cfRule type="expression" dxfId="1783" priority="2297">
      <formula>AND($N49="f",$F50="")</formula>
    </cfRule>
    <cfRule type="expression" dxfId="1782" priority="2298">
      <formula>$D49&lt;&gt;""</formula>
    </cfRule>
    <cfRule type="expression" dxfId="1781" priority="2299">
      <formula>AND($N48="f",$N49="d")</formula>
    </cfRule>
    <cfRule type="expression" dxfId="1780" priority="2300">
      <formula>AND($N49="d",$N48="")</formula>
    </cfRule>
  </conditionalFormatting>
  <conditionalFormatting sqref="BP49">
    <cfRule type="expression" dxfId="1779" priority="2289">
      <formula>$D48="x"</formula>
    </cfRule>
    <cfRule type="expression" dxfId="1778" priority="2290">
      <formula>AND(ISBLANK($D50),$I49="Réalisé",$D48&lt;&gt;"")</formula>
    </cfRule>
    <cfRule type="expression" dxfId="1777" priority="2291">
      <formula>AND($N49="f",$F50="")</formula>
    </cfRule>
    <cfRule type="expression" dxfId="1776" priority="2292">
      <formula>$D49&lt;&gt;""</formula>
    </cfRule>
    <cfRule type="expression" dxfId="1775" priority="2293">
      <formula>AND($N48="f",$N49="d")</formula>
    </cfRule>
    <cfRule type="expression" dxfId="1774" priority="2294">
      <formula>AND($N49="d",$N48="")</formula>
    </cfRule>
  </conditionalFormatting>
  <conditionalFormatting sqref="BQ49">
    <cfRule type="expression" dxfId="1773" priority="2283">
      <formula>$D48="x"</formula>
    </cfRule>
    <cfRule type="expression" dxfId="1772" priority="2284">
      <formula>AND(ISBLANK($D50),$I49="Réalisé",$D48&lt;&gt;"")</formula>
    </cfRule>
    <cfRule type="expression" dxfId="1771" priority="2285">
      <formula>AND($N49="f",$F50="")</formula>
    </cfRule>
    <cfRule type="expression" dxfId="1770" priority="2286">
      <formula>$D49&lt;&gt;""</formula>
    </cfRule>
    <cfRule type="expression" dxfId="1769" priority="2287">
      <formula>AND($N48="f",$N49="d")</formula>
    </cfRule>
    <cfRule type="expression" dxfId="1768" priority="2288">
      <formula>AND($N49="d",$N48="")</formula>
    </cfRule>
  </conditionalFormatting>
  <conditionalFormatting sqref="BR49">
    <cfRule type="expression" dxfId="1767" priority="2277">
      <formula>$D48="x"</formula>
    </cfRule>
    <cfRule type="expression" dxfId="1766" priority="2278">
      <formula>AND(ISBLANK($D50),$I49="Réalisé",$D48&lt;&gt;"")</formula>
    </cfRule>
    <cfRule type="expression" dxfId="1765" priority="2279">
      <formula>AND($N49="f",$F50="")</formula>
    </cfRule>
    <cfRule type="expression" dxfId="1764" priority="2280">
      <formula>$D49&lt;&gt;""</formula>
    </cfRule>
    <cfRule type="expression" dxfId="1763" priority="2281">
      <formula>AND($N48="f",$N49="d")</formula>
    </cfRule>
    <cfRule type="expression" dxfId="1762" priority="2282">
      <formula>AND($N49="d",$N48="")</formula>
    </cfRule>
  </conditionalFormatting>
  <conditionalFormatting sqref="BS49">
    <cfRule type="expression" dxfId="1761" priority="2271">
      <formula>$D48="x"</formula>
    </cfRule>
    <cfRule type="expression" dxfId="1760" priority="2272">
      <formula>AND(ISBLANK($D50),$I49="Réalisé",$D48&lt;&gt;"")</formula>
    </cfRule>
    <cfRule type="expression" dxfId="1759" priority="2273">
      <formula>AND($N49="f",$F50="")</formula>
    </cfRule>
    <cfRule type="expression" dxfId="1758" priority="2274">
      <formula>$D49&lt;&gt;""</formula>
    </cfRule>
    <cfRule type="expression" dxfId="1757" priority="2275">
      <formula>AND($N48="f",$N49="d")</formula>
    </cfRule>
    <cfRule type="expression" dxfId="1756" priority="2276">
      <formula>AND($N49="d",$N48="")</formula>
    </cfRule>
  </conditionalFormatting>
  <conditionalFormatting sqref="BR49:BV49">
    <cfRule type="expression" dxfId="1755" priority="2265">
      <formula>$D48="x"</formula>
    </cfRule>
    <cfRule type="expression" dxfId="1754" priority="2266">
      <formula>AND(ISBLANK($D50),$I49="Réalisé",$D48&lt;&gt;"")</formula>
    </cfRule>
    <cfRule type="expression" dxfId="1753" priority="2267">
      <formula>AND($N49="f",$F50="")</formula>
    </cfRule>
    <cfRule type="expression" dxfId="1752" priority="2268">
      <formula>$D49&lt;&gt;""</formula>
    </cfRule>
    <cfRule type="expression" dxfId="1751" priority="2269">
      <formula>AND($N48="f",$N49="d")</formula>
    </cfRule>
    <cfRule type="expression" dxfId="1750" priority="2270">
      <formula>AND($N49="d",$N48="")</formula>
    </cfRule>
  </conditionalFormatting>
  <conditionalFormatting sqref="BR49:BU49">
    <cfRule type="expression" dxfId="1749" priority="2254">
      <formula>$D48="x"</formula>
    </cfRule>
    <cfRule type="expression" dxfId="1748" priority="2255">
      <formula>AND(ISBLANK($D50),$I49="Réalisé",$D48&lt;&gt;"")</formula>
    </cfRule>
    <cfRule type="expression" dxfId="1747" priority="2256">
      <formula>AND($N49="f",$F50="")</formula>
    </cfRule>
    <cfRule type="expression" dxfId="1746" priority="2257">
      <formula>$D49&lt;&gt;""</formula>
    </cfRule>
    <cfRule type="expression" dxfId="1745" priority="2258">
      <formula>AND($N48="f",$N49="d")</formula>
    </cfRule>
    <cfRule type="expression" dxfId="1744" priority="2259">
      <formula>AND($N49="d",$N48="")</formula>
    </cfRule>
  </conditionalFormatting>
  <conditionalFormatting sqref="BR49">
    <cfRule type="expression" dxfId="1743" priority="2248">
      <formula>$D48="x"</formula>
    </cfRule>
    <cfRule type="expression" dxfId="1742" priority="2249">
      <formula>AND(ISBLANK($D50),$I49="Réalisé",$D48&lt;&gt;"")</formula>
    </cfRule>
    <cfRule type="expression" dxfId="1741" priority="2250">
      <formula>AND($N49="f",$F50="")</formula>
    </cfRule>
    <cfRule type="expression" dxfId="1740" priority="2251">
      <formula>$D49&lt;&gt;""</formula>
    </cfRule>
    <cfRule type="expression" dxfId="1739" priority="2252">
      <formula>AND($N48="f",$N49="d")</formula>
    </cfRule>
    <cfRule type="expression" dxfId="1738" priority="2253">
      <formula>AND($N49="d",$N48="")</formula>
    </cfRule>
  </conditionalFormatting>
  <conditionalFormatting sqref="BS49">
    <cfRule type="expression" dxfId="1737" priority="2242">
      <formula>$D48="x"</formula>
    </cfRule>
    <cfRule type="expression" dxfId="1736" priority="2243">
      <formula>AND(ISBLANK($D50),$I49="Réalisé",$D48&lt;&gt;"")</formula>
    </cfRule>
    <cfRule type="expression" dxfId="1735" priority="2244">
      <formula>AND($N49="f",$F50="")</formula>
    </cfRule>
    <cfRule type="expression" dxfId="1734" priority="2245">
      <formula>$D49&lt;&gt;""</formula>
    </cfRule>
    <cfRule type="expression" dxfId="1733" priority="2246">
      <formula>AND($N48="f",$N49="d")</formula>
    </cfRule>
    <cfRule type="expression" dxfId="1732" priority="2247">
      <formula>AND($N49="d",$N48="")</formula>
    </cfRule>
  </conditionalFormatting>
  <conditionalFormatting sqref="BT49">
    <cfRule type="expression" dxfId="1731" priority="2236">
      <formula>$D48="x"</formula>
    </cfRule>
    <cfRule type="expression" dxfId="1730" priority="2237">
      <formula>AND(ISBLANK($D50),$I49="Réalisé",$D48&lt;&gt;"")</formula>
    </cfRule>
    <cfRule type="expression" dxfId="1729" priority="2238">
      <formula>AND($N49="f",$F50="")</formula>
    </cfRule>
    <cfRule type="expression" dxfId="1728" priority="2239">
      <formula>$D49&lt;&gt;""</formula>
    </cfRule>
    <cfRule type="expression" dxfId="1727" priority="2240">
      <formula>AND($N48="f",$N49="d")</formula>
    </cfRule>
    <cfRule type="expression" dxfId="1726" priority="2241">
      <formula>AND($N49="d",$N48="")</formula>
    </cfRule>
  </conditionalFormatting>
  <conditionalFormatting sqref="BU49">
    <cfRule type="expression" dxfId="1725" priority="2230">
      <formula>$D48="x"</formula>
    </cfRule>
    <cfRule type="expression" dxfId="1724" priority="2231">
      <formula>AND(ISBLANK($D50),$I49="Réalisé",$D48&lt;&gt;"")</formula>
    </cfRule>
    <cfRule type="expression" dxfId="1723" priority="2232">
      <formula>AND($N49="f",$F50="")</formula>
    </cfRule>
    <cfRule type="expression" dxfId="1722" priority="2233">
      <formula>$D49&lt;&gt;""</formula>
    </cfRule>
    <cfRule type="expression" dxfId="1721" priority="2234">
      <formula>AND($N48="f",$N49="d")</formula>
    </cfRule>
    <cfRule type="expression" dxfId="1720" priority="2235">
      <formula>AND($N49="d",$N48="")</formula>
    </cfRule>
  </conditionalFormatting>
  <conditionalFormatting sqref="BW51:BZ51">
    <cfRule type="expression" dxfId="1719" priority="2213">
      <formula>$D50="x"</formula>
    </cfRule>
    <cfRule type="expression" dxfId="1718" priority="2214">
      <formula>AND(ISBLANK($D52),$I51="Réalisé",$D50&lt;&gt;"")</formula>
    </cfRule>
    <cfRule type="expression" dxfId="1717" priority="2215">
      <formula>AND($N51="f",$F52="")</formula>
    </cfRule>
    <cfRule type="expression" dxfId="1716" priority="2216">
      <formula>$D51&lt;&gt;""</formula>
    </cfRule>
    <cfRule type="expression" dxfId="1715" priority="2217">
      <formula>AND($N50="f",$N51="d")</formula>
    </cfRule>
    <cfRule type="expression" dxfId="1714" priority="2218">
      <formula>AND($N51="d",$N50="")</formula>
    </cfRule>
  </conditionalFormatting>
  <conditionalFormatting sqref="BW51">
    <cfRule type="expression" dxfId="1713" priority="2207">
      <formula>$D50="x"</formula>
    </cfRule>
    <cfRule type="expression" dxfId="1712" priority="2208">
      <formula>AND(ISBLANK($D52),$I51="Réalisé",$D50&lt;&gt;"")</formula>
    </cfRule>
    <cfRule type="expression" dxfId="1711" priority="2209">
      <formula>AND($N51="f",$F52="")</formula>
    </cfRule>
    <cfRule type="expression" dxfId="1710" priority="2210">
      <formula>$D51&lt;&gt;""</formula>
    </cfRule>
    <cfRule type="expression" dxfId="1709" priority="2211">
      <formula>AND($N50="f",$N51="d")</formula>
    </cfRule>
    <cfRule type="expression" dxfId="1708" priority="2212">
      <formula>AND($N51="d",$N50="")</formula>
    </cfRule>
  </conditionalFormatting>
  <conditionalFormatting sqref="BX51">
    <cfRule type="expression" dxfId="1707" priority="2201">
      <formula>$D50="x"</formula>
    </cfRule>
    <cfRule type="expression" dxfId="1706" priority="2202">
      <formula>AND(ISBLANK($D52),$I51="Réalisé",$D50&lt;&gt;"")</formula>
    </cfRule>
    <cfRule type="expression" dxfId="1705" priority="2203">
      <formula>AND($N51="f",$F52="")</formula>
    </cfRule>
    <cfRule type="expression" dxfId="1704" priority="2204">
      <formula>$D51&lt;&gt;""</formula>
    </cfRule>
    <cfRule type="expression" dxfId="1703" priority="2205">
      <formula>AND($N50="f",$N51="d")</formula>
    </cfRule>
    <cfRule type="expression" dxfId="1702" priority="2206">
      <formula>AND($N51="d",$N50="")</formula>
    </cfRule>
  </conditionalFormatting>
  <conditionalFormatting sqref="BY51">
    <cfRule type="expression" dxfId="1701" priority="2195">
      <formula>$D50="x"</formula>
    </cfRule>
    <cfRule type="expression" dxfId="1700" priority="2196">
      <formula>AND(ISBLANK($D52),$I51="Réalisé",$D50&lt;&gt;"")</formula>
    </cfRule>
    <cfRule type="expression" dxfId="1699" priority="2197">
      <formula>AND($N51="f",$F52="")</formula>
    </cfRule>
    <cfRule type="expression" dxfId="1698" priority="2198">
      <formula>$D51&lt;&gt;""</formula>
    </cfRule>
    <cfRule type="expression" dxfId="1697" priority="2199">
      <formula>AND($N50="f",$N51="d")</formula>
    </cfRule>
    <cfRule type="expression" dxfId="1696" priority="2200">
      <formula>AND($N51="d",$N50="")</formula>
    </cfRule>
  </conditionalFormatting>
  <conditionalFormatting sqref="BZ51">
    <cfRule type="expression" dxfId="1695" priority="2189">
      <formula>$D50="x"</formula>
    </cfRule>
    <cfRule type="expression" dxfId="1694" priority="2190">
      <formula>AND(ISBLANK($D52),$I51="Réalisé",$D50&lt;&gt;"")</formula>
    </cfRule>
    <cfRule type="expression" dxfId="1693" priority="2191">
      <formula>AND($N51="f",$F52="")</formula>
    </cfRule>
    <cfRule type="expression" dxfId="1692" priority="2192">
      <formula>$D51&lt;&gt;""</formula>
    </cfRule>
    <cfRule type="expression" dxfId="1691" priority="2193">
      <formula>AND($N50="f",$N51="d")</formula>
    </cfRule>
    <cfRule type="expression" dxfId="1690" priority="2194">
      <formula>AND($N51="d",$N50="")</formula>
    </cfRule>
  </conditionalFormatting>
  <conditionalFormatting sqref="CA53:CC53">
    <cfRule type="expression" dxfId="1689" priority="2178">
      <formula>$D52="x"</formula>
    </cfRule>
    <cfRule type="expression" dxfId="1688" priority="2179">
      <formula>AND(ISBLANK($D54),$I53="Réalisé",$D52&lt;&gt;"")</formula>
    </cfRule>
    <cfRule type="expression" dxfId="1687" priority="2180">
      <formula>AND($N53="f",$F54="")</formula>
    </cfRule>
    <cfRule type="expression" dxfId="1686" priority="2181">
      <formula>$D53&lt;&gt;""</formula>
    </cfRule>
    <cfRule type="expression" dxfId="1685" priority="2182">
      <formula>AND($N52="f",$N53="d")</formula>
    </cfRule>
    <cfRule type="expression" dxfId="1684" priority="2183">
      <formula>AND($N53="d",$N52="")</formula>
    </cfRule>
  </conditionalFormatting>
  <conditionalFormatting sqref="CA53:CD53">
    <cfRule type="expression" dxfId="1683" priority="2172">
      <formula>$D52="x"</formula>
    </cfRule>
    <cfRule type="expression" dxfId="1682" priority="2173">
      <formula>AND(ISBLANK($D54),$I53="Réalisé",$D52&lt;&gt;"")</formula>
    </cfRule>
    <cfRule type="expression" dxfId="1681" priority="2174">
      <formula>AND($N53="f",$F54="")</formula>
    </cfRule>
    <cfRule type="expression" dxfId="1680" priority="2175">
      <formula>$D53&lt;&gt;""</formula>
    </cfRule>
    <cfRule type="expression" dxfId="1679" priority="2176">
      <formula>AND($N52="f",$N53="d")</formula>
    </cfRule>
    <cfRule type="expression" dxfId="1678" priority="2177">
      <formula>AND($N53="d",$N52="")</formula>
    </cfRule>
  </conditionalFormatting>
  <conditionalFormatting sqref="CA53:CC53">
    <cfRule type="expression" dxfId="1677" priority="2161">
      <formula>$D52="x"</formula>
    </cfRule>
    <cfRule type="expression" dxfId="1676" priority="2162">
      <formula>AND(ISBLANK($D54),$I53="Réalisé",$D52&lt;&gt;"")</formula>
    </cfRule>
    <cfRule type="expression" dxfId="1675" priority="2163">
      <formula>AND($N53="f",$F54="")</formula>
    </cfRule>
    <cfRule type="expression" dxfId="1674" priority="2164">
      <formula>$D53&lt;&gt;""</formula>
    </cfRule>
    <cfRule type="expression" dxfId="1673" priority="2165">
      <formula>AND($N52="f",$N53="d")</formula>
    </cfRule>
    <cfRule type="expression" dxfId="1672" priority="2166">
      <formula>AND($N53="d",$N52="")</formula>
    </cfRule>
  </conditionalFormatting>
  <conditionalFormatting sqref="CA53">
    <cfRule type="expression" dxfId="1671" priority="2155">
      <formula>$D52="x"</formula>
    </cfRule>
    <cfRule type="expression" dxfId="1670" priority="2156">
      <formula>AND(ISBLANK($D54),$I53="Réalisé",$D52&lt;&gt;"")</formula>
    </cfRule>
    <cfRule type="expression" dxfId="1669" priority="2157">
      <formula>AND($N53="f",$F54="")</formula>
    </cfRule>
    <cfRule type="expression" dxfId="1668" priority="2158">
      <formula>$D53&lt;&gt;""</formula>
    </cfRule>
    <cfRule type="expression" dxfId="1667" priority="2159">
      <formula>AND($N52="f",$N53="d")</formula>
    </cfRule>
    <cfRule type="expression" dxfId="1666" priority="2160">
      <formula>AND($N53="d",$N52="")</formula>
    </cfRule>
  </conditionalFormatting>
  <conditionalFormatting sqref="CB53">
    <cfRule type="expression" dxfId="1665" priority="2149">
      <formula>$D52="x"</formula>
    </cfRule>
    <cfRule type="expression" dxfId="1664" priority="2150">
      <formula>AND(ISBLANK($D54),$I53="Réalisé",$D52&lt;&gt;"")</formula>
    </cfRule>
    <cfRule type="expression" dxfId="1663" priority="2151">
      <formula>AND($N53="f",$F54="")</formula>
    </cfRule>
    <cfRule type="expression" dxfId="1662" priority="2152">
      <formula>$D53&lt;&gt;""</formula>
    </cfRule>
    <cfRule type="expression" dxfId="1661" priority="2153">
      <formula>AND($N52="f",$N53="d")</formula>
    </cfRule>
    <cfRule type="expression" dxfId="1660" priority="2154">
      <formula>AND($N53="d",$N52="")</formula>
    </cfRule>
  </conditionalFormatting>
  <conditionalFormatting sqref="CC53">
    <cfRule type="expression" dxfId="1659" priority="2143">
      <formula>$D52="x"</formula>
    </cfRule>
    <cfRule type="expression" dxfId="1658" priority="2144">
      <formula>AND(ISBLANK($D54),$I53="Réalisé",$D52&lt;&gt;"")</formula>
    </cfRule>
    <cfRule type="expression" dxfId="1657" priority="2145">
      <formula>AND($N53="f",$F54="")</formula>
    </cfRule>
    <cfRule type="expression" dxfId="1656" priority="2146">
      <formula>$D53&lt;&gt;""</formula>
    </cfRule>
    <cfRule type="expression" dxfId="1655" priority="2147">
      <formula>AND($N52="f",$N53="d")</formula>
    </cfRule>
    <cfRule type="expression" dxfId="1654" priority="2148">
      <formula>AND($N53="d",$N52="")</formula>
    </cfRule>
  </conditionalFormatting>
  <conditionalFormatting sqref="CE55:CG55">
    <cfRule type="expression" dxfId="1653" priority="2132">
      <formula>$D54="x"</formula>
    </cfRule>
    <cfRule type="expression" dxfId="1652" priority="2133">
      <formula>AND(ISBLANK($D56),$I55="Réalisé",$D54&lt;&gt;"")</formula>
    </cfRule>
    <cfRule type="expression" dxfId="1651" priority="2134">
      <formula>AND($N55="f",$F56="")</formula>
    </cfRule>
    <cfRule type="expression" dxfId="1650" priority="2135">
      <formula>$D55&lt;&gt;""</formula>
    </cfRule>
    <cfRule type="expression" dxfId="1649" priority="2136">
      <formula>AND($N54="f",$N55="d")</formula>
    </cfRule>
    <cfRule type="expression" dxfId="1648" priority="2137">
      <formula>AND($N55="d",$N54="")</formula>
    </cfRule>
  </conditionalFormatting>
  <conditionalFormatting sqref="CE55:CH55">
    <cfRule type="expression" dxfId="1647" priority="2126">
      <formula>$D54="x"</formula>
    </cfRule>
    <cfRule type="expression" dxfId="1646" priority="2127">
      <formula>AND(ISBLANK($D56),$I55="Réalisé",$D54&lt;&gt;"")</formula>
    </cfRule>
    <cfRule type="expression" dxfId="1645" priority="2128">
      <formula>AND($N55="f",$F56="")</formula>
    </cfRule>
    <cfRule type="expression" dxfId="1644" priority="2129">
      <formula>$D55&lt;&gt;""</formula>
    </cfRule>
    <cfRule type="expression" dxfId="1643" priority="2130">
      <formula>AND($N54="f",$N55="d")</formula>
    </cfRule>
    <cfRule type="expression" dxfId="1642" priority="2131">
      <formula>AND($N55="d",$N54="")</formula>
    </cfRule>
  </conditionalFormatting>
  <conditionalFormatting sqref="CE55:CG55">
    <cfRule type="expression" dxfId="1641" priority="2115">
      <formula>$D54="x"</formula>
    </cfRule>
    <cfRule type="expression" dxfId="1640" priority="2116">
      <formula>AND(ISBLANK($D56),$I55="Réalisé",$D54&lt;&gt;"")</formula>
    </cfRule>
    <cfRule type="expression" dxfId="1639" priority="2117">
      <formula>AND($N55="f",$F56="")</formula>
    </cfRule>
    <cfRule type="expression" dxfId="1638" priority="2118">
      <formula>$D55&lt;&gt;""</formula>
    </cfRule>
    <cfRule type="expression" dxfId="1637" priority="2119">
      <formula>AND($N54="f",$N55="d")</formula>
    </cfRule>
    <cfRule type="expression" dxfId="1636" priority="2120">
      <formula>AND($N55="d",$N54="")</formula>
    </cfRule>
  </conditionalFormatting>
  <conditionalFormatting sqref="CE55">
    <cfRule type="expression" dxfId="1635" priority="2109">
      <formula>$D54="x"</formula>
    </cfRule>
    <cfRule type="expression" dxfId="1634" priority="2110">
      <formula>AND(ISBLANK($D56),$I55="Réalisé",$D54&lt;&gt;"")</formula>
    </cfRule>
    <cfRule type="expression" dxfId="1633" priority="2111">
      <formula>AND($N55="f",$F56="")</formula>
    </cfRule>
    <cfRule type="expression" dxfId="1632" priority="2112">
      <formula>$D55&lt;&gt;""</formula>
    </cfRule>
    <cfRule type="expression" dxfId="1631" priority="2113">
      <formula>AND($N54="f",$N55="d")</formula>
    </cfRule>
    <cfRule type="expression" dxfId="1630" priority="2114">
      <formula>AND($N55="d",$N54="")</formula>
    </cfRule>
  </conditionalFormatting>
  <conditionalFormatting sqref="CF55">
    <cfRule type="expression" dxfId="1629" priority="2103">
      <formula>$D54="x"</formula>
    </cfRule>
    <cfRule type="expression" dxfId="1628" priority="2104">
      <formula>AND(ISBLANK($D56),$I55="Réalisé",$D54&lt;&gt;"")</formula>
    </cfRule>
    <cfRule type="expression" dxfId="1627" priority="2105">
      <formula>AND($N55="f",$F56="")</formula>
    </cfRule>
    <cfRule type="expression" dxfId="1626" priority="2106">
      <formula>$D55&lt;&gt;""</formula>
    </cfRule>
    <cfRule type="expression" dxfId="1625" priority="2107">
      <formula>AND($N54="f",$N55="d")</formula>
    </cfRule>
    <cfRule type="expression" dxfId="1624" priority="2108">
      <formula>AND($N55="d",$N54="")</formula>
    </cfRule>
  </conditionalFormatting>
  <conditionalFormatting sqref="CG55">
    <cfRule type="expression" dxfId="1623" priority="2097">
      <formula>$D54="x"</formula>
    </cfRule>
    <cfRule type="expression" dxfId="1622" priority="2098">
      <formula>AND(ISBLANK($D56),$I55="Réalisé",$D54&lt;&gt;"")</formula>
    </cfRule>
    <cfRule type="expression" dxfId="1621" priority="2099">
      <formula>AND($N55="f",$F56="")</formula>
    </cfRule>
    <cfRule type="expression" dxfId="1620" priority="2100">
      <formula>$D55&lt;&gt;""</formula>
    </cfRule>
    <cfRule type="expression" dxfId="1619" priority="2101">
      <formula>AND($N54="f",$N55="d")</formula>
    </cfRule>
    <cfRule type="expression" dxfId="1618" priority="2102">
      <formula>AND($N55="d",$N54="")</formula>
    </cfRule>
  </conditionalFormatting>
  <conditionalFormatting sqref="CG55:CI55">
    <cfRule type="expression" dxfId="1617" priority="2086">
      <formula>$D54="x"</formula>
    </cfRule>
    <cfRule type="expression" dxfId="1616" priority="2087">
      <formula>AND(ISBLANK($D56),$I55="Réalisé",$D54&lt;&gt;"")</formula>
    </cfRule>
    <cfRule type="expression" dxfId="1615" priority="2088">
      <formula>AND($N55="f",$F56="")</formula>
    </cfRule>
    <cfRule type="expression" dxfId="1614" priority="2089">
      <formula>$D55&lt;&gt;""</formula>
    </cfRule>
    <cfRule type="expression" dxfId="1613" priority="2090">
      <formula>AND($N54="f",$N55="d")</formula>
    </cfRule>
    <cfRule type="expression" dxfId="1612" priority="2091">
      <formula>AND($N55="d",$N54="")</formula>
    </cfRule>
  </conditionalFormatting>
  <conditionalFormatting sqref="CG55:CJ55">
    <cfRule type="expression" dxfId="1611" priority="2080">
      <formula>$D54="x"</formula>
    </cfRule>
    <cfRule type="expression" dxfId="1610" priority="2081">
      <formula>AND(ISBLANK($D56),$I55="Réalisé",$D54&lt;&gt;"")</formula>
    </cfRule>
    <cfRule type="expression" dxfId="1609" priority="2082">
      <formula>AND($N55="f",$F56="")</formula>
    </cfRule>
    <cfRule type="expression" dxfId="1608" priority="2083">
      <formula>$D55&lt;&gt;""</formula>
    </cfRule>
    <cfRule type="expression" dxfId="1607" priority="2084">
      <formula>AND($N54="f",$N55="d")</formula>
    </cfRule>
    <cfRule type="expression" dxfId="1606" priority="2085">
      <formula>AND($N55="d",$N54="")</formula>
    </cfRule>
  </conditionalFormatting>
  <conditionalFormatting sqref="CG55:CI55">
    <cfRule type="expression" dxfId="1605" priority="2069">
      <formula>$D54="x"</formula>
    </cfRule>
    <cfRule type="expression" dxfId="1604" priority="2070">
      <formula>AND(ISBLANK($D56),$I55="Réalisé",$D54&lt;&gt;"")</formula>
    </cfRule>
    <cfRule type="expression" dxfId="1603" priority="2071">
      <formula>AND($N55="f",$F56="")</formula>
    </cfRule>
    <cfRule type="expression" dxfId="1602" priority="2072">
      <formula>$D55&lt;&gt;""</formula>
    </cfRule>
    <cfRule type="expression" dxfId="1601" priority="2073">
      <formula>AND($N54="f",$N55="d")</formula>
    </cfRule>
    <cfRule type="expression" dxfId="1600" priority="2074">
      <formula>AND($N55="d",$N54="")</formula>
    </cfRule>
  </conditionalFormatting>
  <conditionalFormatting sqref="CG55">
    <cfRule type="expression" dxfId="1599" priority="2063">
      <formula>$D54="x"</formula>
    </cfRule>
    <cfRule type="expression" dxfId="1598" priority="2064">
      <formula>AND(ISBLANK($D56),$I55="Réalisé",$D54&lt;&gt;"")</formula>
    </cfRule>
    <cfRule type="expression" dxfId="1597" priority="2065">
      <formula>AND($N55="f",$F56="")</formula>
    </cfRule>
    <cfRule type="expression" dxfId="1596" priority="2066">
      <formula>$D55&lt;&gt;""</formula>
    </cfRule>
    <cfRule type="expression" dxfId="1595" priority="2067">
      <formula>AND($N54="f",$N55="d")</formula>
    </cfRule>
    <cfRule type="expression" dxfId="1594" priority="2068">
      <formula>AND($N55="d",$N54="")</formula>
    </cfRule>
  </conditionalFormatting>
  <conditionalFormatting sqref="CH55">
    <cfRule type="expression" dxfId="1593" priority="2057">
      <formula>$D54="x"</formula>
    </cfRule>
    <cfRule type="expression" dxfId="1592" priority="2058">
      <formula>AND(ISBLANK($D56),$I55="Réalisé",$D54&lt;&gt;"")</formula>
    </cfRule>
    <cfRule type="expression" dxfId="1591" priority="2059">
      <formula>AND($N55="f",$F56="")</formula>
    </cfRule>
    <cfRule type="expression" dxfId="1590" priority="2060">
      <formula>$D55&lt;&gt;""</formula>
    </cfRule>
    <cfRule type="expression" dxfId="1589" priority="2061">
      <formula>AND($N54="f",$N55="d")</formula>
    </cfRule>
    <cfRule type="expression" dxfId="1588" priority="2062">
      <formula>AND($N55="d",$N54="")</formula>
    </cfRule>
  </conditionalFormatting>
  <conditionalFormatting sqref="CI55">
    <cfRule type="expression" dxfId="1587" priority="2051">
      <formula>$D54="x"</formula>
    </cfRule>
    <cfRule type="expression" dxfId="1586" priority="2052">
      <formula>AND(ISBLANK($D56),$I55="Réalisé",$D54&lt;&gt;"")</formula>
    </cfRule>
    <cfRule type="expression" dxfId="1585" priority="2053">
      <formula>AND($N55="f",$F56="")</formula>
    </cfRule>
    <cfRule type="expression" dxfId="1584" priority="2054">
      <formula>$D55&lt;&gt;""</formula>
    </cfRule>
    <cfRule type="expression" dxfId="1583" priority="2055">
      <formula>AND($N54="f",$N55="d")</formula>
    </cfRule>
    <cfRule type="expression" dxfId="1582" priority="2056">
      <formula>AND($N55="d",$N54="")</formula>
    </cfRule>
  </conditionalFormatting>
  <conditionalFormatting sqref="CK57">
    <cfRule type="expression" dxfId="1581" priority="2040">
      <formula>$D56="x"</formula>
    </cfRule>
    <cfRule type="expression" dxfId="1580" priority="2041">
      <formula>AND(ISBLANK($D58),$I57="Réalisé",$D56&lt;&gt;"")</formula>
    </cfRule>
    <cfRule type="expression" dxfId="1579" priority="2042">
      <formula>AND($N57="f",$F58="")</formula>
    </cfRule>
    <cfRule type="expression" dxfId="1578" priority="2043">
      <formula>$D57&lt;&gt;""</formula>
    </cfRule>
    <cfRule type="expression" dxfId="1577" priority="2044">
      <formula>AND($N56="f",$N57="d")</formula>
    </cfRule>
    <cfRule type="expression" dxfId="1576" priority="2045">
      <formula>AND($N57="d",$N56="")</formula>
    </cfRule>
  </conditionalFormatting>
  <conditionalFormatting sqref="CK57">
    <cfRule type="expression" dxfId="1575" priority="2029">
      <formula>$D56="x"</formula>
    </cfRule>
    <cfRule type="expression" dxfId="1574" priority="2030">
      <formula>AND(ISBLANK($D58),$I57="Réalisé",$D56&lt;&gt;"")</formula>
    </cfRule>
    <cfRule type="expression" dxfId="1573" priority="2031">
      <formula>AND($N57="f",$F58="")</formula>
    </cfRule>
    <cfRule type="expression" dxfId="1572" priority="2032">
      <formula>$D57&lt;&gt;""</formula>
    </cfRule>
    <cfRule type="expression" dxfId="1571" priority="2033">
      <formula>AND($N56="f",$N57="d")</formula>
    </cfRule>
    <cfRule type="expression" dxfId="1570" priority="2034">
      <formula>AND($N57="d",$N56="")</formula>
    </cfRule>
  </conditionalFormatting>
  <conditionalFormatting sqref="CK57">
    <cfRule type="expression" dxfId="1569" priority="2023">
      <formula>$D56="x"</formula>
    </cfRule>
    <cfRule type="expression" dxfId="1568" priority="2024">
      <formula>AND(ISBLANK($D58),$I57="Réalisé",$D56&lt;&gt;"")</formula>
    </cfRule>
    <cfRule type="expression" dxfId="1567" priority="2025">
      <formula>AND($N57="f",$F58="")</formula>
    </cfRule>
    <cfRule type="expression" dxfId="1566" priority="2026">
      <formula>$D57&lt;&gt;""</formula>
    </cfRule>
    <cfRule type="expression" dxfId="1565" priority="2027">
      <formula>AND($N56="f",$N57="d")</formula>
    </cfRule>
    <cfRule type="expression" dxfId="1564" priority="2028">
      <formula>AND($N57="d",$N56="")</formula>
    </cfRule>
  </conditionalFormatting>
  <conditionalFormatting sqref="CK57">
    <cfRule type="expression" dxfId="1563" priority="2012">
      <formula>$D56="x"</formula>
    </cfRule>
    <cfRule type="expression" dxfId="1562" priority="2013">
      <formula>AND(ISBLANK($D58),$I57="Réalisé",$D56&lt;&gt;"")</formula>
    </cfRule>
    <cfRule type="expression" dxfId="1561" priority="2014">
      <formula>AND($N57="f",$F58="")</formula>
    </cfRule>
    <cfRule type="expression" dxfId="1560" priority="2015">
      <formula>$D57&lt;&gt;""</formula>
    </cfRule>
    <cfRule type="expression" dxfId="1559" priority="2016">
      <formula>AND($N56="f",$N57="d")</formula>
    </cfRule>
    <cfRule type="expression" dxfId="1558" priority="2017">
      <formula>AND($N57="d",$N56="")</formula>
    </cfRule>
  </conditionalFormatting>
  <conditionalFormatting sqref="CK57">
    <cfRule type="expression" dxfId="1557" priority="2006">
      <formula>$D56="x"</formula>
    </cfRule>
    <cfRule type="expression" dxfId="1556" priority="2007">
      <formula>AND(ISBLANK($D58),$I57="Réalisé",$D56&lt;&gt;"")</formula>
    </cfRule>
    <cfRule type="expression" dxfId="1555" priority="2008">
      <formula>AND($N57="f",$F58="")</formula>
    </cfRule>
    <cfRule type="expression" dxfId="1554" priority="2009">
      <formula>$D57&lt;&gt;""</formula>
    </cfRule>
    <cfRule type="expression" dxfId="1553" priority="2010">
      <formula>AND($N56="f",$N57="d")</formula>
    </cfRule>
    <cfRule type="expression" dxfId="1552" priority="2011">
      <formula>AND($N57="d",$N56="")</formula>
    </cfRule>
  </conditionalFormatting>
  <conditionalFormatting sqref="CL59">
    <cfRule type="expression" dxfId="1551" priority="1995">
      <formula>$D58="x"</formula>
    </cfRule>
    <cfRule type="expression" dxfId="1550" priority="1996">
      <formula>AND(ISBLANK($D60),$I59="Réalisé",$D58&lt;&gt;"")</formula>
    </cfRule>
    <cfRule type="expression" dxfId="1549" priority="1997">
      <formula>AND($N59="f",$F60="")</formula>
    </cfRule>
    <cfRule type="expression" dxfId="1548" priority="1998">
      <formula>$D59&lt;&gt;""</formula>
    </cfRule>
    <cfRule type="expression" dxfId="1547" priority="1999">
      <formula>AND($N58="f",$N59="d")</formula>
    </cfRule>
    <cfRule type="expression" dxfId="1546" priority="2000">
      <formula>AND($N59="d",$N58="")</formula>
    </cfRule>
  </conditionalFormatting>
  <conditionalFormatting sqref="CL59">
    <cfRule type="expression" dxfId="1545" priority="1984">
      <formula>$D58="x"</formula>
    </cfRule>
    <cfRule type="expression" dxfId="1544" priority="1985">
      <formula>AND(ISBLANK($D60),$I59="Réalisé",$D58&lt;&gt;"")</formula>
    </cfRule>
    <cfRule type="expression" dxfId="1543" priority="1986">
      <formula>AND($N59="f",$F60="")</formula>
    </cfRule>
    <cfRule type="expression" dxfId="1542" priority="1987">
      <formula>$D59&lt;&gt;""</formula>
    </cfRule>
    <cfRule type="expression" dxfId="1541" priority="1988">
      <formula>AND($N58="f",$N59="d")</formula>
    </cfRule>
    <cfRule type="expression" dxfId="1540" priority="1989">
      <formula>AND($N59="d",$N58="")</formula>
    </cfRule>
  </conditionalFormatting>
  <conditionalFormatting sqref="CL59">
    <cfRule type="expression" dxfId="1539" priority="1973">
      <formula>$D58="x"</formula>
    </cfRule>
    <cfRule type="expression" dxfId="1538" priority="1974">
      <formula>AND(ISBLANK($D60),$I59="Réalisé",$D58&lt;&gt;"")</formula>
    </cfRule>
    <cfRule type="expression" dxfId="1537" priority="1975">
      <formula>AND($N59="f",$F60="")</formula>
    </cfRule>
    <cfRule type="expression" dxfId="1536" priority="1976">
      <formula>$D59&lt;&gt;""</formula>
    </cfRule>
    <cfRule type="expression" dxfId="1535" priority="1977">
      <formula>AND($N58="f",$N59="d")</formula>
    </cfRule>
    <cfRule type="expression" dxfId="1534" priority="1978">
      <formula>AND($N59="d",$N58="")</formula>
    </cfRule>
  </conditionalFormatting>
  <conditionalFormatting sqref="CL59">
    <cfRule type="expression" dxfId="1533" priority="1967">
      <formula>$D58="x"</formula>
    </cfRule>
    <cfRule type="expression" dxfId="1532" priority="1968">
      <formula>AND(ISBLANK($D60),$I59="Réalisé",$D58&lt;&gt;"")</formula>
    </cfRule>
    <cfRule type="expression" dxfId="1531" priority="1969">
      <formula>AND($N59="f",$F60="")</formula>
    </cfRule>
    <cfRule type="expression" dxfId="1530" priority="1970">
      <formula>$D59&lt;&gt;""</formula>
    </cfRule>
    <cfRule type="expression" dxfId="1529" priority="1971">
      <formula>AND($N58="f",$N59="d")</formula>
    </cfRule>
    <cfRule type="expression" dxfId="1528" priority="1972">
      <formula>AND($N59="d",$N58="")</formula>
    </cfRule>
  </conditionalFormatting>
  <conditionalFormatting sqref="CL59">
    <cfRule type="expression" dxfId="1527" priority="1956">
      <formula>$D58="x"</formula>
    </cfRule>
    <cfRule type="expression" dxfId="1526" priority="1957">
      <formula>AND(ISBLANK($D60),$I59="Réalisé",$D58&lt;&gt;"")</formula>
    </cfRule>
    <cfRule type="expression" dxfId="1525" priority="1958">
      <formula>AND($N59="f",$F60="")</formula>
    </cfRule>
    <cfRule type="expression" dxfId="1524" priority="1959">
      <formula>$D59&lt;&gt;""</formula>
    </cfRule>
    <cfRule type="expression" dxfId="1523" priority="1960">
      <formula>AND($N58="f",$N59="d")</formula>
    </cfRule>
    <cfRule type="expression" dxfId="1522" priority="1961">
      <formula>AND($N59="d",$N58="")</formula>
    </cfRule>
  </conditionalFormatting>
  <conditionalFormatting sqref="CL59">
    <cfRule type="expression" dxfId="1521" priority="1950">
      <formula>$D58="x"</formula>
    </cfRule>
    <cfRule type="expression" dxfId="1520" priority="1951">
      <formula>AND(ISBLANK($D60),$I59="Réalisé",$D58&lt;&gt;"")</formula>
    </cfRule>
    <cfRule type="expression" dxfId="1519" priority="1952">
      <formula>AND($N59="f",$F60="")</formula>
    </cfRule>
    <cfRule type="expression" dxfId="1518" priority="1953">
      <formula>$D59&lt;&gt;""</formula>
    </cfRule>
    <cfRule type="expression" dxfId="1517" priority="1954">
      <formula>AND($N58="f",$N59="d")</formula>
    </cfRule>
    <cfRule type="expression" dxfId="1516" priority="1955">
      <formula>AND($N59="d",$N58="")</formula>
    </cfRule>
  </conditionalFormatting>
  <conditionalFormatting sqref="CN61:CR61">
    <cfRule type="expression" dxfId="1515" priority="1939">
      <formula>$D60="x"</formula>
    </cfRule>
    <cfRule type="expression" dxfId="1514" priority="1940">
      <formula>AND(ISBLANK($D62),$I61="Réalisé",$D60&lt;&gt;"")</formula>
    </cfRule>
    <cfRule type="expression" dxfId="1513" priority="1941">
      <formula>AND($N61="f",$F62="")</formula>
    </cfRule>
    <cfRule type="expression" dxfId="1512" priority="1942">
      <formula>$D61&lt;&gt;""</formula>
    </cfRule>
    <cfRule type="expression" dxfId="1511" priority="1943">
      <formula>AND($N60="f",$N61="d")</formula>
    </cfRule>
    <cfRule type="expression" dxfId="1510" priority="1944">
      <formula>AND($N61="d",$N60="")</formula>
    </cfRule>
  </conditionalFormatting>
  <conditionalFormatting sqref="CN61:CP61">
    <cfRule type="expression" dxfId="1509" priority="1928">
      <formula>$D60="x"</formula>
    </cfRule>
    <cfRule type="expression" dxfId="1508" priority="1929">
      <formula>AND(ISBLANK($D62),$I61="Réalisé",$D60&lt;&gt;"")</formula>
    </cfRule>
    <cfRule type="expression" dxfId="1507" priority="1930">
      <formula>AND($N61="f",$F62="")</formula>
    </cfRule>
    <cfRule type="expression" dxfId="1506" priority="1931">
      <formula>$D61&lt;&gt;""</formula>
    </cfRule>
    <cfRule type="expression" dxfId="1505" priority="1932">
      <formula>AND($N60="f",$N61="d")</formula>
    </cfRule>
    <cfRule type="expression" dxfId="1504" priority="1933">
      <formula>AND($N61="d",$N60="")</formula>
    </cfRule>
  </conditionalFormatting>
  <conditionalFormatting sqref="CN61:CQ61">
    <cfRule type="expression" dxfId="1503" priority="1922">
      <formula>$D60="x"</formula>
    </cfRule>
    <cfRule type="expression" dxfId="1502" priority="1923">
      <formula>AND(ISBLANK($D62),$I61="Réalisé",$D60&lt;&gt;"")</formula>
    </cfRule>
    <cfRule type="expression" dxfId="1501" priority="1924">
      <formula>AND($N61="f",$F62="")</formula>
    </cfRule>
    <cfRule type="expression" dxfId="1500" priority="1925">
      <formula>$D61&lt;&gt;""</formula>
    </cfRule>
    <cfRule type="expression" dxfId="1499" priority="1926">
      <formula>AND($N60="f",$N61="d")</formula>
    </cfRule>
    <cfRule type="expression" dxfId="1498" priority="1927">
      <formula>AND($N61="d",$N60="")</formula>
    </cfRule>
  </conditionalFormatting>
  <conditionalFormatting sqref="CN61:CP61">
    <cfRule type="expression" dxfId="1497" priority="1911">
      <formula>$D60="x"</formula>
    </cfRule>
    <cfRule type="expression" dxfId="1496" priority="1912">
      <formula>AND(ISBLANK($D62),$I61="Réalisé",$D60&lt;&gt;"")</formula>
    </cfRule>
    <cfRule type="expression" dxfId="1495" priority="1913">
      <formula>AND($N61="f",$F62="")</formula>
    </cfRule>
    <cfRule type="expression" dxfId="1494" priority="1914">
      <formula>$D61&lt;&gt;""</formula>
    </cfRule>
    <cfRule type="expression" dxfId="1493" priority="1915">
      <formula>AND($N60="f",$N61="d")</formula>
    </cfRule>
    <cfRule type="expression" dxfId="1492" priority="1916">
      <formula>AND($N61="d",$N60="")</formula>
    </cfRule>
  </conditionalFormatting>
  <conditionalFormatting sqref="CN61">
    <cfRule type="expression" dxfId="1491" priority="1905">
      <formula>$D60="x"</formula>
    </cfRule>
    <cfRule type="expression" dxfId="1490" priority="1906">
      <formula>AND(ISBLANK($D62),$I61="Réalisé",$D60&lt;&gt;"")</formula>
    </cfRule>
    <cfRule type="expression" dxfId="1489" priority="1907">
      <formula>AND($N61="f",$F62="")</formula>
    </cfRule>
    <cfRule type="expression" dxfId="1488" priority="1908">
      <formula>$D61&lt;&gt;""</formula>
    </cfRule>
    <cfRule type="expression" dxfId="1487" priority="1909">
      <formula>AND($N60="f",$N61="d")</formula>
    </cfRule>
    <cfRule type="expression" dxfId="1486" priority="1910">
      <formula>AND($N61="d",$N60="")</formula>
    </cfRule>
  </conditionalFormatting>
  <conditionalFormatting sqref="CO61">
    <cfRule type="expression" dxfId="1485" priority="1899">
      <formula>$D60="x"</formula>
    </cfRule>
    <cfRule type="expression" dxfId="1484" priority="1900">
      <formula>AND(ISBLANK($D62),$I61="Réalisé",$D60&lt;&gt;"")</formula>
    </cfRule>
    <cfRule type="expression" dxfId="1483" priority="1901">
      <formula>AND($N61="f",$F62="")</formula>
    </cfRule>
    <cfRule type="expression" dxfId="1482" priority="1902">
      <formula>$D61&lt;&gt;""</formula>
    </cfRule>
    <cfRule type="expression" dxfId="1481" priority="1903">
      <formula>AND($N60="f",$N61="d")</formula>
    </cfRule>
    <cfRule type="expression" dxfId="1480" priority="1904">
      <formula>AND($N61="d",$N60="")</formula>
    </cfRule>
  </conditionalFormatting>
  <conditionalFormatting sqref="CP61">
    <cfRule type="expression" dxfId="1479" priority="1893">
      <formula>$D60="x"</formula>
    </cfRule>
    <cfRule type="expression" dxfId="1478" priority="1894">
      <formula>AND(ISBLANK($D62),$I61="Réalisé",$D60&lt;&gt;"")</formula>
    </cfRule>
    <cfRule type="expression" dxfId="1477" priority="1895">
      <formula>AND($N61="f",$F62="")</formula>
    </cfRule>
    <cfRule type="expression" dxfId="1476" priority="1896">
      <formula>$D61&lt;&gt;""</formula>
    </cfRule>
    <cfRule type="expression" dxfId="1475" priority="1897">
      <formula>AND($N60="f",$N61="d")</formula>
    </cfRule>
    <cfRule type="expression" dxfId="1474" priority="1898">
      <formula>AND($N61="d",$N60="")</formula>
    </cfRule>
  </conditionalFormatting>
  <conditionalFormatting sqref="CP61:CR61">
    <cfRule type="expression" dxfId="1473" priority="1882">
      <formula>$D60="x"</formula>
    </cfRule>
    <cfRule type="expression" dxfId="1472" priority="1883">
      <formula>AND(ISBLANK($D62),$I61="Réalisé",$D60&lt;&gt;"")</formula>
    </cfRule>
    <cfRule type="expression" dxfId="1471" priority="1884">
      <formula>AND($N61="f",$F62="")</formula>
    </cfRule>
    <cfRule type="expression" dxfId="1470" priority="1885">
      <formula>$D61&lt;&gt;""</formula>
    </cfRule>
    <cfRule type="expression" dxfId="1469" priority="1886">
      <formula>AND($N60="f",$N61="d")</formula>
    </cfRule>
    <cfRule type="expression" dxfId="1468" priority="1887">
      <formula>AND($N61="d",$N60="")</formula>
    </cfRule>
  </conditionalFormatting>
  <conditionalFormatting sqref="CP61:CS61">
    <cfRule type="expression" dxfId="1467" priority="1876">
      <formula>$D60="x"</formula>
    </cfRule>
    <cfRule type="expression" dxfId="1466" priority="1877">
      <formula>AND(ISBLANK($D62),$I61="Réalisé",$D60&lt;&gt;"")</formula>
    </cfRule>
    <cfRule type="expression" dxfId="1465" priority="1878">
      <formula>AND($N61="f",$F62="")</formula>
    </cfRule>
    <cfRule type="expression" dxfId="1464" priority="1879">
      <formula>$D61&lt;&gt;""</formula>
    </cfRule>
    <cfRule type="expression" dxfId="1463" priority="1880">
      <formula>AND($N60="f",$N61="d")</formula>
    </cfRule>
    <cfRule type="expression" dxfId="1462" priority="1881">
      <formula>AND($N61="d",$N60="")</formula>
    </cfRule>
  </conditionalFormatting>
  <conditionalFormatting sqref="CP61:CR61">
    <cfRule type="expression" dxfId="1461" priority="1865">
      <formula>$D60="x"</formula>
    </cfRule>
    <cfRule type="expression" dxfId="1460" priority="1866">
      <formula>AND(ISBLANK($D62),$I61="Réalisé",$D60&lt;&gt;"")</formula>
    </cfRule>
    <cfRule type="expression" dxfId="1459" priority="1867">
      <formula>AND($N61="f",$F62="")</formula>
    </cfRule>
    <cfRule type="expression" dxfId="1458" priority="1868">
      <formula>$D61&lt;&gt;""</formula>
    </cfRule>
    <cfRule type="expression" dxfId="1457" priority="1869">
      <formula>AND($N60="f",$N61="d")</formula>
    </cfRule>
    <cfRule type="expression" dxfId="1456" priority="1870">
      <formula>AND($N61="d",$N60="")</formula>
    </cfRule>
  </conditionalFormatting>
  <conditionalFormatting sqref="CP61">
    <cfRule type="expression" dxfId="1455" priority="1859">
      <formula>$D60="x"</formula>
    </cfRule>
    <cfRule type="expression" dxfId="1454" priority="1860">
      <formula>AND(ISBLANK($D62),$I61="Réalisé",$D60&lt;&gt;"")</formula>
    </cfRule>
    <cfRule type="expression" dxfId="1453" priority="1861">
      <formula>AND($N61="f",$F62="")</formula>
    </cfRule>
    <cfRule type="expression" dxfId="1452" priority="1862">
      <formula>$D61&lt;&gt;""</formula>
    </cfRule>
    <cfRule type="expression" dxfId="1451" priority="1863">
      <formula>AND($N60="f",$N61="d")</formula>
    </cfRule>
    <cfRule type="expression" dxfId="1450" priority="1864">
      <formula>AND($N61="d",$N60="")</formula>
    </cfRule>
  </conditionalFormatting>
  <conditionalFormatting sqref="CQ61">
    <cfRule type="expression" dxfId="1449" priority="1853">
      <formula>$D60="x"</formula>
    </cfRule>
    <cfRule type="expression" dxfId="1448" priority="1854">
      <formula>AND(ISBLANK($D62),$I61="Réalisé",$D60&lt;&gt;"")</formula>
    </cfRule>
    <cfRule type="expression" dxfId="1447" priority="1855">
      <formula>AND($N61="f",$F62="")</formula>
    </cfRule>
    <cfRule type="expression" dxfId="1446" priority="1856">
      <formula>$D61&lt;&gt;""</formula>
    </cfRule>
    <cfRule type="expression" dxfId="1445" priority="1857">
      <formula>AND($N60="f",$N61="d")</formula>
    </cfRule>
    <cfRule type="expression" dxfId="1444" priority="1858">
      <formula>AND($N61="d",$N60="")</formula>
    </cfRule>
  </conditionalFormatting>
  <conditionalFormatting sqref="CR61">
    <cfRule type="expression" dxfId="1443" priority="1847">
      <formula>$D60="x"</formula>
    </cfRule>
    <cfRule type="expression" dxfId="1442" priority="1848">
      <formula>AND(ISBLANK($D62),$I61="Réalisé",$D60&lt;&gt;"")</formula>
    </cfRule>
    <cfRule type="expression" dxfId="1441" priority="1849">
      <formula>AND($N61="f",$F62="")</formula>
    </cfRule>
    <cfRule type="expression" dxfId="1440" priority="1850">
      <formula>$D61&lt;&gt;""</formula>
    </cfRule>
    <cfRule type="expression" dxfId="1439" priority="1851">
      <formula>AND($N60="f",$N61="d")</formula>
    </cfRule>
    <cfRule type="expression" dxfId="1438" priority="1852">
      <formula>AND($N61="d",$N60="")</formula>
    </cfRule>
  </conditionalFormatting>
  <conditionalFormatting sqref="CP61:CT61">
    <cfRule type="expression" dxfId="1437" priority="1836">
      <formula>$D60="x"</formula>
    </cfRule>
    <cfRule type="expression" dxfId="1436" priority="1837">
      <formula>AND(ISBLANK($D62),$I61="Réalisé",$D60&lt;&gt;"")</formula>
    </cfRule>
    <cfRule type="expression" dxfId="1435" priority="1838">
      <formula>AND($N61="f",$F62="")</formula>
    </cfRule>
    <cfRule type="expression" dxfId="1434" priority="1839">
      <formula>$D61&lt;&gt;""</formula>
    </cfRule>
    <cfRule type="expression" dxfId="1433" priority="1840">
      <formula>AND($N60="f",$N61="d")</formula>
    </cfRule>
    <cfRule type="expression" dxfId="1432" priority="1841">
      <formula>AND($N61="d",$N60="")</formula>
    </cfRule>
  </conditionalFormatting>
  <conditionalFormatting sqref="CP61:CR61">
    <cfRule type="expression" dxfId="1431" priority="1825">
      <formula>$D60="x"</formula>
    </cfRule>
    <cfRule type="expression" dxfId="1430" priority="1826">
      <formula>AND(ISBLANK($D62),$I61="Réalisé",$D60&lt;&gt;"")</formula>
    </cfRule>
    <cfRule type="expression" dxfId="1429" priority="1827">
      <formula>AND($N61="f",$F62="")</formula>
    </cfRule>
    <cfRule type="expression" dxfId="1428" priority="1828">
      <formula>$D61&lt;&gt;""</formula>
    </cfRule>
    <cfRule type="expression" dxfId="1427" priority="1829">
      <formula>AND($N60="f",$N61="d")</formula>
    </cfRule>
    <cfRule type="expression" dxfId="1426" priority="1830">
      <formula>AND($N61="d",$N60="")</formula>
    </cfRule>
  </conditionalFormatting>
  <conditionalFormatting sqref="CP61:CS61">
    <cfRule type="expression" dxfId="1425" priority="1819">
      <formula>$D60="x"</formula>
    </cfRule>
    <cfRule type="expression" dxfId="1424" priority="1820">
      <formula>AND(ISBLANK($D62),$I61="Réalisé",$D60&lt;&gt;"")</formula>
    </cfRule>
    <cfRule type="expression" dxfId="1423" priority="1821">
      <formula>AND($N61="f",$F62="")</formula>
    </cfRule>
    <cfRule type="expression" dxfId="1422" priority="1822">
      <formula>$D61&lt;&gt;""</formula>
    </cfRule>
    <cfRule type="expression" dxfId="1421" priority="1823">
      <formula>AND($N60="f",$N61="d")</formula>
    </cfRule>
    <cfRule type="expression" dxfId="1420" priority="1824">
      <formula>AND($N61="d",$N60="")</formula>
    </cfRule>
  </conditionalFormatting>
  <conditionalFormatting sqref="CP61:CR61">
    <cfRule type="expression" dxfId="1419" priority="1808">
      <formula>$D60="x"</formula>
    </cfRule>
    <cfRule type="expression" dxfId="1418" priority="1809">
      <formula>AND(ISBLANK($D62),$I61="Réalisé",$D60&lt;&gt;"")</formula>
    </cfRule>
    <cfRule type="expression" dxfId="1417" priority="1810">
      <formula>AND($N61="f",$F62="")</formula>
    </cfRule>
    <cfRule type="expression" dxfId="1416" priority="1811">
      <formula>$D61&lt;&gt;""</formula>
    </cfRule>
    <cfRule type="expression" dxfId="1415" priority="1812">
      <formula>AND($N60="f",$N61="d")</formula>
    </cfRule>
    <cfRule type="expression" dxfId="1414" priority="1813">
      <formula>AND($N61="d",$N60="")</formula>
    </cfRule>
  </conditionalFormatting>
  <conditionalFormatting sqref="CP61">
    <cfRule type="expression" dxfId="1413" priority="1802">
      <formula>$D60="x"</formula>
    </cfRule>
    <cfRule type="expression" dxfId="1412" priority="1803">
      <formula>AND(ISBLANK($D62),$I61="Réalisé",$D60&lt;&gt;"")</formula>
    </cfRule>
    <cfRule type="expression" dxfId="1411" priority="1804">
      <formula>AND($N61="f",$F62="")</formula>
    </cfRule>
    <cfRule type="expression" dxfId="1410" priority="1805">
      <formula>$D61&lt;&gt;""</formula>
    </cfRule>
    <cfRule type="expression" dxfId="1409" priority="1806">
      <formula>AND($N60="f",$N61="d")</formula>
    </cfRule>
    <cfRule type="expression" dxfId="1408" priority="1807">
      <formula>AND($N61="d",$N60="")</formula>
    </cfRule>
  </conditionalFormatting>
  <conditionalFormatting sqref="CQ61">
    <cfRule type="expression" dxfId="1407" priority="1796">
      <formula>$D60="x"</formula>
    </cfRule>
    <cfRule type="expression" dxfId="1406" priority="1797">
      <formula>AND(ISBLANK($D62),$I61="Réalisé",$D60&lt;&gt;"")</formula>
    </cfRule>
    <cfRule type="expression" dxfId="1405" priority="1798">
      <formula>AND($N61="f",$F62="")</formula>
    </cfRule>
    <cfRule type="expression" dxfId="1404" priority="1799">
      <formula>$D61&lt;&gt;""</formula>
    </cfRule>
    <cfRule type="expression" dxfId="1403" priority="1800">
      <formula>AND($N60="f",$N61="d")</formula>
    </cfRule>
    <cfRule type="expression" dxfId="1402" priority="1801">
      <formula>AND($N61="d",$N60="")</formula>
    </cfRule>
  </conditionalFormatting>
  <conditionalFormatting sqref="CR61">
    <cfRule type="expression" dxfId="1401" priority="1790">
      <formula>$D60="x"</formula>
    </cfRule>
    <cfRule type="expression" dxfId="1400" priority="1791">
      <formula>AND(ISBLANK($D62),$I61="Réalisé",$D60&lt;&gt;"")</formula>
    </cfRule>
    <cfRule type="expression" dxfId="1399" priority="1792">
      <formula>AND($N61="f",$F62="")</formula>
    </cfRule>
    <cfRule type="expression" dxfId="1398" priority="1793">
      <formula>$D61&lt;&gt;""</formula>
    </cfRule>
    <cfRule type="expression" dxfId="1397" priority="1794">
      <formula>AND($N60="f",$N61="d")</formula>
    </cfRule>
    <cfRule type="expression" dxfId="1396" priority="1795">
      <formula>AND($N61="d",$N60="")</formula>
    </cfRule>
  </conditionalFormatting>
  <conditionalFormatting sqref="CR61:CT61">
    <cfRule type="expression" dxfId="1395" priority="1779">
      <formula>$D60="x"</formula>
    </cfRule>
    <cfRule type="expression" dxfId="1394" priority="1780">
      <formula>AND(ISBLANK($D62),$I61="Réalisé",$D60&lt;&gt;"")</formula>
    </cfRule>
    <cfRule type="expression" dxfId="1393" priority="1781">
      <formula>AND($N61="f",$F62="")</formula>
    </cfRule>
    <cfRule type="expression" dxfId="1392" priority="1782">
      <formula>$D61&lt;&gt;""</formula>
    </cfRule>
    <cfRule type="expression" dxfId="1391" priority="1783">
      <formula>AND($N60="f",$N61="d")</formula>
    </cfRule>
    <cfRule type="expression" dxfId="1390" priority="1784">
      <formula>AND($N61="d",$N60="")</formula>
    </cfRule>
  </conditionalFormatting>
  <conditionalFormatting sqref="CR61:CU61">
    <cfRule type="expression" dxfId="1389" priority="1773">
      <formula>$D60="x"</formula>
    </cfRule>
    <cfRule type="expression" dxfId="1388" priority="1774">
      <formula>AND(ISBLANK($D62),$I61="Réalisé",$D60&lt;&gt;"")</formula>
    </cfRule>
    <cfRule type="expression" dxfId="1387" priority="1775">
      <formula>AND($N61="f",$F62="")</formula>
    </cfRule>
    <cfRule type="expression" dxfId="1386" priority="1776">
      <formula>$D61&lt;&gt;""</formula>
    </cfRule>
    <cfRule type="expression" dxfId="1385" priority="1777">
      <formula>AND($N60="f",$N61="d")</formula>
    </cfRule>
    <cfRule type="expression" dxfId="1384" priority="1778">
      <formula>AND($N61="d",$N60="")</formula>
    </cfRule>
  </conditionalFormatting>
  <conditionalFormatting sqref="CR61:CT61">
    <cfRule type="expression" dxfId="1383" priority="1762">
      <formula>$D60="x"</formula>
    </cfRule>
    <cfRule type="expression" dxfId="1382" priority="1763">
      <formula>AND(ISBLANK($D62),$I61="Réalisé",$D60&lt;&gt;"")</formula>
    </cfRule>
    <cfRule type="expression" dxfId="1381" priority="1764">
      <formula>AND($N61="f",$F62="")</formula>
    </cfRule>
    <cfRule type="expression" dxfId="1380" priority="1765">
      <formula>$D61&lt;&gt;""</formula>
    </cfRule>
    <cfRule type="expression" dxfId="1379" priority="1766">
      <formula>AND($N60="f",$N61="d")</formula>
    </cfRule>
    <cfRule type="expression" dxfId="1378" priority="1767">
      <formula>AND($N61="d",$N60="")</formula>
    </cfRule>
  </conditionalFormatting>
  <conditionalFormatting sqref="CR61">
    <cfRule type="expression" dxfId="1377" priority="1756">
      <formula>$D60="x"</formula>
    </cfRule>
    <cfRule type="expression" dxfId="1376" priority="1757">
      <formula>AND(ISBLANK($D62),$I61="Réalisé",$D60&lt;&gt;"")</formula>
    </cfRule>
    <cfRule type="expression" dxfId="1375" priority="1758">
      <formula>AND($N61="f",$F62="")</formula>
    </cfRule>
    <cfRule type="expression" dxfId="1374" priority="1759">
      <formula>$D61&lt;&gt;""</formula>
    </cfRule>
    <cfRule type="expression" dxfId="1373" priority="1760">
      <formula>AND($N60="f",$N61="d")</formula>
    </cfRule>
    <cfRule type="expression" dxfId="1372" priority="1761">
      <formula>AND($N61="d",$N60="")</formula>
    </cfRule>
  </conditionalFormatting>
  <conditionalFormatting sqref="CS61">
    <cfRule type="expression" dxfId="1371" priority="1750">
      <formula>$D60="x"</formula>
    </cfRule>
    <cfRule type="expression" dxfId="1370" priority="1751">
      <formula>AND(ISBLANK($D62),$I61="Réalisé",$D60&lt;&gt;"")</formula>
    </cfRule>
    <cfRule type="expression" dxfId="1369" priority="1752">
      <formula>AND($N61="f",$F62="")</formula>
    </cfRule>
    <cfRule type="expression" dxfId="1368" priority="1753">
      <formula>$D61&lt;&gt;""</formula>
    </cfRule>
    <cfRule type="expression" dxfId="1367" priority="1754">
      <formula>AND($N60="f",$N61="d")</formula>
    </cfRule>
    <cfRule type="expression" dxfId="1366" priority="1755">
      <formula>AND($N61="d",$N60="")</formula>
    </cfRule>
  </conditionalFormatting>
  <conditionalFormatting sqref="CT61">
    <cfRule type="expression" dxfId="1365" priority="1744">
      <formula>$D60="x"</formula>
    </cfRule>
    <cfRule type="expression" dxfId="1364" priority="1745">
      <formula>AND(ISBLANK($D62),$I61="Réalisé",$D60&lt;&gt;"")</formula>
    </cfRule>
    <cfRule type="expression" dxfId="1363" priority="1746">
      <formula>AND($N61="f",$F62="")</formula>
    </cfRule>
    <cfRule type="expression" dxfId="1362" priority="1747">
      <formula>$D61&lt;&gt;""</formula>
    </cfRule>
    <cfRule type="expression" dxfId="1361" priority="1748">
      <formula>AND($N60="f",$N61="d")</formula>
    </cfRule>
    <cfRule type="expression" dxfId="1360" priority="1749">
      <formula>AND($N61="d",$N60="")</formula>
    </cfRule>
  </conditionalFormatting>
  <conditionalFormatting sqref="CI63:CK63">
    <cfRule type="expression" dxfId="1359" priority="1728">
      <formula>AND(CI63="p",$G63="x")</formula>
    </cfRule>
    <cfRule type="cellIs" dxfId="1358" priority="1729" operator="equal">
      <formula>"p"</formula>
    </cfRule>
    <cfRule type="expression" dxfId="1357" priority="1730">
      <formula>AND(CI63="r",CI62&lt;&gt;"p")</formula>
    </cfRule>
    <cfRule type="cellIs" dxfId="1356" priority="1731" operator="equal">
      <formula>"r"</formula>
    </cfRule>
    <cfRule type="cellIs" dxfId="1355" priority="1732" operator="equal">
      <formula>"a"</formula>
    </cfRule>
  </conditionalFormatting>
  <conditionalFormatting sqref="CI63:CK63">
    <cfRule type="expression" dxfId="1354" priority="1722">
      <formula>$D62="x"</formula>
    </cfRule>
    <cfRule type="expression" dxfId="1353" priority="1723">
      <formula>AND(ISBLANK($D64),$I63="Réalisé",$D62&lt;&gt;"")</formula>
    </cfRule>
    <cfRule type="expression" dxfId="1352" priority="1724">
      <formula>AND($N63="f",$F64="")</formula>
    </cfRule>
    <cfRule type="expression" dxfId="1351" priority="1725">
      <formula>$D63&lt;&gt;""</formula>
    </cfRule>
    <cfRule type="expression" dxfId="1350" priority="1726">
      <formula>AND($N62="f",$N63="d")</formula>
    </cfRule>
    <cfRule type="expression" dxfId="1349" priority="1727">
      <formula>AND($N63="d",$N62="")</formula>
    </cfRule>
  </conditionalFormatting>
  <conditionalFormatting sqref="CI63:CK63">
    <cfRule type="expression" dxfId="1348" priority="1711">
      <formula>AND(CI63="p",$G63="x")</formula>
    </cfRule>
    <cfRule type="cellIs" dxfId="1347" priority="1712" operator="equal">
      <formula>"p"</formula>
    </cfRule>
    <cfRule type="expression" dxfId="1346" priority="1713">
      <formula>AND(CI63="r",CI62&lt;&gt;"p")</formula>
    </cfRule>
    <cfRule type="cellIs" dxfId="1345" priority="1714" operator="equal">
      <formula>"r"</formula>
    </cfRule>
    <cfRule type="cellIs" dxfId="1344" priority="1715" operator="equal">
      <formula>"a"</formula>
    </cfRule>
  </conditionalFormatting>
  <conditionalFormatting sqref="CI63:CK63">
    <cfRule type="expression" dxfId="1343" priority="1705">
      <formula>$D62="x"</formula>
    </cfRule>
    <cfRule type="expression" dxfId="1342" priority="1706">
      <formula>AND(ISBLANK($D64),$I63="Réalisé",$D62&lt;&gt;"")</formula>
    </cfRule>
    <cfRule type="expression" dxfId="1341" priority="1707">
      <formula>AND($N63="f",$F64="")</formula>
    </cfRule>
    <cfRule type="expression" dxfId="1340" priority="1708">
      <formula>$D63&lt;&gt;""</formula>
    </cfRule>
    <cfRule type="expression" dxfId="1339" priority="1709">
      <formula>AND($N62="f",$N63="d")</formula>
    </cfRule>
    <cfRule type="expression" dxfId="1338" priority="1710">
      <formula>AND($N63="d",$N62="")</formula>
    </cfRule>
  </conditionalFormatting>
  <conditionalFormatting sqref="CI63">
    <cfRule type="expression" dxfId="1337" priority="1699">
      <formula>$D62="x"</formula>
    </cfRule>
    <cfRule type="expression" dxfId="1336" priority="1700">
      <formula>AND(ISBLANK($D64),$I63="Réalisé",$D62&lt;&gt;"")</formula>
    </cfRule>
    <cfRule type="expression" dxfId="1335" priority="1701">
      <formula>AND($N63="f",$F64="")</formula>
    </cfRule>
    <cfRule type="expression" dxfId="1334" priority="1702">
      <formula>$D63&lt;&gt;""</formula>
    </cfRule>
    <cfRule type="expression" dxfId="1333" priority="1703">
      <formula>AND($N62="f",$N63="d")</formula>
    </cfRule>
    <cfRule type="expression" dxfId="1332" priority="1704">
      <formula>AND($N63="d",$N62="")</formula>
    </cfRule>
  </conditionalFormatting>
  <conditionalFormatting sqref="CJ63">
    <cfRule type="expression" dxfId="1331" priority="1693">
      <formula>$D62="x"</formula>
    </cfRule>
    <cfRule type="expression" dxfId="1330" priority="1694">
      <formula>AND(ISBLANK($D64),$I63="Réalisé",$D62&lt;&gt;"")</formula>
    </cfRule>
    <cfRule type="expression" dxfId="1329" priority="1695">
      <formula>AND($N63="f",$F64="")</formula>
    </cfRule>
    <cfRule type="expression" dxfId="1328" priority="1696">
      <formula>$D63&lt;&gt;""</formula>
    </cfRule>
    <cfRule type="expression" dxfId="1327" priority="1697">
      <formula>AND($N62="f",$N63="d")</formula>
    </cfRule>
    <cfRule type="expression" dxfId="1326" priority="1698">
      <formula>AND($N63="d",$N62="")</formula>
    </cfRule>
  </conditionalFormatting>
  <conditionalFormatting sqref="CK63">
    <cfRule type="expression" dxfId="1325" priority="1687">
      <formula>$D62="x"</formula>
    </cfRule>
    <cfRule type="expression" dxfId="1324" priority="1688">
      <formula>AND(ISBLANK($D64),$I63="Réalisé",$D62&lt;&gt;"")</formula>
    </cfRule>
    <cfRule type="expression" dxfId="1323" priority="1689">
      <formula>AND($N63="f",$F64="")</formula>
    </cfRule>
    <cfRule type="expression" dxfId="1322" priority="1690">
      <formula>$D63&lt;&gt;""</formula>
    </cfRule>
    <cfRule type="expression" dxfId="1321" priority="1691">
      <formula>AND($N62="f",$N63="d")</formula>
    </cfRule>
    <cfRule type="expression" dxfId="1320" priority="1692">
      <formula>AND($N63="d",$N62="")</formula>
    </cfRule>
  </conditionalFormatting>
  <conditionalFormatting sqref="CK63">
    <cfRule type="expression" dxfId="1319" priority="1653">
      <formula>$D62="x"</formula>
    </cfRule>
    <cfRule type="expression" dxfId="1318" priority="1654">
      <formula>AND(ISBLANK($D64),$I63="Réalisé",$D62&lt;&gt;"")</formula>
    </cfRule>
    <cfRule type="expression" dxfId="1317" priority="1655">
      <formula>AND($N63="f",$F64="")</formula>
    </cfRule>
    <cfRule type="expression" dxfId="1316" priority="1656">
      <formula>$D63&lt;&gt;""</formula>
    </cfRule>
    <cfRule type="expression" dxfId="1315" priority="1657">
      <formula>AND($N62="f",$N63="d")</formula>
    </cfRule>
    <cfRule type="expression" dxfId="1314" priority="1658">
      <formula>AND($N63="d",$N62="")</formula>
    </cfRule>
  </conditionalFormatting>
  <conditionalFormatting sqref="CX63">
    <cfRule type="expression" dxfId="1313" priority="1647">
      <formula>$D62="x"</formula>
    </cfRule>
    <cfRule type="expression" dxfId="1312" priority="1648">
      <formula>AND(ISBLANK($D64),$I63="Réalisé",$D62&lt;&gt;"")</formula>
    </cfRule>
    <cfRule type="expression" dxfId="1311" priority="1649">
      <formula>AND($N63="f",$F64="")</formula>
    </cfRule>
    <cfRule type="expression" dxfId="1310" priority="1650">
      <formula>$D63&lt;&gt;""</formula>
    </cfRule>
    <cfRule type="expression" dxfId="1309" priority="1651">
      <formula>AND($N62="f",$N63="d")</formula>
    </cfRule>
    <cfRule type="expression" dxfId="1308" priority="1652">
      <formula>AND($N63="d",$N62="")</formula>
    </cfRule>
  </conditionalFormatting>
  <conditionalFormatting sqref="CY63">
    <cfRule type="expression" dxfId="1307" priority="1641">
      <formula>$D62="x"</formula>
    </cfRule>
    <cfRule type="expression" dxfId="1306" priority="1642">
      <formula>AND(ISBLANK($D64),$I63="Réalisé",$D62&lt;&gt;"")</formula>
    </cfRule>
    <cfRule type="expression" dxfId="1305" priority="1643">
      <formula>AND($N63="f",$F64="")</formula>
    </cfRule>
    <cfRule type="expression" dxfId="1304" priority="1644">
      <formula>$D63&lt;&gt;""</formula>
    </cfRule>
    <cfRule type="expression" dxfId="1303" priority="1645">
      <formula>AND($N62="f",$N63="d")</formula>
    </cfRule>
    <cfRule type="expression" dxfId="1302" priority="1646">
      <formula>AND($N63="d",$N62="")</formula>
    </cfRule>
  </conditionalFormatting>
  <conditionalFormatting sqref="CS61:CW61">
    <cfRule type="expression" dxfId="1301" priority="1630">
      <formula>$D60="x"</formula>
    </cfRule>
    <cfRule type="expression" dxfId="1300" priority="1631">
      <formula>AND(ISBLANK($D62),$I61="Réalisé",$D60&lt;&gt;"")</formula>
    </cfRule>
    <cfRule type="expression" dxfId="1299" priority="1632">
      <formula>AND($N61="f",$F62="")</formula>
    </cfRule>
    <cfRule type="expression" dxfId="1298" priority="1633">
      <formula>$D61&lt;&gt;""</formula>
    </cfRule>
    <cfRule type="expression" dxfId="1297" priority="1634">
      <formula>AND($N60="f",$N61="d")</formula>
    </cfRule>
    <cfRule type="expression" dxfId="1296" priority="1635">
      <formula>AND($N61="d",$N60="")</formula>
    </cfRule>
  </conditionalFormatting>
  <conditionalFormatting sqref="CS61:CU61">
    <cfRule type="expression" dxfId="1295" priority="1619">
      <formula>$D60="x"</formula>
    </cfRule>
    <cfRule type="expression" dxfId="1294" priority="1620">
      <formula>AND(ISBLANK($D62),$I61="Réalisé",$D60&lt;&gt;"")</formula>
    </cfRule>
    <cfRule type="expression" dxfId="1293" priority="1621">
      <formula>AND($N61="f",$F62="")</formula>
    </cfRule>
    <cfRule type="expression" dxfId="1292" priority="1622">
      <formula>$D61&lt;&gt;""</formula>
    </cfRule>
    <cfRule type="expression" dxfId="1291" priority="1623">
      <formula>AND($N60="f",$N61="d")</formula>
    </cfRule>
    <cfRule type="expression" dxfId="1290" priority="1624">
      <formula>AND($N61="d",$N60="")</formula>
    </cfRule>
  </conditionalFormatting>
  <conditionalFormatting sqref="CS61:CV61">
    <cfRule type="expression" dxfId="1289" priority="1613">
      <formula>$D60="x"</formula>
    </cfRule>
    <cfRule type="expression" dxfId="1288" priority="1614">
      <formula>AND(ISBLANK($D62),$I61="Réalisé",$D60&lt;&gt;"")</formula>
    </cfRule>
    <cfRule type="expression" dxfId="1287" priority="1615">
      <formula>AND($N61="f",$F62="")</formula>
    </cfRule>
    <cfRule type="expression" dxfId="1286" priority="1616">
      <formula>$D61&lt;&gt;""</formula>
    </cfRule>
    <cfRule type="expression" dxfId="1285" priority="1617">
      <formula>AND($N60="f",$N61="d")</formula>
    </cfRule>
    <cfRule type="expression" dxfId="1284" priority="1618">
      <formula>AND($N61="d",$N60="")</formula>
    </cfRule>
  </conditionalFormatting>
  <conditionalFormatting sqref="CS61:CU61">
    <cfRule type="expression" dxfId="1283" priority="1602">
      <formula>$D60="x"</formula>
    </cfRule>
    <cfRule type="expression" dxfId="1282" priority="1603">
      <formula>AND(ISBLANK($D62),$I61="Réalisé",$D60&lt;&gt;"")</formula>
    </cfRule>
    <cfRule type="expression" dxfId="1281" priority="1604">
      <formula>AND($N61="f",$F62="")</formula>
    </cfRule>
    <cfRule type="expression" dxfId="1280" priority="1605">
      <formula>$D61&lt;&gt;""</formula>
    </cfRule>
    <cfRule type="expression" dxfId="1279" priority="1606">
      <formula>AND($N60="f",$N61="d")</formula>
    </cfRule>
    <cfRule type="expression" dxfId="1278" priority="1607">
      <formula>AND($N61="d",$N60="")</formula>
    </cfRule>
  </conditionalFormatting>
  <conditionalFormatting sqref="CS61">
    <cfRule type="expression" dxfId="1277" priority="1596">
      <formula>$D60="x"</formula>
    </cfRule>
    <cfRule type="expression" dxfId="1276" priority="1597">
      <formula>AND(ISBLANK($D62),$I61="Réalisé",$D60&lt;&gt;"")</formula>
    </cfRule>
    <cfRule type="expression" dxfId="1275" priority="1598">
      <formula>AND($N61="f",$F62="")</formula>
    </cfRule>
    <cfRule type="expression" dxfId="1274" priority="1599">
      <formula>$D61&lt;&gt;""</formula>
    </cfRule>
    <cfRule type="expression" dxfId="1273" priority="1600">
      <formula>AND($N60="f",$N61="d")</formula>
    </cfRule>
    <cfRule type="expression" dxfId="1272" priority="1601">
      <formula>AND($N61="d",$N60="")</formula>
    </cfRule>
  </conditionalFormatting>
  <conditionalFormatting sqref="CT61">
    <cfRule type="expression" dxfId="1271" priority="1590">
      <formula>$D60="x"</formula>
    </cfRule>
    <cfRule type="expression" dxfId="1270" priority="1591">
      <formula>AND(ISBLANK($D62),$I61="Réalisé",$D60&lt;&gt;"")</formula>
    </cfRule>
    <cfRule type="expression" dxfId="1269" priority="1592">
      <formula>AND($N61="f",$F62="")</formula>
    </cfRule>
    <cfRule type="expression" dxfId="1268" priority="1593">
      <formula>$D61&lt;&gt;""</formula>
    </cfRule>
    <cfRule type="expression" dxfId="1267" priority="1594">
      <formula>AND($N60="f",$N61="d")</formula>
    </cfRule>
    <cfRule type="expression" dxfId="1266" priority="1595">
      <formula>AND($N61="d",$N60="")</formula>
    </cfRule>
  </conditionalFormatting>
  <conditionalFormatting sqref="CU61">
    <cfRule type="expression" dxfId="1265" priority="1584">
      <formula>$D60="x"</formula>
    </cfRule>
    <cfRule type="expression" dxfId="1264" priority="1585">
      <formula>AND(ISBLANK($D62),$I61="Réalisé",$D60&lt;&gt;"")</formula>
    </cfRule>
    <cfRule type="expression" dxfId="1263" priority="1586">
      <formula>AND($N61="f",$F62="")</formula>
    </cfRule>
    <cfRule type="expression" dxfId="1262" priority="1587">
      <formula>$D61&lt;&gt;""</formula>
    </cfRule>
    <cfRule type="expression" dxfId="1261" priority="1588">
      <formula>AND($N60="f",$N61="d")</formula>
    </cfRule>
    <cfRule type="expression" dxfId="1260" priority="1589">
      <formula>AND($N61="d",$N60="")</formula>
    </cfRule>
  </conditionalFormatting>
  <conditionalFormatting sqref="CU61:CW61">
    <cfRule type="expression" dxfId="1259" priority="1573">
      <formula>$D60="x"</formula>
    </cfRule>
    <cfRule type="expression" dxfId="1258" priority="1574">
      <formula>AND(ISBLANK($D62),$I61="Réalisé",$D60&lt;&gt;"")</formula>
    </cfRule>
    <cfRule type="expression" dxfId="1257" priority="1575">
      <formula>AND($N61="f",$F62="")</formula>
    </cfRule>
    <cfRule type="expression" dxfId="1256" priority="1576">
      <formula>$D61&lt;&gt;""</formula>
    </cfRule>
    <cfRule type="expression" dxfId="1255" priority="1577">
      <formula>AND($N60="f",$N61="d")</formula>
    </cfRule>
    <cfRule type="expression" dxfId="1254" priority="1578">
      <formula>AND($N61="d",$N60="")</formula>
    </cfRule>
  </conditionalFormatting>
  <conditionalFormatting sqref="CU61:CW61">
    <cfRule type="expression" dxfId="1253" priority="1556">
      <formula>$D60="x"</formula>
    </cfRule>
    <cfRule type="expression" dxfId="1252" priority="1557">
      <formula>AND(ISBLANK($D62),$I61="Réalisé",$D60&lt;&gt;"")</formula>
    </cfRule>
    <cfRule type="expression" dxfId="1251" priority="1558">
      <formula>AND($N61="f",$F62="")</formula>
    </cfRule>
    <cfRule type="expression" dxfId="1250" priority="1559">
      <formula>$D61&lt;&gt;""</formula>
    </cfRule>
    <cfRule type="expression" dxfId="1249" priority="1560">
      <formula>AND($N60="f",$N61="d")</formula>
    </cfRule>
    <cfRule type="expression" dxfId="1248" priority="1561">
      <formula>AND($N61="d",$N60="")</formula>
    </cfRule>
  </conditionalFormatting>
  <conditionalFormatting sqref="CU61">
    <cfRule type="expression" dxfId="1247" priority="1550">
      <formula>$D60="x"</formula>
    </cfRule>
    <cfRule type="expression" dxfId="1246" priority="1551">
      <formula>AND(ISBLANK($D62),$I61="Réalisé",$D60&lt;&gt;"")</formula>
    </cfRule>
    <cfRule type="expression" dxfId="1245" priority="1552">
      <formula>AND($N61="f",$F62="")</formula>
    </cfRule>
    <cfRule type="expression" dxfId="1244" priority="1553">
      <formula>$D61&lt;&gt;""</formula>
    </cfRule>
    <cfRule type="expression" dxfId="1243" priority="1554">
      <formula>AND($N60="f",$N61="d")</formula>
    </cfRule>
    <cfRule type="expression" dxfId="1242" priority="1555">
      <formula>AND($N61="d",$N60="")</formula>
    </cfRule>
  </conditionalFormatting>
  <conditionalFormatting sqref="CV61">
    <cfRule type="expression" dxfId="1241" priority="1544">
      <formula>$D60="x"</formula>
    </cfRule>
    <cfRule type="expression" dxfId="1240" priority="1545">
      <formula>AND(ISBLANK($D62),$I61="Réalisé",$D60&lt;&gt;"")</formula>
    </cfRule>
    <cfRule type="expression" dxfId="1239" priority="1546">
      <formula>AND($N61="f",$F62="")</formula>
    </cfRule>
    <cfRule type="expression" dxfId="1238" priority="1547">
      <formula>$D61&lt;&gt;""</formula>
    </cfRule>
    <cfRule type="expression" dxfId="1237" priority="1548">
      <formula>AND($N60="f",$N61="d")</formula>
    </cfRule>
    <cfRule type="expression" dxfId="1236" priority="1549">
      <formula>AND($N61="d",$N60="")</formula>
    </cfRule>
  </conditionalFormatting>
  <conditionalFormatting sqref="CW61">
    <cfRule type="expression" dxfId="1235" priority="1538">
      <formula>$D60="x"</formula>
    </cfRule>
    <cfRule type="expression" dxfId="1234" priority="1539">
      <formula>AND(ISBLANK($D62),$I61="Réalisé",$D60&lt;&gt;"")</formula>
    </cfRule>
    <cfRule type="expression" dxfId="1233" priority="1540">
      <formula>AND($N61="f",$F62="")</formula>
    </cfRule>
    <cfRule type="expression" dxfId="1232" priority="1541">
      <formula>$D61&lt;&gt;""</formula>
    </cfRule>
    <cfRule type="expression" dxfId="1231" priority="1542">
      <formula>AND($N60="f",$N61="d")</formula>
    </cfRule>
    <cfRule type="expression" dxfId="1230" priority="1543">
      <formula>AND($N61="d",$N60="")</formula>
    </cfRule>
  </conditionalFormatting>
  <conditionalFormatting sqref="CX63">
    <cfRule type="expression" dxfId="1229" priority="1527">
      <formula>$D62="x"</formula>
    </cfRule>
    <cfRule type="expression" dxfId="1228" priority="1528">
      <formula>AND(ISBLANK($D64),$I63="Réalisé",$D62&lt;&gt;"")</formula>
    </cfRule>
    <cfRule type="expression" dxfId="1227" priority="1529">
      <formula>AND($N63="f",$F64="")</formula>
    </cfRule>
    <cfRule type="expression" dxfId="1226" priority="1530">
      <formula>$D63&lt;&gt;""</formula>
    </cfRule>
    <cfRule type="expression" dxfId="1225" priority="1531">
      <formula>AND($N62="f",$N63="d")</formula>
    </cfRule>
    <cfRule type="expression" dxfId="1224" priority="1532">
      <formula>AND($N63="d",$N62="")</formula>
    </cfRule>
  </conditionalFormatting>
  <conditionalFormatting sqref="CX63">
    <cfRule type="expression" dxfId="1223" priority="1516">
      <formula>$D62="x"</formula>
    </cfRule>
    <cfRule type="expression" dxfId="1222" priority="1517">
      <formula>AND(ISBLANK($D64),$I63="Réalisé",$D62&lt;&gt;"")</formula>
    </cfRule>
    <cfRule type="expression" dxfId="1221" priority="1518">
      <formula>AND($N63="f",$F64="")</formula>
    </cfRule>
    <cfRule type="expression" dxfId="1220" priority="1519">
      <formula>$D63&lt;&gt;""</formula>
    </cfRule>
    <cfRule type="expression" dxfId="1219" priority="1520">
      <formula>AND($N62="f",$N63="d")</formula>
    </cfRule>
    <cfRule type="expression" dxfId="1218" priority="1521">
      <formula>AND($N63="d",$N62="")</formula>
    </cfRule>
  </conditionalFormatting>
  <conditionalFormatting sqref="CX63">
    <cfRule type="expression" dxfId="1217" priority="1510">
      <formula>$D62="x"</formula>
    </cfRule>
    <cfRule type="expression" dxfId="1216" priority="1511">
      <formula>AND(ISBLANK($D64),$I63="Réalisé",$D62&lt;&gt;"")</formula>
    </cfRule>
    <cfRule type="expression" dxfId="1215" priority="1512">
      <formula>AND($N63="f",$F64="")</formula>
    </cfRule>
    <cfRule type="expression" dxfId="1214" priority="1513">
      <formula>$D63&lt;&gt;""</formula>
    </cfRule>
    <cfRule type="expression" dxfId="1213" priority="1514">
      <formula>AND($N62="f",$N63="d")</formula>
    </cfRule>
    <cfRule type="expression" dxfId="1212" priority="1515">
      <formula>AND($N63="d",$N62="")</formula>
    </cfRule>
  </conditionalFormatting>
  <conditionalFormatting sqref="CX63">
    <cfRule type="expression" dxfId="1211" priority="1499">
      <formula>$D62="x"</formula>
    </cfRule>
    <cfRule type="expression" dxfId="1210" priority="1500">
      <formula>AND(ISBLANK($D64),$I63="Réalisé",$D62&lt;&gt;"")</formula>
    </cfRule>
    <cfRule type="expression" dxfId="1209" priority="1501">
      <formula>AND($N63="f",$F64="")</formula>
    </cfRule>
    <cfRule type="expression" dxfId="1208" priority="1502">
      <formula>$D63&lt;&gt;""</formula>
    </cfRule>
    <cfRule type="expression" dxfId="1207" priority="1503">
      <formula>AND($N62="f",$N63="d")</formula>
    </cfRule>
    <cfRule type="expression" dxfId="1206" priority="1504">
      <formula>AND($N63="d",$N62="")</formula>
    </cfRule>
  </conditionalFormatting>
  <conditionalFormatting sqref="CX63">
    <cfRule type="expression" dxfId="1205" priority="1493">
      <formula>$D62="x"</formula>
    </cfRule>
    <cfRule type="expression" dxfId="1204" priority="1494">
      <formula>AND(ISBLANK($D64),$I63="Réalisé",$D62&lt;&gt;"")</formula>
    </cfRule>
    <cfRule type="expression" dxfId="1203" priority="1495">
      <formula>AND($N63="f",$F64="")</formula>
    </cfRule>
    <cfRule type="expression" dxfId="1202" priority="1496">
      <formula>$D63&lt;&gt;""</formula>
    </cfRule>
    <cfRule type="expression" dxfId="1201" priority="1497">
      <formula>AND($N62="f",$N63="d")</formula>
    </cfRule>
    <cfRule type="expression" dxfId="1200" priority="1498">
      <formula>AND($N63="d",$N62="")</formula>
    </cfRule>
  </conditionalFormatting>
  <conditionalFormatting sqref="CX63:DA63">
    <cfRule type="expression" dxfId="1199" priority="1482">
      <formula>$D62="x"</formula>
    </cfRule>
    <cfRule type="expression" dxfId="1198" priority="1483">
      <formula>AND(ISBLANK($D64),$I63="Réalisé",$D62&lt;&gt;"")</formula>
    </cfRule>
    <cfRule type="expression" dxfId="1197" priority="1484">
      <formula>AND($N63="f",$F64="")</formula>
    </cfRule>
    <cfRule type="expression" dxfId="1196" priority="1485">
      <formula>$D63&lt;&gt;""</formula>
    </cfRule>
    <cfRule type="expression" dxfId="1195" priority="1486">
      <formula>AND($N62="f",$N63="d")</formula>
    </cfRule>
    <cfRule type="expression" dxfId="1194" priority="1487">
      <formula>AND($N63="d",$N62="")</formula>
    </cfRule>
  </conditionalFormatting>
  <conditionalFormatting sqref="CX63:CY63">
    <cfRule type="expression" dxfId="1193" priority="1471">
      <formula>$D62="x"</formula>
    </cfRule>
    <cfRule type="expression" dxfId="1192" priority="1472">
      <formula>AND(ISBLANK($D64),$I63="Réalisé",$D62&lt;&gt;"")</formula>
    </cfRule>
    <cfRule type="expression" dxfId="1191" priority="1473">
      <formula>AND($N63="f",$F64="")</formula>
    </cfRule>
    <cfRule type="expression" dxfId="1190" priority="1474">
      <formula>$D63&lt;&gt;""</formula>
    </cfRule>
    <cfRule type="expression" dxfId="1189" priority="1475">
      <formula>AND($N62="f",$N63="d")</formula>
    </cfRule>
    <cfRule type="expression" dxfId="1188" priority="1476">
      <formula>AND($N63="d",$N62="")</formula>
    </cfRule>
  </conditionalFormatting>
  <conditionalFormatting sqref="CX63:CZ63">
    <cfRule type="expression" dxfId="1187" priority="1465">
      <formula>$D62="x"</formula>
    </cfRule>
    <cfRule type="expression" dxfId="1186" priority="1466">
      <formula>AND(ISBLANK($D64),$I63="Réalisé",$D62&lt;&gt;"")</formula>
    </cfRule>
    <cfRule type="expression" dxfId="1185" priority="1467">
      <formula>AND($N63="f",$F64="")</formula>
    </cfRule>
    <cfRule type="expression" dxfId="1184" priority="1468">
      <formula>$D63&lt;&gt;""</formula>
    </cfRule>
    <cfRule type="expression" dxfId="1183" priority="1469">
      <formula>AND($N62="f",$N63="d")</formula>
    </cfRule>
    <cfRule type="expression" dxfId="1182" priority="1470">
      <formula>AND($N63="d",$N62="")</formula>
    </cfRule>
  </conditionalFormatting>
  <conditionalFormatting sqref="CX63:CY63">
    <cfRule type="expression" dxfId="1181" priority="1454">
      <formula>$D62="x"</formula>
    </cfRule>
    <cfRule type="expression" dxfId="1180" priority="1455">
      <formula>AND(ISBLANK($D64),$I63="Réalisé",$D62&lt;&gt;"")</formula>
    </cfRule>
    <cfRule type="expression" dxfId="1179" priority="1456">
      <formula>AND($N63="f",$F64="")</formula>
    </cfRule>
    <cfRule type="expression" dxfId="1178" priority="1457">
      <formula>$D63&lt;&gt;""</formula>
    </cfRule>
    <cfRule type="expression" dxfId="1177" priority="1458">
      <formula>AND($N62="f",$N63="d")</formula>
    </cfRule>
    <cfRule type="expression" dxfId="1176" priority="1459">
      <formula>AND($N63="d",$N62="")</formula>
    </cfRule>
  </conditionalFormatting>
  <conditionalFormatting sqref="CX63">
    <cfRule type="expression" dxfId="1175" priority="1448">
      <formula>$D62="x"</formula>
    </cfRule>
    <cfRule type="expression" dxfId="1174" priority="1449">
      <formula>AND(ISBLANK($D64),$I63="Réalisé",$D62&lt;&gt;"")</formula>
    </cfRule>
    <cfRule type="expression" dxfId="1173" priority="1450">
      <formula>AND($N63="f",$F64="")</formula>
    </cfRule>
    <cfRule type="expression" dxfId="1172" priority="1451">
      <formula>$D63&lt;&gt;""</formula>
    </cfRule>
    <cfRule type="expression" dxfId="1171" priority="1452">
      <formula>AND($N62="f",$N63="d")</formula>
    </cfRule>
    <cfRule type="expression" dxfId="1170" priority="1453">
      <formula>AND($N63="d",$N62="")</formula>
    </cfRule>
  </conditionalFormatting>
  <conditionalFormatting sqref="CY63">
    <cfRule type="expression" dxfId="1169" priority="1442">
      <formula>$D62="x"</formula>
    </cfRule>
    <cfRule type="expression" dxfId="1168" priority="1443">
      <formula>AND(ISBLANK($D64),$I63="Réalisé",$D62&lt;&gt;"")</formula>
    </cfRule>
    <cfRule type="expression" dxfId="1167" priority="1444">
      <formula>AND($N63="f",$F64="")</formula>
    </cfRule>
    <cfRule type="expression" dxfId="1166" priority="1445">
      <formula>$D63&lt;&gt;""</formula>
    </cfRule>
    <cfRule type="expression" dxfId="1165" priority="1446">
      <formula>AND($N62="f",$N63="d")</formula>
    </cfRule>
    <cfRule type="expression" dxfId="1164" priority="1447">
      <formula>AND($N63="d",$N62="")</formula>
    </cfRule>
  </conditionalFormatting>
  <conditionalFormatting sqref="CY63:DA63">
    <cfRule type="expression" dxfId="1163" priority="1431">
      <formula>$D62="x"</formula>
    </cfRule>
    <cfRule type="expression" dxfId="1162" priority="1432">
      <formula>AND(ISBLANK($D64),$I63="Réalisé",$D62&lt;&gt;"")</formula>
    </cfRule>
    <cfRule type="expression" dxfId="1161" priority="1433">
      <formula>AND($N63="f",$F64="")</formula>
    </cfRule>
    <cfRule type="expression" dxfId="1160" priority="1434">
      <formula>$D63&lt;&gt;""</formula>
    </cfRule>
    <cfRule type="expression" dxfId="1159" priority="1435">
      <formula>AND($N62="f",$N63="d")</formula>
    </cfRule>
    <cfRule type="expression" dxfId="1158" priority="1436">
      <formula>AND($N63="d",$N62="")</formula>
    </cfRule>
  </conditionalFormatting>
  <conditionalFormatting sqref="CY63:DB63">
    <cfRule type="expression" dxfId="1157" priority="1425">
      <formula>$D62="x"</formula>
    </cfRule>
    <cfRule type="expression" dxfId="1156" priority="1426">
      <formula>AND(ISBLANK($D64),$I63="Réalisé",$D62&lt;&gt;"")</formula>
    </cfRule>
    <cfRule type="expression" dxfId="1155" priority="1427">
      <formula>AND($N63="f",$F64="")</formula>
    </cfRule>
    <cfRule type="expression" dxfId="1154" priority="1428">
      <formula>$D63&lt;&gt;""</formula>
    </cfRule>
    <cfRule type="expression" dxfId="1153" priority="1429">
      <formula>AND($N62="f",$N63="d")</formula>
    </cfRule>
    <cfRule type="expression" dxfId="1152" priority="1430">
      <formula>AND($N63="d",$N62="")</formula>
    </cfRule>
  </conditionalFormatting>
  <conditionalFormatting sqref="CY63:DA63">
    <cfRule type="expression" dxfId="1151" priority="1414">
      <formula>$D62="x"</formula>
    </cfRule>
    <cfRule type="expression" dxfId="1150" priority="1415">
      <formula>AND(ISBLANK($D64),$I63="Réalisé",$D62&lt;&gt;"")</formula>
    </cfRule>
    <cfRule type="expression" dxfId="1149" priority="1416">
      <formula>AND($N63="f",$F64="")</formula>
    </cfRule>
    <cfRule type="expression" dxfId="1148" priority="1417">
      <formula>$D63&lt;&gt;""</formula>
    </cfRule>
    <cfRule type="expression" dxfId="1147" priority="1418">
      <formula>AND($N62="f",$N63="d")</formula>
    </cfRule>
    <cfRule type="expression" dxfId="1146" priority="1419">
      <formula>AND($N63="d",$N62="")</formula>
    </cfRule>
  </conditionalFormatting>
  <conditionalFormatting sqref="CY63">
    <cfRule type="expression" dxfId="1145" priority="1408">
      <formula>$D62="x"</formula>
    </cfRule>
    <cfRule type="expression" dxfId="1144" priority="1409">
      <formula>AND(ISBLANK($D64),$I63="Réalisé",$D62&lt;&gt;"")</formula>
    </cfRule>
    <cfRule type="expression" dxfId="1143" priority="1410">
      <formula>AND($N63="f",$F64="")</formula>
    </cfRule>
    <cfRule type="expression" dxfId="1142" priority="1411">
      <formula>$D63&lt;&gt;""</formula>
    </cfRule>
    <cfRule type="expression" dxfId="1141" priority="1412">
      <formula>AND($N62="f",$N63="d")</formula>
    </cfRule>
    <cfRule type="expression" dxfId="1140" priority="1413">
      <formula>AND($N63="d",$N62="")</formula>
    </cfRule>
  </conditionalFormatting>
  <conditionalFormatting sqref="CZ63">
    <cfRule type="expression" dxfId="1139" priority="1402">
      <formula>$D62="x"</formula>
    </cfRule>
    <cfRule type="expression" dxfId="1138" priority="1403">
      <formula>AND(ISBLANK($D64),$I63="Réalisé",$D62&lt;&gt;"")</formula>
    </cfRule>
    <cfRule type="expression" dxfId="1137" priority="1404">
      <formula>AND($N63="f",$F64="")</formula>
    </cfRule>
    <cfRule type="expression" dxfId="1136" priority="1405">
      <formula>$D63&lt;&gt;""</formula>
    </cfRule>
    <cfRule type="expression" dxfId="1135" priority="1406">
      <formula>AND($N62="f",$N63="d")</formula>
    </cfRule>
    <cfRule type="expression" dxfId="1134" priority="1407">
      <formula>AND($N63="d",$N62="")</formula>
    </cfRule>
  </conditionalFormatting>
  <conditionalFormatting sqref="DA63">
    <cfRule type="expression" dxfId="1133" priority="1396">
      <formula>$D62="x"</formula>
    </cfRule>
    <cfRule type="expression" dxfId="1132" priority="1397">
      <formula>AND(ISBLANK($D64),$I63="Réalisé",$D62&lt;&gt;"")</formula>
    </cfRule>
    <cfRule type="expression" dxfId="1131" priority="1398">
      <formula>AND($N63="f",$F64="")</formula>
    </cfRule>
    <cfRule type="expression" dxfId="1130" priority="1399">
      <formula>$D63&lt;&gt;""</formula>
    </cfRule>
    <cfRule type="expression" dxfId="1129" priority="1400">
      <formula>AND($N62="f",$N63="d")</formula>
    </cfRule>
    <cfRule type="expression" dxfId="1128" priority="1401">
      <formula>AND($N63="d",$N62="")</formula>
    </cfRule>
  </conditionalFormatting>
  <conditionalFormatting sqref="DC65:DE65">
    <cfRule type="expression" dxfId="1127" priority="1392">
      <formula>AND(ISBLANK($D66),$I65="Réalisé",$D64&lt;&gt;"")</formula>
    </cfRule>
    <cfRule type="expression" dxfId="1126" priority="1393">
      <formula>AND($N65="d",$N64="")</formula>
    </cfRule>
    <cfRule type="expression" dxfId="1125" priority="1394">
      <formula>AND($N64="f",$N65="d")</formula>
    </cfRule>
    <cfRule type="expression" dxfId="1124" priority="1395">
      <formula>$D65&lt;&gt;""</formula>
    </cfRule>
  </conditionalFormatting>
  <conditionalFormatting sqref="DC65">
    <cfRule type="expression" dxfId="1123" priority="1376">
      <formula>$D64="x"</formula>
    </cfRule>
    <cfRule type="expression" dxfId="1122" priority="1377">
      <formula>AND(ISBLANK($D66),$I65="Réalisé",$D64&lt;&gt;"")</formula>
    </cfRule>
    <cfRule type="expression" dxfId="1121" priority="1378">
      <formula>AND($N65="f",$F66="")</formula>
    </cfRule>
    <cfRule type="expression" dxfId="1120" priority="1379">
      <formula>$D65&lt;&gt;""</formula>
    </cfRule>
    <cfRule type="expression" dxfId="1119" priority="1380">
      <formula>AND($N64="f",$N65="d")</formula>
    </cfRule>
    <cfRule type="expression" dxfId="1118" priority="1381">
      <formula>AND($N65="d",$N64="")</formula>
    </cfRule>
  </conditionalFormatting>
  <conditionalFormatting sqref="DC65">
    <cfRule type="expression" dxfId="1117" priority="1365">
      <formula>$D64="x"</formula>
    </cfRule>
    <cfRule type="expression" dxfId="1116" priority="1366">
      <formula>AND(ISBLANK($D66),$I65="Réalisé",$D64&lt;&gt;"")</formula>
    </cfRule>
    <cfRule type="expression" dxfId="1115" priority="1367">
      <formula>AND($N65="f",$F66="")</formula>
    </cfRule>
    <cfRule type="expression" dxfId="1114" priority="1368">
      <formula>$D65&lt;&gt;""</formula>
    </cfRule>
    <cfRule type="expression" dxfId="1113" priority="1369">
      <formula>AND($N64="f",$N65="d")</formula>
    </cfRule>
    <cfRule type="expression" dxfId="1112" priority="1370">
      <formula>AND($N65="d",$N64="")</formula>
    </cfRule>
  </conditionalFormatting>
  <conditionalFormatting sqref="DC65">
    <cfRule type="expression" dxfId="1111" priority="1359">
      <formula>$D64="x"</formula>
    </cfRule>
    <cfRule type="expression" dxfId="1110" priority="1360">
      <formula>AND(ISBLANK($D66),$I65="Réalisé",$D64&lt;&gt;"")</formula>
    </cfRule>
    <cfRule type="expression" dxfId="1109" priority="1361">
      <formula>AND($N65="f",$F66="")</formula>
    </cfRule>
    <cfRule type="expression" dxfId="1108" priority="1362">
      <formula>$D65&lt;&gt;""</formula>
    </cfRule>
    <cfRule type="expression" dxfId="1107" priority="1363">
      <formula>AND($N64="f",$N65="d")</formula>
    </cfRule>
    <cfRule type="expression" dxfId="1106" priority="1364">
      <formula>AND($N65="d",$N64="")</formula>
    </cfRule>
  </conditionalFormatting>
  <conditionalFormatting sqref="DC65">
    <cfRule type="expression" dxfId="1105" priority="1348">
      <formula>$D64="x"</formula>
    </cfRule>
    <cfRule type="expression" dxfId="1104" priority="1349">
      <formula>AND(ISBLANK($D66),$I65="Réalisé",$D64&lt;&gt;"")</formula>
    </cfRule>
    <cfRule type="expression" dxfId="1103" priority="1350">
      <formula>AND($N65="f",$F66="")</formula>
    </cfRule>
    <cfRule type="expression" dxfId="1102" priority="1351">
      <formula>$D65&lt;&gt;""</formula>
    </cfRule>
    <cfRule type="expression" dxfId="1101" priority="1352">
      <formula>AND($N64="f",$N65="d")</formula>
    </cfRule>
    <cfRule type="expression" dxfId="1100" priority="1353">
      <formula>AND($N65="d",$N64="")</formula>
    </cfRule>
  </conditionalFormatting>
  <conditionalFormatting sqref="DC65">
    <cfRule type="expression" dxfId="1099" priority="1342">
      <formula>$D64="x"</formula>
    </cfRule>
    <cfRule type="expression" dxfId="1098" priority="1343">
      <formula>AND(ISBLANK($D66),$I65="Réalisé",$D64&lt;&gt;"")</formula>
    </cfRule>
    <cfRule type="expression" dxfId="1097" priority="1344">
      <formula>AND($N65="f",$F66="")</formula>
    </cfRule>
    <cfRule type="expression" dxfId="1096" priority="1345">
      <formula>$D65&lt;&gt;""</formula>
    </cfRule>
    <cfRule type="expression" dxfId="1095" priority="1346">
      <formula>AND($N64="f",$N65="d")</formula>
    </cfRule>
    <cfRule type="expression" dxfId="1094" priority="1347">
      <formula>AND($N65="d",$N64="")</formula>
    </cfRule>
  </conditionalFormatting>
  <conditionalFormatting sqref="DC65:DE65">
    <cfRule type="expression" dxfId="1093" priority="1331">
      <formula>$D64="x"</formula>
    </cfRule>
    <cfRule type="expression" dxfId="1092" priority="1332">
      <formula>AND(ISBLANK($D66),$I65="Réalisé",$D64&lt;&gt;"")</formula>
    </cfRule>
    <cfRule type="expression" dxfId="1091" priority="1333">
      <formula>AND($N65="f",$F66="")</formula>
    </cfRule>
    <cfRule type="expression" dxfId="1090" priority="1334">
      <formula>$D65&lt;&gt;""</formula>
    </cfRule>
    <cfRule type="expression" dxfId="1089" priority="1335">
      <formula>AND($N64="f",$N65="d")</formula>
    </cfRule>
    <cfRule type="expression" dxfId="1088" priority="1336">
      <formula>AND($N65="d",$N64="")</formula>
    </cfRule>
  </conditionalFormatting>
  <conditionalFormatting sqref="DC65">
    <cfRule type="expression" dxfId="1087" priority="1320">
      <formula>$D64="x"</formula>
    </cfRule>
    <cfRule type="expression" dxfId="1086" priority="1321">
      <formula>AND(ISBLANK($D66),$I65="Réalisé",$D64&lt;&gt;"")</formula>
    </cfRule>
    <cfRule type="expression" dxfId="1085" priority="1322">
      <formula>AND($N65="f",$F66="")</formula>
    </cfRule>
    <cfRule type="expression" dxfId="1084" priority="1323">
      <formula>$D65&lt;&gt;""</formula>
    </cfRule>
    <cfRule type="expression" dxfId="1083" priority="1324">
      <formula>AND($N64="f",$N65="d")</formula>
    </cfRule>
    <cfRule type="expression" dxfId="1082" priority="1325">
      <formula>AND($N65="d",$N64="")</formula>
    </cfRule>
  </conditionalFormatting>
  <conditionalFormatting sqref="DC65">
    <cfRule type="expression" dxfId="1081" priority="1314">
      <formula>$D64="x"</formula>
    </cfRule>
    <cfRule type="expression" dxfId="1080" priority="1315">
      <formula>AND(ISBLANK($D66),$I65="Réalisé",$D64&lt;&gt;"")</formula>
    </cfRule>
    <cfRule type="expression" dxfId="1079" priority="1316">
      <formula>AND($N65="f",$F66="")</formula>
    </cfRule>
    <cfRule type="expression" dxfId="1078" priority="1317">
      <formula>$D65&lt;&gt;""</formula>
    </cfRule>
    <cfRule type="expression" dxfId="1077" priority="1318">
      <formula>AND($N64="f",$N65="d")</formula>
    </cfRule>
    <cfRule type="expression" dxfId="1076" priority="1319">
      <formula>AND($N65="d",$N64="")</formula>
    </cfRule>
  </conditionalFormatting>
  <conditionalFormatting sqref="DC65">
    <cfRule type="expression" dxfId="1075" priority="1303">
      <formula>$D64="x"</formula>
    </cfRule>
    <cfRule type="expression" dxfId="1074" priority="1304">
      <formula>AND(ISBLANK($D66),$I65="Réalisé",$D64&lt;&gt;"")</formula>
    </cfRule>
    <cfRule type="expression" dxfId="1073" priority="1305">
      <formula>AND($N65="f",$F66="")</formula>
    </cfRule>
    <cfRule type="expression" dxfId="1072" priority="1306">
      <formula>$D65&lt;&gt;""</formula>
    </cfRule>
    <cfRule type="expression" dxfId="1071" priority="1307">
      <formula>AND($N64="f",$N65="d")</formula>
    </cfRule>
    <cfRule type="expression" dxfId="1070" priority="1308">
      <formula>AND($N65="d",$N64="")</formula>
    </cfRule>
  </conditionalFormatting>
  <conditionalFormatting sqref="DC65">
    <cfRule type="expression" dxfId="1069" priority="1297">
      <formula>$D64="x"</formula>
    </cfRule>
    <cfRule type="expression" dxfId="1068" priority="1298">
      <formula>AND(ISBLANK($D66),$I65="Réalisé",$D64&lt;&gt;"")</formula>
    </cfRule>
    <cfRule type="expression" dxfId="1067" priority="1299">
      <formula>AND($N65="f",$F66="")</formula>
    </cfRule>
    <cfRule type="expression" dxfId="1066" priority="1300">
      <formula>$D65&lt;&gt;""</formula>
    </cfRule>
    <cfRule type="expression" dxfId="1065" priority="1301">
      <formula>AND($N64="f",$N65="d")</formula>
    </cfRule>
    <cfRule type="expression" dxfId="1064" priority="1302">
      <formula>AND($N65="d",$N64="")</formula>
    </cfRule>
  </conditionalFormatting>
  <conditionalFormatting sqref="DC65:DE65">
    <cfRule type="expression" dxfId="1063" priority="1286">
      <formula>$D64="x"</formula>
    </cfRule>
    <cfRule type="expression" dxfId="1062" priority="1287">
      <formula>AND(ISBLANK($D66),$I65="Réalisé",$D64&lt;&gt;"")</formula>
    </cfRule>
    <cfRule type="expression" dxfId="1061" priority="1288">
      <formula>AND($N65="f",$F66="")</formula>
    </cfRule>
    <cfRule type="expression" dxfId="1060" priority="1289">
      <formula>$D65&lt;&gt;""</formula>
    </cfRule>
    <cfRule type="expression" dxfId="1059" priority="1290">
      <formula>AND($N64="f",$N65="d")</formula>
    </cfRule>
    <cfRule type="expression" dxfId="1058" priority="1291">
      <formula>AND($N65="d",$N64="")</formula>
    </cfRule>
  </conditionalFormatting>
  <conditionalFormatting sqref="DC65:DE65">
    <cfRule type="expression" dxfId="1057" priority="1280">
      <formula>$D64="x"</formula>
    </cfRule>
    <cfRule type="expression" dxfId="1056" priority="1281">
      <formula>AND(ISBLANK($D66),$I65="Réalisé",$D64&lt;&gt;"")</formula>
    </cfRule>
    <cfRule type="expression" dxfId="1055" priority="1282">
      <formula>AND($N65="f",$F66="")</formula>
    </cfRule>
    <cfRule type="expression" dxfId="1054" priority="1283">
      <formula>$D65&lt;&gt;""</formula>
    </cfRule>
    <cfRule type="expression" dxfId="1053" priority="1284">
      <formula>AND($N64="f",$N65="d")</formula>
    </cfRule>
    <cfRule type="expression" dxfId="1052" priority="1285">
      <formula>AND($N65="d",$N64="")</formula>
    </cfRule>
  </conditionalFormatting>
  <conditionalFormatting sqref="DC65:DE65">
    <cfRule type="expression" dxfId="1051" priority="1269">
      <formula>$D64="x"</formula>
    </cfRule>
    <cfRule type="expression" dxfId="1050" priority="1270">
      <formula>AND(ISBLANK($D66),$I65="Réalisé",$D64&lt;&gt;"")</formula>
    </cfRule>
    <cfRule type="expression" dxfId="1049" priority="1271">
      <formula>AND($N65="f",$F66="")</formula>
    </cfRule>
    <cfRule type="expression" dxfId="1048" priority="1272">
      <formula>$D65&lt;&gt;""</formula>
    </cfRule>
    <cfRule type="expression" dxfId="1047" priority="1273">
      <formula>AND($N64="f",$N65="d")</formula>
    </cfRule>
    <cfRule type="expression" dxfId="1046" priority="1274">
      <formula>AND($N65="d",$N64="")</formula>
    </cfRule>
  </conditionalFormatting>
  <conditionalFormatting sqref="DC65">
    <cfRule type="expression" dxfId="1045" priority="1263">
      <formula>$D64="x"</formula>
    </cfRule>
    <cfRule type="expression" dxfId="1044" priority="1264">
      <formula>AND(ISBLANK($D66),$I65="Réalisé",$D64&lt;&gt;"")</formula>
    </cfRule>
    <cfRule type="expression" dxfId="1043" priority="1265">
      <formula>AND($N65="f",$F66="")</formula>
    </cfRule>
    <cfRule type="expression" dxfId="1042" priority="1266">
      <formula>$D65&lt;&gt;""</formula>
    </cfRule>
    <cfRule type="expression" dxfId="1041" priority="1267">
      <formula>AND($N64="f",$N65="d")</formula>
    </cfRule>
    <cfRule type="expression" dxfId="1040" priority="1268">
      <formula>AND($N65="d",$N64="")</formula>
    </cfRule>
  </conditionalFormatting>
  <conditionalFormatting sqref="DD65">
    <cfRule type="expression" dxfId="1039" priority="1257">
      <formula>$D64="x"</formula>
    </cfRule>
    <cfRule type="expression" dxfId="1038" priority="1258">
      <formula>AND(ISBLANK($D66),$I65="Réalisé",$D64&lt;&gt;"")</formula>
    </cfRule>
    <cfRule type="expression" dxfId="1037" priority="1259">
      <formula>AND($N65="f",$F66="")</formula>
    </cfRule>
    <cfRule type="expression" dxfId="1036" priority="1260">
      <formula>$D65&lt;&gt;""</formula>
    </cfRule>
    <cfRule type="expression" dxfId="1035" priority="1261">
      <formula>AND($N64="f",$N65="d")</formula>
    </cfRule>
    <cfRule type="expression" dxfId="1034" priority="1262">
      <formula>AND($N65="d",$N64="")</formula>
    </cfRule>
  </conditionalFormatting>
  <conditionalFormatting sqref="DE65">
    <cfRule type="expression" dxfId="1033" priority="1251">
      <formula>$D64="x"</formula>
    </cfRule>
    <cfRule type="expression" dxfId="1032" priority="1252">
      <formula>AND(ISBLANK($D66),$I65="Réalisé",$D64&lt;&gt;"")</formula>
    </cfRule>
    <cfRule type="expression" dxfId="1031" priority="1253">
      <formula>AND($N65="f",$F66="")</formula>
    </cfRule>
    <cfRule type="expression" dxfId="1030" priority="1254">
      <formula>$D65&lt;&gt;""</formula>
    </cfRule>
    <cfRule type="expression" dxfId="1029" priority="1255">
      <formula>AND($N64="f",$N65="d")</formula>
    </cfRule>
    <cfRule type="expression" dxfId="1028" priority="1256">
      <formula>AND($N65="d",$N64="")</formula>
    </cfRule>
  </conditionalFormatting>
  <conditionalFormatting sqref="DG67:DP67">
    <cfRule type="expression" dxfId="1027" priority="1247">
      <formula>AND(ISBLANK($D68),$I67="Réalisé",$D66&lt;&gt;"")</formula>
    </cfRule>
    <cfRule type="expression" dxfId="1026" priority="1248">
      <formula>AND($N67="d",$N66="")</formula>
    </cfRule>
    <cfRule type="expression" dxfId="1025" priority="1249">
      <formula>AND($N66="f",$N67="d")</formula>
    </cfRule>
    <cfRule type="expression" dxfId="1024" priority="1250">
      <formula>$D67&lt;&gt;""</formula>
    </cfRule>
  </conditionalFormatting>
  <conditionalFormatting sqref="DG67:DK67">
    <cfRule type="expression" dxfId="1023" priority="1231">
      <formula>$D66="x"</formula>
    </cfRule>
    <cfRule type="expression" dxfId="1022" priority="1232">
      <formula>AND(ISBLANK($D68),$I67="Réalisé",$D66&lt;&gt;"")</formula>
    </cfRule>
    <cfRule type="expression" dxfId="1021" priority="1233">
      <formula>AND($N67="f",$F68="")</formula>
    </cfRule>
    <cfRule type="expression" dxfId="1020" priority="1234">
      <formula>$D67&lt;&gt;""</formula>
    </cfRule>
    <cfRule type="expression" dxfId="1019" priority="1235">
      <formula>AND($N66="f",$N67="d")</formula>
    </cfRule>
    <cfRule type="expression" dxfId="1018" priority="1236">
      <formula>AND($N67="d",$N66="")</formula>
    </cfRule>
  </conditionalFormatting>
  <conditionalFormatting sqref="DG67:DI67">
    <cfRule type="expression" dxfId="1017" priority="1220">
      <formula>$D66="x"</formula>
    </cfRule>
    <cfRule type="expression" dxfId="1016" priority="1221">
      <formula>AND(ISBLANK($D68),$I67="Réalisé",$D66&lt;&gt;"")</formula>
    </cfRule>
    <cfRule type="expression" dxfId="1015" priority="1222">
      <formula>AND($N67="f",$F68="")</formula>
    </cfRule>
    <cfRule type="expression" dxfId="1014" priority="1223">
      <formula>$D67&lt;&gt;""</formula>
    </cfRule>
    <cfRule type="expression" dxfId="1013" priority="1224">
      <formula>AND($N66="f",$N67="d")</formula>
    </cfRule>
    <cfRule type="expression" dxfId="1012" priority="1225">
      <formula>AND($N67="d",$N66="")</formula>
    </cfRule>
  </conditionalFormatting>
  <conditionalFormatting sqref="DG67:DJ67">
    <cfRule type="expression" dxfId="1011" priority="1214">
      <formula>$D66="x"</formula>
    </cfRule>
    <cfRule type="expression" dxfId="1010" priority="1215">
      <formula>AND(ISBLANK($D68),$I67="Réalisé",$D66&lt;&gt;"")</formula>
    </cfRule>
    <cfRule type="expression" dxfId="1009" priority="1216">
      <formula>AND($N67="f",$F68="")</formula>
    </cfRule>
    <cfRule type="expression" dxfId="1008" priority="1217">
      <formula>$D67&lt;&gt;""</formula>
    </cfRule>
    <cfRule type="expression" dxfId="1007" priority="1218">
      <formula>AND($N66="f",$N67="d")</formula>
    </cfRule>
    <cfRule type="expression" dxfId="1006" priority="1219">
      <formula>AND($N67="d",$N66="")</formula>
    </cfRule>
  </conditionalFormatting>
  <conditionalFormatting sqref="DG67:DI67">
    <cfRule type="expression" dxfId="1005" priority="1203">
      <formula>$D66="x"</formula>
    </cfRule>
    <cfRule type="expression" dxfId="1004" priority="1204">
      <formula>AND(ISBLANK($D68),$I67="Réalisé",$D66&lt;&gt;"")</formula>
    </cfRule>
    <cfRule type="expression" dxfId="1003" priority="1205">
      <formula>AND($N67="f",$F68="")</formula>
    </cfRule>
    <cfRule type="expression" dxfId="1002" priority="1206">
      <formula>$D67&lt;&gt;""</formula>
    </cfRule>
    <cfRule type="expression" dxfId="1001" priority="1207">
      <formula>AND($N66="f",$N67="d")</formula>
    </cfRule>
    <cfRule type="expression" dxfId="1000" priority="1208">
      <formula>AND($N67="d",$N66="")</formula>
    </cfRule>
  </conditionalFormatting>
  <conditionalFormatting sqref="DG67">
    <cfRule type="expression" dxfId="999" priority="1197">
      <formula>$D66="x"</formula>
    </cfRule>
    <cfRule type="expression" dxfId="998" priority="1198">
      <formula>AND(ISBLANK($D68),$I67="Réalisé",$D66&lt;&gt;"")</formula>
    </cfRule>
    <cfRule type="expression" dxfId="997" priority="1199">
      <formula>AND($N67="f",$F68="")</formula>
    </cfRule>
    <cfRule type="expression" dxfId="996" priority="1200">
      <formula>$D67&lt;&gt;""</formula>
    </cfRule>
    <cfRule type="expression" dxfId="995" priority="1201">
      <formula>AND($N66="f",$N67="d")</formula>
    </cfRule>
    <cfRule type="expression" dxfId="994" priority="1202">
      <formula>AND($N67="d",$N66="")</formula>
    </cfRule>
  </conditionalFormatting>
  <conditionalFormatting sqref="DH67">
    <cfRule type="expression" dxfId="993" priority="1191">
      <formula>$D66="x"</formula>
    </cfRule>
    <cfRule type="expression" dxfId="992" priority="1192">
      <formula>AND(ISBLANK($D68),$I67="Réalisé",$D66&lt;&gt;"")</formula>
    </cfRule>
    <cfRule type="expression" dxfId="991" priority="1193">
      <formula>AND($N67="f",$F68="")</formula>
    </cfRule>
    <cfRule type="expression" dxfId="990" priority="1194">
      <formula>$D67&lt;&gt;""</formula>
    </cfRule>
    <cfRule type="expression" dxfId="989" priority="1195">
      <formula>AND($N66="f",$N67="d")</formula>
    </cfRule>
    <cfRule type="expression" dxfId="988" priority="1196">
      <formula>AND($N67="d",$N66="")</formula>
    </cfRule>
  </conditionalFormatting>
  <conditionalFormatting sqref="DI67">
    <cfRule type="expression" dxfId="987" priority="1185">
      <formula>$D66="x"</formula>
    </cfRule>
    <cfRule type="expression" dxfId="986" priority="1186">
      <formula>AND(ISBLANK($D68),$I67="Réalisé",$D66&lt;&gt;"")</formula>
    </cfRule>
    <cfRule type="expression" dxfId="985" priority="1187">
      <formula>AND($N67="f",$F68="")</formula>
    </cfRule>
    <cfRule type="expression" dxfId="984" priority="1188">
      <formula>$D67&lt;&gt;""</formula>
    </cfRule>
    <cfRule type="expression" dxfId="983" priority="1189">
      <formula>AND($N66="f",$N67="d")</formula>
    </cfRule>
    <cfRule type="expression" dxfId="982" priority="1190">
      <formula>AND($N67="d",$N66="")</formula>
    </cfRule>
  </conditionalFormatting>
  <conditionalFormatting sqref="DI67:DK67">
    <cfRule type="expression" dxfId="981" priority="1174">
      <formula>$D66="x"</formula>
    </cfRule>
    <cfRule type="expression" dxfId="980" priority="1175">
      <formula>AND(ISBLANK($D68),$I67="Réalisé",$D66&lt;&gt;"")</formula>
    </cfRule>
    <cfRule type="expression" dxfId="979" priority="1176">
      <formula>AND($N67="f",$F68="")</formula>
    </cfRule>
    <cfRule type="expression" dxfId="978" priority="1177">
      <formula>$D67&lt;&gt;""</formula>
    </cfRule>
    <cfRule type="expression" dxfId="977" priority="1178">
      <formula>AND($N66="f",$N67="d")</formula>
    </cfRule>
    <cfRule type="expression" dxfId="976" priority="1179">
      <formula>AND($N67="d",$N66="")</formula>
    </cfRule>
  </conditionalFormatting>
  <conditionalFormatting sqref="DI67:DL67">
    <cfRule type="expression" dxfId="975" priority="1168">
      <formula>$D66="x"</formula>
    </cfRule>
    <cfRule type="expression" dxfId="974" priority="1169">
      <formula>AND(ISBLANK($D68),$I67="Réalisé",$D66&lt;&gt;"")</formula>
    </cfRule>
    <cfRule type="expression" dxfId="973" priority="1170">
      <formula>AND($N67="f",$F68="")</formula>
    </cfRule>
    <cfRule type="expression" dxfId="972" priority="1171">
      <formula>$D67&lt;&gt;""</formula>
    </cfRule>
    <cfRule type="expression" dxfId="971" priority="1172">
      <formula>AND($N66="f",$N67="d")</formula>
    </cfRule>
    <cfRule type="expression" dxfId="970" priority="1173">
      <formula>AND($N67="d",$N66="")</formula>
    </cfRule>
  </conditionalFormatting>
  <conditionalFormatting sqref="DI67:DK67">
    <cfRule type="expression" dxfId="969" priority="1157">
      <formula>$D66="x"</formula>
    </cfRule>
    <cfRule type="expression" dxfId="968" priority="1158">
      <formula>AND(ISBLANK($D68),$I67="Réalisé",$D66&lt;&gt;"")</formula>
    </cfRule>
    <cfRule type="expression" dxfId="967" priority="1159">
      <formula>AND($N67="f",$F68="")</formula>
    </cfRule>
    <cfRule type="expression" dxfId="966" priority="1160">
      <formula>$D67&lt;&gt;""</formula>
    </cfRule>
    <cfRule type="expression" dxfId="965" priority="1161">
      <formula>AND($N66="f",$N67="d")</formula>
    </cfRule>
    <cfRule type="expression" dxfId="964" priority="1162">
      <formula>AND($N67="d",$N66="")</formula>
    </cfRule>
  </conditionalFormatting>
  <conditionalFormatting sqref="DI67">
    <cfRule type="expression" dxfId="963" priority="1151">
      <formula>$D66="x"</formula>
    </cfRule>
    <cfRule type="expression" dxfId="962" priority="1152">
      <formula>AND(ISBLANK($D68),$I67="Réalisé",$D66&lt;&gt;"")</formula>
    </cfRule>
    <cfRule type="expression" dxfId="961" priority="1153">
      <formula>AND($N67="f",$F68="")</formula>
    </cfRule>
    <cfRule type="expression" dxfId="960" priority="1154">
      <formula>$D67&lt;&gt;""</formula>
    </cfRule>
    <cfRule type="expression" dxfId="959" priority="1155">
      <formula>AND($N66="f",$N67="d")</formula>
    </cfRule>
    <cfRule type="expression" dxfId="958" priority="1156">
      <formula>AND($N67="d",$N66="")</formula>
    </cfRule>
  </conditionalFormatting>
  <conditionalFormatting sqref="DJ67">
    <cfRule type="expression" dxfId="957" priority="1145">
      <formula>$D66="x"</formula>
    </cfRule>
    <cfRule type="expression" dxfId="956" priority="1146">
      <formula>AND(ISBLANK($D68),$I67="Réalisé",$D66&lt;&gt;"")</formula>
    </cfRule>
    <cfRule type="expression" dxfId="955" priority="1147">
      <formula>AND($N67="f",$F68="")</formula>
    </cfRule>
    <cfRule type="expression" dxfId="954" priority="1148">
      <formula>$D67&lt;&gt;""</formula>
    </cfRule>
    <cfRule type="expression" dxfId="953" priority="1149">
      <formula>AND($N66="f",$N67="d")</formula>
    </cfRule>
    <cfRule type="expression" dxfId="952" priority="1150">
      <formula>AND($N67="d",$N66="")</formula>
    </cfRule>
  </conditionalFormatting>
  <conditionalFormatting sqref="DK67">
    <cfRule type="expression" dxfId="951" priority="1139">
      <formula>$D66="x"</formula>
    </cfRule>
    <cfRule type="expression" dxfId="950" priority="1140">
      <formula>AND(ISBLANK($D68),$I67="Réalisé",$D66&lt;&gt;"")</formula>
    </cfRule>
    <cfRule type="expression" dxfId="949" priority="1141">
      <formula>AND($N67="f",$F68="")</formula>
    </cfRule>
    <cfRule type="expression" dxfId="948" priority="1142">
      <formula>$D67&lt;&gt;""</formula>
    </cfRule>
    <cfRule type="expression" dxfId="947" priority="1143">
      <formula>AND($N66="f",$N67="d")</formula>
    </cfRule>
    <cfRule type="expression" dxfId="946" priority="1144">
      <formula>AND($N67="d",$N66="")</formula>
    </cfRule>
  </conditionalFormatting>
  <conditionalFormatting sqref="DI67:DM67">
    <cfRule type="expression" dxfId="945" priority="1128">
      <formula>$D66="x"</formula>
    </cfRule>
    <cfRule type="expression" dxfId="944" priority="1129">
      <formula>AND(ISBLANK($D68),$I67="Réalisé",$D66&lt;&gt;"")</formula>
    </cfRule>
    <cfRule type="expression" dxfId="943" priority="1130">
      <formula>AND($N67="f",$F68="")</formula>
    </cfRule>
    <cfRule type="expression" dxfId="942" priority="1131">
      <formula>$D67&lt;&gt;""</formula>
    </cfRule>
    <cfRule type="expression" dxfId="941" priority="1132">
      <formula>AND($N66="f",$N67="d")</formula>
    </cfRule>
    <cfRule type="expression" dxfId="940" priority="1133">
      <formula>AND($N67="d",$N66="")</formula>
    </cfRule>
  </conditionalFormatting>
  <conditionalFormatting sqref="DI67:DK67">
    <cfRule type="expression" dxfId="939" priority="1117">
      <formula>$D66="x"</formula>
    </cfRule>
    <cfRule type="expression" dxfId="938" priority="1118">
      <formula>AND(ISBLANK($D68),$I67="Réalisé",$D66&lt;&gt;"")</formula>
    </cfRule>
    <cfRule type="expression" dxfId="937" priority="1119">
      <formula>AND($N67="f",$F68="")</formula>
    </cfRule>
    <cfRule type="expression" dxfId="936" priority="1120">
      <formula>$D67&lt;&gt;""</formula>
    </cfRule>
    <cfRule type="expression" dxfId="935" priority="1121">
      <formula>AND($N66="f",$N67="d")</formula>
    </cfRule>
    <cfRule type="expression" dxfId="934" priority="1122">
      <formula>AND($N67="d",$N66="")</formula>
    </cfRule>
  </conditionalFormatting>
  <conditionalFormatting sqref="DI67:DL67">
    <cfRule type="expression" dxfId="933" priority="1111">
      <formula>$D66="x"</formula>
    </cfRule>
    <cfRule type="expression" dxfId="932" priority="1112">
      <formula>AND(ISBLANK($D68),$I67="Réalisé",$D66&lt;&gt;"")</formula>
    </cfRule>
    <cfRule type="expression" dxfId="931" priority="1113">
      <formula>AND($N67="f",$F68="")</formula>
    </cfRule>
    <cfRule type="expression" dxfId="930" priority="1114">
      <formula>$D67&lt;&gt;""</formula>
    </cfRule>
    <cfRule type="expression" dxfId="929" priority="1115">
      <formula>AND($N66="f",$N67="d")</formula>
    </cfRule>
    <cfRule type="expression" dxfId="928" priority="1116">
      <formula>AND($N67="d",$N66="")</formula>
    </cfRule>
  </conditionalFormatting>
  <conditionalFormatting sqref="DI67:DK67">
    <cfRule type="expression" dxfId="927" priority="1100">
      <formula>$D66="x"</formula>
    </cfRule>
    <cfRule type="expression" dxfId="926" priority="1101">
      <formula>AND(ISBLANK($D68),$I67="Réalisé",$D66&lt;&gt;"")</formula>
    </cfRule>
    <cfRule type="expression" dxfId="925" priority="1102">
      <formula>AND($N67="f",$F68="")</formula>
    </cfRule>
    <cfRule type="expression" dxfId="924" priority="1103">
      <formula>$D67&lt;&gt;""</formula>
    </cfRule>
    <cfRule type="expression" dxfId="923" priority="1104">
      <formula>AND($N66="f",$N67="d")</formula>
    </cfRule>
    <cfRule type="expression" dxfId="922" priority="1105">
      <formula>AND($N67="d",$N66="")</formula>
    </cfRule>
  </conditionalFormatting>
  <conditionalFormatting sqref="DI67">
    <cfRule type="expression" dxfId="921" priority="1094">
      <formula>$D66="x"</formula>
    </cfRule>
    <cfRule type="expression" dxfId="920" priority="1095">
      <formula>AND(ISBLANK($D68),$I67="Réalisé",$D66&lt;&gt;"")</formula>
    </cfRule>
    <cfRule type="expression" dxfId="919" priority="1096">
      <formula>AND($N67="f",$F68="")</formula>
    </cfRule>
    <cfRule type="expression" dxfId="918" priority="1097">
      <formula>$D67&lt;&gt;""</formula>
    </cfRule>
    <cfRule type="expression" dxfId="917" priority="1098">
      <formula>AND($N66="f",$N67="d")</formula>
    </cfRule>
    <cfRule type="expression" dxfId="916" priority="1099">
      <formula>AND($N67="d",$N66="")</formula>
    </cfRule>
  </conditionalFormatting>
  <conditionalFormatting sqref="DJ67">
    <cfRule type="expression" dxfId="915" priority="1088">
      <formula>$D66="x"</formula>
    </cfRule>
    <cfRule type="expression" dxfId="914" priority="1089">
      <formula>AND(ISBLANK($D68),$I67="Réalisé",$D66&lt;&gt;"")</formula>
    </cfRule>
    <cfRule type="expression" dxfId="913" priority="1090">
      <formula>AND($N67="f",$F68="")</formula>
    </cfRule>
    <cfRule type="expression" dxfId="912" priority="1091">
      <formula>$D67&lt;&gt;""</formula>
    </cfRule>
    <cfRule type="expression" dxfId="911" priority="1092">
      <formula>AND($N66="f",$N67="d")</formula>
    </cfRule>
    <cfRule type="expression" dxfId="910" priority="1093">
      <formula>AND($N67="d",$N66="")</formula>
    </cfRule>
  </conditionalFormatting>
  <conditionalFormatting sqref="DK67">
    <cfRule type="expression" dxfId="909" priority="1082">
      <formula>$D66="x"</formula>
    </cfRule>
    <cfRule type="expression" dxfId="908" priority="1083">
      <formula>AND(ISBLANK($D68),$I67="Réalisé",$D66&lt;&gt;"")</formula>
    </cfRule>
    <cfRule type="expression" dxfId="907" priority="1084">
      <formula>AND($N67="f",$F68="")</formula>
    </cfRule>
    <cfRule type="expression" dxfId="906" priority="1085">
      <formula>$D67&lt;&gt;""</formula>
    </cfRule>
    <cfRule type="expression" dxfId="905" priority="1086">
      <formula>AND($N66="f",$N67="d")</formula>
    </cfRule>
    <cfRule type="expression" dxfId="904" priority="1087">
      <formula>AND($N67="d",$N66="")</formula>
    </cfRule>
  </conditionalFormatting>
  <conditionalFormatting sqref="DK67:DM67">
    <cfRule type="expression" dxfId="903" priority="1071">
      <formula>$D66="x"</formula>
    </cfRule>
    <cfRule type="expression" dxfId="902" priority="1072">
      <formula>AND(ISBLANK($D68),$I67="Réalisé",$D66&lt;&gt;"")</formula>
    </cfRule>
    <cfRule type="expression" dxfId="901" priority="1073">
      <formula>AND($N67="f",$F68="")</formula>
    </cfRule>
    <cfRule type="expression" dxfId="900" priority="1074">
      <formula>$D67&lt;&gt;""</formula>
    </cfRule>
    <cfRule type="expression" dxfId="899" priority="1075">
      <formula>AND($N66="f",$N67="d")</formula>
    </cfRule>
    <cfRule type="expression" dxfId="898" priority="1076">
      <formula>AND($N67="d",$N66="")</formula>
    </cfRule>
  </conditionalFormatting>
  <conditionalFormatting sqref="DK67:DN67">
    <cfRule type="expression" dxfId="897" priority="1065">
      <formula>$D66="x"</formula>
    </cfRule>
    <cfRule type="expression" dxfId="896" priority="1066">
      <formula>AND(ISBLANK($D68),$I67="Réalisé",$D66&lt;&gt;"")</formula>
    </cfRule>
    <cfRule type="expression" dxfId="895" priority="1067">
      <formula>AND($N67="f",$F68="")</formula>
    </cfRule>
    <cfRule type="expression" dxfId="894" priority="1068">
      <formula>$D67&lt;&gt;""</formula>
    </cfRule>
    <cfRule type="expression" dxfId="893" priority="1069">
      <formula>AND($N66="f",$N67="d")</formula>
    </cfRule>
    <cfRule type="expression" dxfId="892" priority="1070">
      <formula>AND($N67="d",$N66="")</formula>
    </cfRule>
  </conditionalFormatting>
  <conditionalFormatting sqref="DK67:DM67">
    <cfRule type="expression" dxfId="891" priority="1054">
      <formula>$D66="x"</formula>
    </cfRule>
    <cfRule type="expression" dxfId="890" priority="1055">
      <formula>AND(ISBLANK($D68),$I67="Réalisé",$D66&lt;&gt;"")</formula>
    </cfRule>
    <cfRule type="expression" dxfId="889" priority="1056">
      <formula>AND($N67="f",$F68="")</formula>
    </cfRule>
    <cfRule type="expression" dxfId="888" priority="1057">
      <formula>$D67&lt;&gt;""</formula>
    </cfRule>
    <cfRule type="expression" dxfId="887" priority="1058">
      <formula>AND($N66="f",$N67="d")</formula>
    </cfRule>
    <cfRule type="expression" dxfId="886" priority="1059">
      <formula>AND($N67="d",$N66="")</formula>
    </cfRule>
  </conditionalFormatting>
  <conditionalFormatting sqref="DK67">
    <cfRule type="expression" dxfId="885" priority="1048">
      <formula>$D66="x"</formula>
    </cfRule>
    <cfRule type="expression" dxfId="884" priority="1049">
      <formula>AND(ISBLANK($D68),$I67="Réalisé",$D66&lt;&gt;"")</formula>
    </cfRule>
    <cfRule type="expression" dxfId="883" priority="1050">
      <formula>AND($N67="f",$F68="")</formula>
    </cfRule>
    <cfRule type="expression" dxfId="882" priority="1051">
      <formula>$D67&lt;&gt;""</formula>
    </cfRule>
    <cfRule type="expression" dxfId="881" priority="1052">
      <formula>AND($N66="f",$N67="d")</formula>
    </cfRule>
    <cfRule type="expression" dxfId="880" priority="1053">
      <formula>AND($N67="d",$N66="")</formula>
    </cfRule>
  </conditionalFormatting>
  <conditionalFormatting sqref="DL67">
    <cfRule type="expression" dxfId="879" priority="1042">
      <formula>$D66="x"</formula>
    </cfRule>
    <cfRule type="expression" dxfId="878" priority="1043">
      <formula>AND(ISBLANK($D68),$I67="Réalisé",$D66&lt;&gt;"")</formula>
    </cfRule>
    <cfRule type="expression" dxfId="877" priority="1044">
      <formula>AND($N67="f",$F68="")</formula>
    </cfRule>
    <cfRule type="expression" dxfId="876" priority="1045">
      <formula>$D67&lt;&gt;""</formula>
    </cfRule>
    <cfRule type="expression" dxfId="875" priority="1046">
      <formula>AND($N66="f",$N67="d")</formula>
    </cfRule>
    <cfRule type="expression" dxfId="874" priority="1047">
      <formula>AND($N67="d",$N66="")</formula>
    </cfRule>
  </conditionalFormatting>
  <conditionalFormatting sqref="DM67">
    <cfRule type="expression" dxfId="873" priority="1036">
      <formula>$D66="x"</formula>
    </cfRule>
    <cfRule type="expression" dxfId="872" priority="1037">
      <formula>AND(ISBLANK($D68),$I67="Réalisé",$D66&lt;&gt;"")</formula>
    </cfRule>
    <cfRule type="expression" dxfId="871" priority="1038">
      <formula>AND($N67="f",$F68="")</formula>
    </cfRule>
    <cfRule type="expression" dxfId="870" priority="1039">
      <formula>$D67&lt;&gt;""</formula>
    </cfRule>
    <cfRule type="expression" dxfId="869" priority="1040">
      <formula>AND($N66="f",$N67="d")</formula>
    </cfRule>
    <cfRule type="expression" dxfId="868" priority="1041">
      <formula>AND($N67="d",$N66="")</formula>
    </cfRule>
  </conditionalFormatting>
  <conditionalFormatting sqref="DL67:DP67">
    <cfRule type="expression" dxfId="867" priority="1025">
      <formula>$D66="x"</formula>
    </cfRule>
    <cfRule type="expression" dxfId="866" priority="1026">
      <formula>AND(ISBLANK($D68),$I67="Réalisé",$D66&lt;&gt;"")</formula>
    </cfRule>
    <cfRule type="expression" dxfId="865" priority="1027">
      <formula>AND($N67="f",$F68="")</formula>
    </cfRule>
    <cfRule type="expression" dxfId="864" priority="1028">
      <formula>$D67&lt;&gt;""</formula>
    </cfRule>
    <cfRule type="expression" dxfId="863" priority="1029">
      <formula>AND($N66="f",$N67="d")</formula>
    </cfRule>
    <cfRule type="expression" dxfId="862" priority="1030">
      <formula>AND($N67="d",$N66="")</formula>
    </cfRule>
  </conditionalFormatting>
  <conditionalFormatting sqref="DL67:DN67">
    <cfRule type="expression" dxfId="861" priority="1014">
      <formula>$D66="x"</formula>
    </cfRule>
    <cfRule type="expression" dxfId="860" priority="1015">
      <formula>AND(ISBLANK($D68),$I67="Réalisé",$D66&lt;&gt;"")</formula>
    </cfRule>
    <cfRule type="expression" dxfId="859" priority="1016">
      <formula>AND($N67="f",$F68="")</formula>
    </cfRule>
    <cfRule type="expression" dxfId="858" priority="1017">
      <formula>$D67&lt;&gt;""</formula>
    </cfRule>
    <cfRule type="expression" dxfId="857" priority="1018">
      <formula>AND($N66="f",$N67="d")</formula>
    </cfRule>
    <cfRule type="expression" dxfId="856" priority="1019">
      <formula>AND($N67="d",$N66="")</formula>
    </cfRule>
  </conditionalFormatting>
  <conditionalFormatting sqref="DL67:DO67">
    <cfRule type="expression" dxfId="855" priority="1008">
      <formula>$D66="x"</formula>
    </cfRule>
    <cfRule type="expression" dxfId="854" priority="1009">
      <formula>AND(ISBLANK($D68),$I67="Réalisé",$D66&lt;&gt;"")</formula>
    </cfRule>
    <cfRule type="expression" dxfId="853" priority="1010">
      <formula>AND($N67="f",$F68="")</formula>
    </cfRule>
    <cfRule type="expression" dxfId="852" priority="1011">
      <formula>$D67&lt;&gt;""</formula>
    </cfRule>
    <cfRule type="expression" dxfId="851" priority="1012">
      <formula>AND($N66="f",$N67="d")</formula>
    </cfRule>
    <cfRule type="expression" dxfId="850" priority="1013">
      <formula>AND($N67="d",$N66="")</formula>
    </cfRule>
  </conditionalFormatting>
  <conditionalFormatting sqref="DL67:DN67">
    <cfRule type="expression" dxfId="849" priority="997">
      <formula>$D66="x"</formula>
    </cfRule>
    <cfRule type="expression" dxfId="848" priority="998">
      <formula>AND(ISBLANK($D68),$I67="Réalisé",$D66&lt;&gt;"")</formula>
    </cfRule>
    <cfRule type="expression" dxfId="847" priority="999">
      <formula>AND($N67="f",$F68="")</formula>
    </cfRule>
    <cfRule type="expression" dxfId="846" priority="1000">
      <formula>$D67&lt;&gt;""</formula>
    </cfRule>
    <cfRule type="expression" dxfId="845" priority="1001">
      <formula>AND($N66="f",$N67="d")</formula>
    </cfRule>
    <cfRule type="expression" dxfId="844" priority="1002">
      <formula>AND($N67="d",$N66="")</formula>
    </cfRule>
  </conditionalFormatting>
  <conditionalFormatting sqref="DL67">
    <cfRule type="expression" dxfId="843" priority="991">
      <formula>$D66="x"</formula>
    </cfRule>
    <cfRule type="expression" dxfId="842" priority="992">
      <formula>AND(ISBLANK($D68),$I67="Réalisé",$D66&lt;&gt;"")</formula>
    </cfRule>
    <cfRule type="expression" dxfId="841" priority="993">
      <formula>AND($N67="f",$F68="")</formula>
    </cfRule>
    <cfRule type="expression" dxfId="840" priority="994">
      <formula>$D67&lt;&gt;""</formula>
    </cfRule>
    <cfRule type="expression" dxfId="839" priority="995">
      <formula>AND($N66="f",$N67="d")</formula>
    </cfRule>
    <cfRule type="expression" dxfId="838" priority="996">
      <formula>AND($N67="d",$N66="")</formula>
    </cfRule>
  </conditionalFormatting>
  <conditionalFormatting sqref="DM67">
    <cfRule type="expression" dxfId="837" priority="985">
      <formula>$D66="x"</formula>
    </cfRule>
    <cfRule type="expression" dxfId="836" priority="986">
      <formula>AND(ISBLANK($D68),$I67="Réalisé",$D66&lt;&gt;"")</formula>
    </cfRule>
    <cfRule type="expression" dxfId="835" priority="987">
      <formula>AND($N67="f",$F68="")</formula>
    </cfRule>
    <cfRule type="expression" dxfId="834" priority="988">
      <formula>$D67&lt;&gt;""</formula>
    </cfRule>
    <cfRule type="expression" dxfId="833" priority="989">
      <formula>AND($N66="f",$N67="d")</formula>
    </cfRule>
    <cfRule type="expression" dxfId="832" priority="990">
      <formula>AND($N67="d",$N66="")</formula>
    </cfRule>
  </conditionalFormatting>
  <conditionalFormatting sqref="DN67">
    <cfRule type="expression" dxfId="831" priority="979">
      <formula>$D66="x"</formula>
    </cfRule>
    <cfRule type="expression" dxfId="830" priority="980">
      <formula>AND(ISBLANK($D68),$I67="Réalisé",$D66&lt;&gt;"")</formula>
    </cfRule>
    <cfRule type="expression" dxfId="829" priority="981">
      <formula>AND($N67="f",$F68="")</formula>
    </cfRule>
    <cfRule type="expression" dxfId="828" priority="982">
      <formula>$D67&lt;&gt;""</formula>
    </cfRule>
    <cfRule type="expression" dxfId="827" priority="983">
      <formula>AND($N66="f",$N67="d")</formula>
    </cfRule>
    <cfRule type="expression" dxfId="826" priority="984">
      <formula>AND($N67="d",$N66="")</formula>
    </cfRule>
  </conditionalFormatting>
  <conditionalFormatting sqref="DN67:DP67">
    <cfRule type="expression" dxfId="825" priority="968">
      <formula>$D66="x"</formula>
    </cfRule>
    <cfRule type="expression" dxfId="824" priority="969">
      <formula>AND(ISBLANK($D68),$I67="Réalisé",$D66&lt;&gt;"")</formula>
    </cfRule>
    <cfRule type="expression" dxfId="823" priority="970">
      <formula>AND($N67="f",$F68="")</formula>
    </cfRule>
    <cfRule type="expression" dxfId="822" priority="971">
      <formula>$D67&lt;&gt;""</formula>
    </cfRule>
    <cfRule type="expression" dxfId="821" priority="972">
      <formula>AND($N66="f",$N67="d")</formula>
    </cfRule>
    <cfRule type="expression" dxfId="820" priority="973">
      <formula>AND($N67="d",$N66="")</formula>
    </cfRule>
  </conditionalFormatting>
  <conditionalFormatting sqref="DN67:DP67">
    <cfRule type="expression" dxfId="819" priority="951">
      <formula>$D66="x"</formula>
    </cfRule>
    <cfRule type="expression" dxfId="818" priority="952">
      <formula>AND(ISBLANK($D68),$I67="Réalisé",$D66&lt;&gt;"")</formula>
    </cfRule>
    <cfRule type="expression" dxfId="817" priority="953">
      <formula>AND($N67="f",$F68="")</formula>
    </cfRule>
    <cfRule type="expression" dxfId="816" priority="954">
      <formula>$D67&lt;&gt;""</formula>
    </cfRule>
    <cfRule type="expression" dxfId="815" priority="955">
      <formula>AND($N66="f",$N67="d")</formula>
    </cfRule>
    <cfRule type="expression" dxfId="814" priority="956">
      <formula>AND($N67="d",$N66="")</formula>
    </cfRule>
  </conditionalFormatting>
  <conditionalFormatting sqref="DN67">
    <cfRule type="expression" dxfId="813" priority="945">
      <formula>$D66="x"</formula>
    </cfRule>
    <cfRule type="expression" dxfId="812" priority="946">
      <formula>AND(ISBLANK($D68),$I67="Réalisé",$D66&lt;&gt;"")</formula>
    </cfRule>
    <cfRule type="expression" dxfId="811" priority="947">
      <formula>AND($N67="f",$F68="")</formula>
    </cfRule>
    <cfRule type="expression" dxfId="810" priority="948">
      <formula>$D67&lt;&gt;""</formula>
    </cfRule>
    <cfRule type="expression" dxfId="809" priority="949">
      <formula>AND($N66="f",$N67="d")</formula>
    </cfRule>
    <cfRule type="expression" dxfId="808" priority="950">
      <formula>AND($N67="d",$N66="")</formula>
    </cfRule>
  </conditionalFormatting>
  <conditionalFormatting sqref="DO67">
    <cfRule type="expression" dxfId="807" priority="939">
      <formula>$D66="x"</formula>
    </cfRule>
    <cfRule type="expression" dxfId="806" priority="940">
      <formula>AND(ISBLANK($D68),$I67="Réalisé",$D66&lt;&gt;"")</formula>
    </cfRule>
    <cfRule type="expression" dxfId="805" priority="941">
      <formula>AND($N67="f",$F68="")</formula>
    </cfRule>
    <cfRule type="expression" dxfId="804" priority="942">
      <formula>$D67&lt;&gt;""</formula>
    </cfRule>
    <cfRule type="expression" dxfId="803" priority="943">
      <formula>AND($N66="f",$N67="d")</formula>
    </cfRule>
    <cfRule type="expression" dxfId="802" priority="944">
      <formula>AND($N67="d",$N66="")</formula>
    </cfRule>
  </conditionalFormatting>
  <conditionalFormatting sqref="DP67">
    <cfRule type="expression" dxfId="801" priority="933">
      <formula>$D66="x"</formula>
    </cfRule>
    <cfRule type="expression" dxfId="800" priority="934">
      <formula>AND(ISBLANK($D68),$I67="Réalisé",$D66&lt;&gt;"")</formula>
    </cfRule>
    <cfRule type="expression" dxfId="799" priority="935">
      <formula>AND($N67="f",$F68="")</formula>
    </cfRule>
    <cfRule type="expression" dxfId="798" priority="936">
      <formula>$D67&lt;&gt;""</formula>
    </cfRule>
    <cfRule type="expression" dxfId="797" priority="937">
      <formula>AND($N66="f",$N67="d")</formula>
    </cfRule>
    <cfRule type="expression" dxfId="796" priority="938">
      <formula>AND($N67="d",$N66="")</formula>
    </cfRule>
  </conditionalFormatting>
  <conditionalFormatting sqref="DQ69:DR69">
    <cfRule type="expression" dxfId="795" priority="922">
      <formula>$D68="x"</formula>
    </cfRule>
    <cfRule type="expression" dxfId="794" priority="923">
      <formula>AND(ISBLANK($D70),$I69="Réalisé",$D68&lt;&gt;"")</formula>
    </cfRule>
    <cfRule type="expression" dxfId="793" priority="924">
      <formula>AND($N69="f",$F70="")</formula>
    </cfRule>
    <cfRule type="expression" dxfId="792" priority="925">
      <formula>$D69&lt;&gt;""</formula>
    </cfRule>
    <cfRule type="expression" dxfId="791" priority="926">
      <formula>AND($N68="f",$N69="d")</formula>
    </cfRule>
    <cfRule type="expression" dxfId="790" priority="927">
      <formula>AND($N69="d",$N68="")</formula>
    </cfRule>
  </conditionalFormatting>
  <conditionalFormatting sqref="DQ69:DR69">
    <cfRule type="expression" dxfId="789" priority="918">
      <formula>AND(ISBLANK($D70),$I69="Réalisé",$D68&lt;&gt;"")</formula>
    </cfRule>
    <cfRule type="expression" dxfId="788" priority="919">
      <formula>AND($N69="d",$N68="")</formula>
    </cfRule>
    <cfRule type="expression" dxfId="787" priority="920">
      <formula>AND($N68="f",$N69="d")</formula>
    </cfRule>
    <cfRule type="expression" dxfId="786" priority="921">
      <formula>$D69&lt;&gt;""</formula>
    </cfRule>
  </conditionalFormatting>
  <conditionalFormatting sqref="DQ69:DR69">
    <cfRule type="expression" dxfId="785" priority="902">
      <formula>$D68="x"</formula>
    </cfRule>
    <cfRule type="expression" dxfId="784" priority="903">
      <formula>AND(ISBLANK($D70),$I69="Réalisé",$D68&lt;&gt;"")</formula>
    </cfRule>
    <cfRule type="expression" dxfId="783" priority="904">
      <formula>AND($N69="f",$F70="")</formula>
    </cfRule>
    <cfRule type="expression" dxfId="782" priority="905">
      <formula>$D69&lt;&gt;""</formula>
    </cfRule>
    <cfRule type="expression" dxfId="781" priority="906">
      <formula>AND($N68="f",$N69="d")</formula>
    </cfRule>
    <cfRule type="expression" dxfId="780" priority="907">
      <formula>AND($N69="d",$N68="")</formula>
    </cfRule>
  </conditionalFormatting>
  <conditionalFormatting sqref="DQ69:DR69">
    <cfRule type="expression" dxfId="779" priority="891">
      <formula>$D68="x"</formula>
    </cfRule>
    <cfRule type="expression" dxfId="778" priority="892">
      <formula>AND(ISBLANK($D70),$I69="Réalisé",$D68&lt;&gt;"")</formula>
    </cfRule>
    <cfRule type="expression" dxfId="777" priority="893">
      <formula>AND($N69="f",$F70="")</formula>
    </cfRule>
    <cfRule type="expression" dxfId="776" priority="894">
      <formula>$D69&lt;&gt;""</formula>
    </cfRule>
    <cfRule type="expression" dxfId="775" priority="895">
      <formula>AND($N68="f",$N69="d")</formula>
    </cfRule>
    <cfRule type="expression" dxfId="774" priority="896">
      <formula>AND($N69="d",$N68="")</formula>
    </cfRule>
  </conditionalFormatting>
  <conditionalFormatting sqref="DQ69:DR69">
    <cfRule type="expression" dxfId="773" priority="885">
      <formula>$D68="x"</formula>
    </cfRule>
    <cfRule type="expression" dxfId="772" priority="886">
      <formula>AND(ISBLANK($D70),$I69="Réalisé",$D68&lt;&gt;"")</formula>
    </cfRule>
    <cfRule type="expression" dxfId="771" priority="887">
      <formula>AND($N69="f",$F70="")</formula>
    </cfRule>
    <cfRule type="expression" dxfId="770" priority="888">
      <formula>$D69&lt;&gt;""</formula>
    </cfRule>
    <cfRule type="expression" dxfId="769" priority="889">
      <formula>AND($N68="f",$N69="d")</formula>
    </cfRule>
    <cfRule type="expression" dxfId="768" priority="890">
      <formula>AND($N69="d",$N68="")</formula>
    </cfRule>
  </conditionalFormatting>
  <conditionalFormatting sqref="DQ69:DR69">
    <cfRule type="expression" dxfId="767" priority="874">
      <formula>$D68="x"</formula>
    </cfRule>
    <cfRule type="expression" dxfId="766" priority="875">
      <formula>AND(ISBLANK($D70),$I69="Réalisé",$D68&lt;&gt;"")</formula>
    </cfRule>
    <cfRule type="expression" dxfId="765" priority="876">
      <formula>AND($N69="f",$F70="")</formula>
    </cfRule>
    <cfRule type="expression" dxfId="764" priority="877">
      <formula>$D69&lt;&gt;""</formula>
    </cfRule>
    <cfRule type="expression" dxfId="763" priority="878">
      <formula>AND($N68="f",$N69="d")</formula>
    </cfRule>
    <cfRule type="expression" dxfId="762" priority="879">
      <formula>AND($N69="d",$N68="")</formula>
    </cfRule>
  </conditionalFormatting>
  <conditionalFormatting sqref="DQ69">
    <cfRule type="expression" dxfId="761" priority="868">
      <formula>$D68="x"</formula>
    </cfRule>
    <cfRule type="expression" dxfId="760" priority="869">
      <formula>AND(ISBLANK($D70),$I69="Réalisé",$D68&lt;&gt;"")</formula>
    </cfRule>
    <cfRule type="expression" dxfId="759" priority="870">
      <formula>AND($N69="f",$F70="")</formula>
    </cfRule>
    <cfRule type="expression" dxfId="758" priority="871">
      <formula>$D69&lt;&gt;""</formula>
    </cfRule>
    <cfRule type="expression" dxfId="757" priority="872">
      <formula>AND($N68="f",$N69="d")</formula>
    </cfRule>
    <cfRule type="expression" dxfId="756" priority="873">
      <formula>AND($N69="d",$N68="")</formula>
    </cfRule>
  </conditionalFormatting>
  <conditionalFormatting sqref="DR69">
    <cfRule type="expression" dxfId="755" priority="862">
      <formula>$D68="x"</formula>
    </cfRule>
    <cfRule type="expression" dxfId="754" priority="863">
      <formula>AND(ISBLANK($D70),$I69="Réalisé",$D68&lt;&gt;"")</formula>
    </cfRule>
    <cfRule type="expression" dxfId="753" priority="864">
      <formula>AND($N69="f",$F70="")</formula>
    </cfRule>
    <cfRule type="expression" dxfId="752" priority="865">
      <formula>$D69&lt;&gt;""</formula>
    </cfRule>
    <cfRule type="expression" dxfId="751" priority="866">
      <formula>AND($N68="f",$N69="d")</formula>
    </cfRule>
    <cfRule type="expression" dxfId="750" priority="867">
      <formula>AND($N69="d",$N68="")</formula>
    </cfRule>
  </conditionalFormatting>
  <conditionalFormatting sqref="DT71:DU71">
    <cfRule type="expression" dxfId="749" priority="851">
      <formula>$D70="x"</formula>
    </cfRule>
    <cfRule type="expression" dxfId="748" priority="852">
      <formula>AND(ISBLANK($D72),$I71="Réalisé",$D70&lt;&gt;"")</formula>
    </cfRule>
    <cfRule type="expression" dxfId="747" priority="853">
      <formula>AND($N71="f",$F72="")</formula>
    </cfRule>
    <cfRule type="expression" dxfId="746" priority="854">
      <formula>$D71&lt;&gt;""</formula>
    </cfRule>
    <cfRule type="expression" dxfId="745" priority="855">
      <formula>AND($N70="f",$N71="d")</formula>
    </cfRule>
    <cfRule type="expression" dxfId="744" priority="856">
      <formula>AND($N71="d",$N70="")</formula>
    </cfRule>
  </conditionalFormatting>
  <conditionalFormatting sqref="DT71:DU71">
    <cfRule type="expression" dxfId="743" priority="847">
      <formula>AND(ISBLANK($D72),$I71="Réalisé",$D70&lt;&gt;"")</formula>
    </cfRule>
    <cfRule type="expression" dxfId="742" priority="848">
      <formula>AND($N71="d",$N70="")</formula>
    </cfRule>
    <cfRule type="expression" dxfId="741" priority="849">
      <formula>AND($N70="f",$N71="d")</formula>
    </cfRule>
    <cfRule type="expression" dxfId="740" priority="850">
      <formula>$D71&lt;&gt;""</formula>
    </cfRule>
  </conditionalFormatting>
  <conditionalFormatting sqref="DT71:DU71">
    <cfRule type="expression" dxfId="739" priority="831">
      <formula>$D70="x"</formula>
    </cfRule>
    <cfRule type="expression" dxfId="738" priority="832">
      <formula>AND(ISBLANK($D72),$I71="Réalisé",$D70&lt;&gt;"")</formula>
    </cfRule>
    <cfRule type="expression" dxfId="737" priority="833">
      <formula>AND($N71="f",$F72="")</formula>
    </cfRule>
    <cfRule type="expression" dxfId="736" priority="834">
      <formula>$D71&lt;&gt;""</formula>
    </cfRule>
    <cfRule type="expression" dxfId="735" priority="835">
      <formula>AND($N70="f",$N71="d")</formula>
    </cfRule>
    <cfRule type="expression" dxfId="734" priority="836">
      <formula>AND($N71="d",$N70="")</formula>
    </cfRule>
  </conditionalFormatting>
  <conditionalFormatting sqref="DT71:DU71">
    <cfRule type="expression" dxfId="733" priority="820">
      <formula>$D70="x"</formula>
    </cfRule>
    <cfRule type="expression" dxfId="732" priority="821">
      <formula>AND(ISBLANK($D72),$I71="Réalisé",$D70&lt;&gt;"")</formula>
    </cfRule>
    <cfRule type="expression" dxfId="731" priority="822">
      <formula>AND($N71="f",$F72="")</formula>
    </cfRule>
    <cfRule type="expression" dxfId="730" priority="823">
      <formula>$D71&lt;&gt;""</formula>
    </cfRule>
    <cfRule type="expression" dxfId="729" priority="824">
      <formula>AND($N70="f",$N71="d")</formula>
    </cfRule>
    <cfRule type="expression" dxfId="728" priority="825">
      <formula>AND($N71="d",$N70="")</formula>
    </cfRule>
  </conditionalFormatting>
  <conditionalFormatting sqref="DT71:DU71">
    <cfRule type="expression" dxfId="727" priority="814">
      <formula>$D70="x"</formula>
    </cfRule>
    <cfRule type="expression" dxfId="726" priority="815">
      <formula>AND(ISBLANK($D72),$I71="Réalisé",$D70&lt;&gt;"")</formula>
    </cfRule>
    <cfRule type="expression" dxfId="725" priority="816">
      <formula>AND($N71="f",$F72="")</formula>
    </cfRule>
    <cfRule type="expression" dxfId="724" priority="817">
      <formula>$D71&lt;&gt;""</formula>
    </cfRule>
    <cfRule type="expression" dxfId="723" priority="818">
      <formula>AND($N70="f",$N71="d")</formula>
    </cfRule>
    <cfRule type="expression" dxfId="722" priority="819">
      <formula>AND($N71="d",$N70="")</formula>
    </cfRule>
  </conditionalFormatting>
  <conditionalFormatting sqref="DT71:DU71">
    <cfRule type="expression" dxfId="721" priority="803">
      <formula>$D70="x"</formula>
    </cfRule>
    <cfRule type="expression" dxfId="720" priority="804">
      <formula>AND(ISBLANK($D72),$I71="Réalisé",$D70&lt;&gt;"")</formula>
    </cfRule>
    <cfRule type="expression" dxfId="719" priority="805">
      <formula>AND($N71="f",$F72="")</formula>
    </cfRule>
    <cfRule type="expression" dxfId="718" priority="806">
      <formula>$D71&lt;&gt;""</formula>
    </cfRule>
    <cfRule type="expression" dxfId="717" priority="807">
      <formula>AND($N70="f",$N71="d")</formula>
    </cfRule>
    <cfRule type="expression" dxfId="716" priority="808">
      <formula>AND($N71="d",$N70="")</formula>
    </cfRule>
  </conditionalFormatting>
  <conditionalFormatting sqref="DT71">
    <cfRule type="expression" dxfId="715" priority="797">
      <formula>$D70="x"</formula>
    </cfRule>
    <cfRule type="expression" dxfId="714" priority="798">
      <formula>AND(ISBLANK($D72),$I71="Réalisé",$D70&lt;&gt;"")</formula>
    </cfRule>
    <cfRule type="expression" dxfId="713" priority="799">
      <formula>AND($N71="f",$F72="")</formula>
    </cfRule>
    <cfRule type="expression" dxfId="712" priority="800">
      <formula>$D71&lt;&gt;""</formula>
    </cfRule>
    <cfRule type="expression" dxfId="711" priority="801">
      <formula>AND($N70="f",$N71="d")</formula>
    </cfRule>
    <cfRule type="expression" dxfId="710" priority="802">
      <formula>AND($N71="d",$N70="")</formula>
    </cfRule>
  </conditionalFormatting>
  <conditionalFormatting sqref="DU71">
    <cfRule type="expression" dxfId="709" priority="791">
      <formula>$D70="x"</formula>
    </cfRule>
    <cfRule type="expression" dxfId="708" priority="792">
      <formula>AND(ISBLANK($D72),$I71="Réalisé",$D70&lt;&gt;"")</formula>
    </cfRule>
    <cfRule type="expression" dxfId="707" priority="793">
      <formula>AND($N71="f",$F72="")</formula>
    </cfRule>
    <cfRule type="expression" dxfId="706" priority="794">
      <formula>$D71&lt;&gt;""</formula>
    </cfRule>
    <cfRule type="expression" dxfId="705" priority="795">
      <formula>AND($N70="f",$N71="d")</formula>
    </cfRule>
    <cfRule type="expression" dxfId="704" priority="796">
      <formula>AND($N71="d",$N70="")</formula>
    </cfRule>
  </conditionalFormatting>
  <conditionalFormatting sqref="AE19">
    <cfRule type="expression" dxfId="703" priority="151">
      <formula>$D18="x"</formula>
    </cfRule>
    <cfRule type="expression" dxfId="702" priority="152">
      <formula>AND(ISBLANK($D20),$I19="Réalisé",$D18&lt;&gt;"")</formula>
    </cfRule>
    <cfRule type="expression" dxfId="701" priority="153">
      <formula>AND($N19="f",$F20="")</formula>
    </cfRule>
    <cfRule type="expression" dxfId="700" priority="154">
      <formula>$D19&lt;&gt;""</formula>
    </cfRule>
    <cfRule type="expression" dxfId="699" priority="155">
      <formula>AND($N18="f",$N19="d")</formula>
    </cfRule>
    <cfRule type="expression" dxfId="698" priority="156">
      <formula>AND($N19="d",$N18="")</formula>
    </cfRule>
  </conditionalFormatting>
  <conditionalFormatting sqref="AU31">
    <cfRule type="expression" dxfId="697" priority="780">
      <formula>$D30="x"</formula>
    </cfRule>
    <cfRule type="expression" dxfId="696" priority="781">
      <formula>AND(ISBLANK($D32),$I31="Réalisé",$D30&lt;&gt;"")</formula>
    </cfRule>
    <cfRule type="expression" dxfId="695" priority="782">
      <formula>AND($N31="f",$F32="")</formula>
    </cfRule>
    <cfRule type="expression" dxfId="694" priority="783">
      <formula>$D31&lt;&gt;""</formula>
    </cfRule>
    <cfRule type="expression" dxfId="693" priority="784">
      <formula>AND($N30="f",$N31="d")</formula>
    </cfRule>
    <cfRule type="expression" dxfId="692" priority="785">
      <formula>AND($N31="d",$N30="")</formula>
    </cfRule>
  </conditionalFormatting>
  <conditionalFormatting sqref="AU31">
    <cfRule type="expression" dxfId="691" priority="769">
      <formula>$D30="x"</formula>
    </cfRule>
    <cfRule type="expression" dxfId="690" priority="770">
      <formula>AND(ISBLANK($D32),$I31="Réalisé",$D30&lt;&gt;"")</formula>
    </cfRule>
    <cfRule type="expression" dxfId="689" priority="771">
      <formula>AND($N31="f",$F32="")</formula>
    </cfRule>
    <cfRule type="expression" dxfId="688" priority="772">
      <formula>$D31&lt;&gt;""</formula>
    </cfRule>
    <cfRule type="expression" dxfId="687" priority="773">
      <formula>AND($N30="f",$N31="d")</formula>
    </cfRule>
    <cfRule type="expression" dxfId="686" priority="774">
      <formula>AND($N31="d",$N30="")</formula>
    </cfRule>
  </conditionalFormatting>
  <conditionalFormatting sqref="AU31">
    <cfRule type="expression" dxfId="685" priority="763">
      <formula>$D30="x"</formula>
    </cfRule>
    <cfRule type="expression" dxfId="684" priority="764">
      <formula>AND(ISBLANK($D32),$I31="Réalisé",$D30&lt;&gt;"")</formula>
    </cfRule>
    <cfRule type="expression" dxfId="683" priority="765">
      <formula>AND($N31="f",$F32="")</formula>
    </cfRule>
    <cfRule type="expression" dxfId="682" priority="766">
      <formula>$D31&lt;&gt;""</formula>
    </cfRule>
    <cfRule type="expression" dxfId="681" priority="767">
      <formula>AND($N30="f",$N31="d")</formula>
    </cfRule>
    <cfRule type="expression" dxfId="680" priority="768">
      <formula>AND($N31="d",$N30="")</formula>
    </cfRule>
  </conditionalFormatting>
  <conditionalFormatting sqref="AX33">
    <cfRule type="expression" dxfId="679" priority="752">
      <formula>$D32="x"</formula>
    </cfRule>
    <cfRule type="expression" dxfId="678" priority="753">
      <formula>AND(ISBLANK($D34),$I33="Réalisé",$D32&lt;&gt;"")</formula>
    </cfRule>
    <cfRule type="expression" dxfId="677" priority="754">
      <formula>AND($N33="f",$F34="")</formula>
    </cfRule>
    <cfRule type="expression" dxfId="676" priority="755">
      <formula>$D33&lt;&gt;""</formula>
    </cfRule>
    <cfRule type="expression" dxfId="675" priority="756">
      <formula>AND($N32="f",$N33="d")</formula>
    </cfRule>
    <cfRule type="expression" dxfId="674" priority="757">
      <formula>AND($N33="d",$N32="")</formula>
    </cfRule>
  </conditionalFormatting>
  <conditionalFormatting sqref="AX33">
    <cfRule type="expression" dxfId="673" priority="741">
      <formula>$D32="x"</formula>
    </cfRule>
    <cfRule type="expression" dxfId="672" priority="742">
      <formula>AND(ISBLANK($D34),$I33="Réalisé",$D32&lt;&gt;"")</formula>
    </cfRule>
    <cfRule type="expression" dxfId="671" priority="743">
      <formula>AND($N33="f",$F34="")</formula>
    </cfRule>
    <cfRule type="expression" dxfId="670" priority="744">
      <formula>$D33&lt;&gt;""</formula>
    </cfRule>
    <cfRule type="expression" dxfId="669" priority="745">
      <formula>AND($N32="f",$N33="d")</formula>
    </cfRule>
    <cfRule type="expression" dxfId="668" priority="746">
      <formula>AND($N33="d",$N32="")</formula>
    </cfRule>
  </conditionalFormatting>
  <conditionalFormatting sqref="AX33">
    <cfRule type="expression" dxfId="667" priority="730">
      <formula>$D32="x"</formula>
    </cfRule>
    <cfRule type="expression" dxfId="666" priority="731">
      <formula>AND(ISBLANK($D34),$I33="Réalisé",$D32&lt;&gt;"")</formula>
    </cfRule>
    <cfRule type="expression" dxfId="665" priority="732">
      <formula>AND($N33="f",$F34="")</formula>
    </cfRule>
    <cfRule type="expression" dxfId="664" priority="733">
      <formula>$D33&lt;&gt;""</formula>
    </cfRule>
    <cfRule type="expression" dxfId="663" priority="734">
      <formula>AND($N32="f",$N33="d")</formula>
    </cfRule>
    <cfRule type="expression" dxfId="662" priority="735">
      <formula>AND($N33="d",$N32="")</formula>
    </cfRule>
  </conditionalFormatting>
  <conditionalFormatting sqref="AX33">
    <cfRule type="expression" dxfId="661" priority="724">
      <formula>$D32="x"</formula>
    </cfRule>
    <cfRule type="expression" dxfId="660" priority="725">
      <formula>AND(ISBLANK($D34),$I33="Réalisé",$D32&lt;&gt;"")</formula>
    </cfRule>
    <cfRule type="expression" dxfId="659" priority="726">
      <formula>AND($N33="f",$F34="")</formula>
    </cfRule>
    <cfRule type="expression" dxfId="658" priority="727">
      <formula>$D33&lt;&gt;""</formula>
    </cfRule>
    <cfRule type="expression" dxfId="657" priority="728">
      <formula>AND($N32="f",$N33="d")</formula>
    </cfRule>
    <cfRule type="expression" dxfId="656" priority="729">
      <formula>AND($N33="d",$N32="")</formula>
    </cfRule>
  </conditionalFormatting>
  <conditionalFormatting sqref="BA35">
    <cfRule type="expression" dxfId="655" priority="713">
      <formula>$D34="x"</formula>
    </cfRule>
    <cfRule type="expression" dxfId="654" priority="714">
      <formula>AND(ISBLANK($D36),$I35="Réalisé",$D34&lt;&gt;"")</formula>
    </cfRule>
    <cfRule type="expression" dxfId="653" priority="715">
      <formula>AND($N35="f",$F36="")</formula>
    </cfRule>
    <cfRule type="expression" dxfId="652" priority="716">
      <formula>$D35&lt;&gt;""</formula>
    </cfRule>
    <cfRule type="expression" dxfId="651" priority="717">
      <formula>AND($N34="f",$N35="d")</formula>
    </cfRule>
    <cfRule type="expression" dxfId="650" priority="718">
      <formula>AND($N35="d",$N34="")</formula>
    </cfRule>
  </conditionalFormatting>
  <conditionalFormatting sqref="BA35">
    <cfRule type="expression" dxfId="649" priority="702">
      <formula>$D34="x"</formula>
    </cfRule>
    <cfRule type="expression" dxfId="648" priority="703">
      <formula>AND(ISBLANK($D36),$I35="Réalisé",$D34&lt;&gt;"")</formula>
    </cfRule>
    <cfRule type="expression" dxfId="647" priority="704">
      <formula>AND($N35="f",$F36="")</formula>
    </cfRule>
    <cfRule type="expression" dxfId="646" priority="705">
      <formula>$D35&lt;&gt;""</formula>
    </cfRule>
    <cfRule type="expression" dxfId="645" priority="706">
      <formula>AND($N34="f",$N35="d")</formula>
    </cfRule>
    <cfRule type="expression" dxfId="644" priority="707">
      <formula>AND($N35="d",$N34="")</formula>
    </cfRule>
  </conditionalFormatting>
  <conditionalFormatting sqref="BA35">
    <cfRule type="expression" dxfId="643" priority="691">
      <formula>$D34="x"</formula>
    </cfRule>
    <cfRule type="expression" dxfId="642" priority="692">
      <formula>AND(ISBLANK($D36),$I35="Réalisé",$D34&lt;&gt;"")</formula>
    </cfRule>
    <cfRule type="expression" dxfId="641" priority="693">
      <formula>AND($N35="f",$F36="")</formula>
    </cfRule>
    <cfRule type="expression" dxfId="640" priority="694">
      <formula>$D35&lt;&gt;""</formula>
    </cfRule>
    <cfRule type="expression" dxfId="639" priority="695">
      <formula>AND($N34="f",$N35="d")</formula>
    </cfRule>
    <cfRule type="expression" dxfId="638" priority="696">
      <formula>AND($N35="d",$N34="")</formula>
    </cfRule>
  </conditionalFormatting>
  <conditionalFormatting sqref="BA35">
    <cfRule type="expression" dxfId="637" priority="685">
      <formula>$D34="x"</formula>
    </cfRule>
    <cfRule type="expression" dxfId="636" priority="686">
      <formula>AND(ISBLANK($D36),$I35="Réalisé",$D34&lt;&gt;"")</formula>
    </cfRule>
    <cfRule type="expression" dxfId="635" priority="687">
      <formula>AND($N35="f",$F36="")</formula>
    </cfRule>
    <cfRule type="expression" dxfId="634" priority="688">
      <formula>$D35&lt;&gt;""</formula>
    </cfRule>
    <cfRule type="expression" dxfId="633" priority="689">
      <formula>AND($N34="f",$N35="d")</formula>
    </cfRule>
    <cfRule type="expression" dxfId="632" priority="690">
      <formula>AND($N35="d",$N34="")</formula>
    </cfRule>
  </conditionalFormatting>
  <conditionalFormatting sqref="BH39">
    <cfRule type="expression" dxfId="631" priority="674">
      <formula>$D38="x"</formula>
    </cfRule>
    <cfRule type="expression" dxfId="630" priority="675">
      <formula>AND(ISBLANK($D40),$I39="Réalisé",$D38&lt;&gt;"")</formula>
    </cfRule>
    <cfRule type="expression" dxfId="629" priority="676">
      <formula>AND($N39="f",$F40="")</formula>
    </cfRule>
    <cfRule type="expression" dxfId="628" priority="677">
      <formula>$D39&lt;&gt;""</formula>
    </cfRule>
    <cfRule type="expression" dxfId="627" priority="678">
      <formula>AND($N38="f",$N39="d")</formula>
    </cfRule>
    <cfRule type="expression" dxfId="626" priority="679">
      <formula>AND($N39="d",$N38="")</formula>
    </cfRule>
  </conditionalFormatting>
  <conditionalFormatting sqref="BH39">
    <cfRule type="expression" dxfId="625" priority="663">
      <formula>$D38="x"</formula>
    </cfRule>
    <cfRule type="expression" dxfId="624" priority="664">
      <formula>AND(ISBLANK($D40),$I39="Réalisé",$D38&lt;&gt;"")</formula>
    </cfRule>
    <cfRule type="expression" dxfId="623" priority="665">
      <formula>AND($N39="f",$F40="")</formula>
    </cfRule>
    <cfRule type="expression" dxfId="622" priority="666">
      <formula>$D39&lt;&gt;""</formula>
    </cfRule>
    <cfRule type="expression" dxfId="621" priority="667">
      <formula>AND($N38="f",$N39="d")</formula>
    </cfRule>
    <cfRule type="expression" dxfId="620" priority="668">
      <formula>AND($N39="d",$N38="")</formula>
    </cfRule>
  </conditionalFormatting>
  <conditionalFormatting sqref="BH39">
    <cfRule type="expression" dxfId="619" priority="652">
      <formula>$D38="x"</formula>
    </cfRule>
    <cfRule type="expression" dxfId="618" priority="653">
      <formula>AND(ISBLANK($D40),$I39="Réalisé",$D38&lt;&gt;"")</formula>
    </cfRule>
    <cfRule type="expression" dxfId="617" priority="654">
      <formula>AND($N39="f",$F40="")</formula>
    </cfRule>
    <cfRule type="expression" dxfId="616" priority="655">
      <formula>$D39&lt;&gt;""</formula>
    </cfRule>
    <cfRule type="expression" dxfId="615" priority="656">
      <formula>AND($N38="f",$N39="d")</formula>
    </cfRule>
    <cfRule type="expression" dxfId="614" priority="657">
      <formula>AND($N39="d",$N38="")</formula>
    </cfRule>
  </conditionalFormatting>
  <conditionalFormatting sqref="BH39">
    <cfRule type="expression" dxfId="613" priority="646">
      <formula>$D38="x"</formula>
    </cfRule>
    <cfRule type="expression" dxfId="612" priority="647">
      <formula>AND(ISBLANK($D40),$I39="Réalisé",$D38&lt;&gt;"")</formula>
    </cfRule>
    <cfRule type="expression" dxfId="611" priority="648">
      <formula>AND($N39="f",$F40="")</formula>
    </cfRule>
    <cfRule type="expression" dxfId="610" priority="649">
      <formula>$D39&lt;&gt;""</formula>
    </cfRule>
    <cfRule type="expression" dxfId="609" priority="650">
      <formula>AND($N38="f",$N39="d")</formula>
    </cfRule>
    <cfRule type="expression" dxfId="608" priority="651">
      <formula>AND($N39="d",$N38="")</formula>
    </cfRule>
  </conditionalFormatting>
  <conditionalFormatting sqref="BV49">
    <cfRule type="expression" dxfId="607" priority="635">
      <formula>$D48="x"</formula>
    </cfRule>
    <cfRule type="expression" dxfId="606" priority="636">
      <formula>AND(ISBLANK($D50),$I49="Réalisé",$D48&lt;&gt;"")</formula>
    </cfRule>
    <cfRule type="expression" dxfId="605" priority="637">
      <formula>AND($N49="f",$F50="")</formula>
    </cfRule>
    <cfRule type="expression" dxfId="604" priority="638">
      <formula>$D49&lt;&gt;""</formula>
    </cfRule>
    <cfRule type="expression" dxfId="603" priority="639">
      <formula>AND($N48="f",$N49="d")</formula>
    </cfRule>
    <cfRule type="expression" dxfId="602" priority="640">
      <formula>AND($N49="d",$N48="")</formula>
    </cfRule>
  </conditionalFormatting>
  <conditionalFormatting sqref="BV49">
    <cfRule type="expression" dxfId="601" priority="624">
      <formula>$D48="x"</formula>
    </cfRule>
    <cfRule type="expression" dxfId="600" priority="625">
      <formula>AND(ISBLANK($D50),$I49="Réalisé",$D48&lt;&gt;"")</formula>
    </cfRule>
    <cfRule type="expression" dxfId="599" priority="626">
      <formula>AND($N49="f",$F50="")</formula>
    </cfRule>
    <cfRule type="expression" dxfId="598" priority="627">
      <formula>$D49&lt;&gt;""</formula>
    </cfRule>
    <cfRule type="expression" dxfId="597" priority="628">
      <formula>AND($N48="f",$N49="d")</formula>
    </cfRule>
    <cfRule type="expression" dxfId="596" priority="629">
      <formula>AND($N49="d",$N48="")</formula>
    </cfRule>
  </conditionalFormatting>
  <conditionalFormatting sqref="BV49">
    <cfRule type="expression" dxfId="595" priority="613">
      <formula>$D48="x"</formula>
    </cfRule>
    <cfRule type="expression" dxfId="594" priority="614">
      <formula>AND(ISBLANK($D50),$I49="Réalisé",$D48&lt;&gt;"")</formula>
    </cfRule>
    <cfRule type="expression" dxfId="593" priority="615">
      <formula>AND($N49="f",$F50="")</formula>
    </cfRule>
    <cfRule type="expression" dxfId="592" priority="616">
      <formula>$D49&lt;&gt;""</formula>
    </cfRule>
    <cfRule type="expression" dxfId="591" priority="617">
      <formula>AND($N48="f",$N49="d")</formula>
    </cfRule>
    <cfRule type="expression" dxfId="590" priority="618">
      <formula>AND($N49="d",$N48="")</formula>
    </cfRule>
  </conditionalFormatting>
  <conditionalFormatting sqref="BV49">
    <cfRule type="expression" dxfId="589" priority="607">
      <formula>$D48="x"</formula>
    </cfRule>
    <cfRule type="expression" dxfId="588" priority="608">
      <formula>AND(ISBLANK($D50),$I49="Réalisé",$D48&lt;&gt;"")</formula>
    </cfRule>
    <cfRule type="expression" dxfId="587" priority="609">
      <formula>AND($N49="f",$F50="")</formula>
    </cfRule>
    <cfRule type="expression" dxfId="586" priority="610">
      <formula>$D49&lt;&gt;""</formula>
    </cfRule>
    <cfRule type="expression" dxfId="585" priority="611">
      <formula>AND($N48="f",$N49="d")</formula>
    </cfRule>
    <cfRule type="expression" dxfId="584" priority="612">
      <formula>AND($N49="d",$N48="")</formula>
    </cfRule>
  </conditionalFormatting>
  <conditionalFormatting sqref="BZ51">
    <cfRule type="expression" dxfId="583" priority="596">
      <formula>$D50="x"</formula>
    </cfRule>
    <cfRule type="expression" dxfId="582" priority="597">
      <formula>AND(ISBLANK($D52),$I51="Réalisé",$D50&lt;&gt;"")</formula>
    </cfRule>
    <cfRule type="expression" dxfId="581" priority="598">
      <formula>AND($N51="f",$F52="")</formula>
    </cfRule>
    <cfRule type="expression" dxfId="580" priority="599">
      <formula>$D51&lt;&gt;""</formula>
    </cfRule>
    <cfRule type="expression" dxfId="579" priority="600">
      <formula>AND($N50="f",$N51="d")</formula>
    </cfRule>
    <cfRule type="expression" dxfId="578" priority="601">
      <formula>AND($N51="d",$N50="")</formula>
    </cfRule>
  </conditionalFormatting>
  <conditionalFormatting sqref="BZ51">
    <cfRule type="expression" dxfId="577" priority="585">
      <formula>$D50="x"</formula>
    </cfRule>
    <cfRule type="expression" dxfId="576" priority="586">
      <formula>AND(ISBLANK($D52),$I51="Réalisé",$D50&lt;&gt;"")</formula>
    </cfRule>
    <cfRule type="expression" dxfId="575" priority="587">
      <formula>AND($N51="f",$F52="")</formula>
    </cfRule>
    <cfRule type="expression" dxfId="574" priority="588">
      <formula>$D51&lt;&gt;""</formula>
    </cfRule>
    <cfRule type="expression" dxfId="573" priority="589">
      <formula>AND($N50="f",$N51="d")</formula>
    </cfRule>
    <cfRule type="expression" dxfId="572" priority="590">
      <formula>AND($N51="d",$N50="")</formula>
    </cfRule>
  </conditionalFormatting>
  <conditionalFormatting sqref="BZ51">
    <cfRule type="expression" dxfId="571" priority="574">
      <formula>$D50="x"</formula>
    </cfRule>
    <cfRule type="expression" dxfId="570" priority="575">
      <formula>AND(ISBLANK($D52),$I51="Réalisé",$D50&lt;&gt;"")</formula>
    </cfRule>
    <cfRule type="expression" dxfId="569" priority="576">
      <formula>AND($N51="f",$F52="")</formula>
    </cfRule>
    <cfRule type="expression" dxfId="568" priority="577">
      <formula>$D51&lt;&gt;""</formula>
    </cfRule>
    <cfRule type="expression" dxfId="567" priority="578">
      <formula>AND($N50="f",$N51="d")</formula>
    </cfRule>
    <cfRule type="expression" dxfId="566" priority="579">
      <formula>AND($N51="d",$N50="")</formula>
    </cfRule>
  </conditionalFormatting>
  <conditionalFormatting sqref="BZ51">
    <cfRule type="expression" dxfId="565" priority="568">
      <formula>$D50="x"</formula>
    </cfRule>
    <cfRule type="expression" dxfId="564" priority="569">
      <formula>AND(ISBLANK($D52),$I51="Réalisé",$D50&lt;&gt;"")</formula>
    </cfRule>
    <cfRule type="expression" dxfId="563" priority="570">
      <formula>AND($N51="f",$F52="")</formula>
    </cfRule>
    <cfRule type="expression" dxfId="562" priority="571">
      <formula>$D51&lt;&gt;""</formula>
    </cfRule>
    <cfRule type="expression" dxfId="561" priority="572">
      <formula>AND($N50="f",$N51="d")</formula>
    </cfRule>
    <cfRule type="expression" dxfId="560" priority="573">
      <formula>AND($N51="d",$N50="")</formula>
    </cfRule>
  </conditionalFormatting>
  <conditionalFormatting sqref="CD53">
    <cfRule type="expression" dxfId="559" priority="557">
      <formula>$D52="x"</formula>
    </cfRule>
    <cfRule type="expression" dxfId="558" priority="558">
      <formula>AND(ISBLANK($D54),$I53="Réalisé",$D52&lt;&gt;"")</formula>
    </cfRule>
    <cfRule type="expression" dxfId="557" priority="559">
      <formula>AND($N53="f",$F54="")</formula>
    </cfRule>
    <cfRule type="expression" dxfId="556" priority="560">
      <formula>$D53&lt;&gt;""</formula>
    </cfRule>
    <cfRule type="expression" dxfId="555" priority="561">
      <formula>AND($N52="f",$N53="d")</formula>
    </cfRule>
    <cfRule type="expression" dxfId="554" priority="562">
      <formula>AND($N53="d",$N52="")</formula>
    </cfRule>
  </conditionalFormatting>
  <conditionalFormatting sqref="CD53">
    <cfRule type="expression" dxfId="553" priority="546">
      <formula>$D52="x"</formula>
    </cfRule>
    <cfRule type="expression" dxfId="552" priority="547">
      <formula>AND(ISBLANK($D54),$I53="Réalisé",$D52&lt;&gt;"")</formula>
    </cfRule>
    <cfRule type="expression" dxfId="551" priority="548">
      <formula>AND($N53="f",$F54="")</formula>
    </cfRule>
    <cfRule type="expression" dxfId="550" priority="549">
      <formula>$D53&lt;&gt;""</formula>
    </cfRule>
    <cfRule type="expression" dxfId="549" priority="550">
      <formula>AND($N52="f",$N53="d")</formula>
    </cfRule>
    <cfRule type="expression" dxfId="548" priority="551">
      <formula>AND($N53="d",$N52="")</formula>
    </cfRule>
  </conditionalFormatting>
  <conditionalFormatting sqref="CD53">
    <cfRule type="expression" dxfId="547" priority="535">
      <formula>$D52="x"</formula>
    </cfRule>
    <cfRule type="expression" dxfId="546" priority="536">
      <formula>AND(ISBLANK($D54),$I53="Réalisé",$D52&lt;&gt;"")</formula>
    </cfRule>
    <cfRule type="expression" dxfId="545" priority="537">
      <formula>AND($N53="f",$F54="")</formula>
    </cfRule>
    <cfRule type="expression" dxfId="544" priority="538">
      <formula>$D53&lt;&gt;""</formula>
    </cfRule>
    <cfRule type="expression" dxfId="543" priority="539">
      <formula>AND($N52="f",$N53="d")</formula>
    </cfRule>
    <cfRule type="expression" dxfId="542" priority="540">
      <formula>AND($N53="d",$N52="")</formula>
    </cfRule>
  </conditionalFormatting>
  <conditionalFormatting sqref="CD53">
    <cfRule type="expression" dxfId="541" priority="529">
      <formula>$D52="x"</formula>
    </cfRule>
    <cfRule type="expression" dxfId="540" priority="530">
      <formula>AND(ISBLANK($D54),$I53="Réalisé",$D52&lt;&gt;"")</formula>
    </cfRule>
    <cfRule type="expression" dxfId="539" priority="531">
      <formula>AND($N53="f",$F54="")</formula>
    </cfRule>
    <cfRule type="expression" dxfId="538" priority="532">
      <formula>$D53&lt;&gt;""</formula>
    </cfRule>
    <cfRule type="expression" dxfId="537" priority="533">
      <formula>AND($N52="f",$N53="d")</formula>
    </cfRule>
    <cfRule type="expression" dxfId="536" priority="534">
      <formula>AND($N53="d",$N52="")</formula>
    </cfRule>
  </conditionalFormatting>
  <conditionalFormatting sqref="CJ55">
    <cfRule type="expression" dxfId="535" priority="518">
      <formula>$D54="x"</formula>
    </cfRule>
    <cfRule type="expression" dxfId="534" priority="519">
      <formula>AND(ISBLANK($D56),$I55="Réalisé",$D54&lt;&gt;"")</formula>
    </cfRule>
    <cfRule type="expression" dxfId="533" priority="520">
      <formula>AND($N55="f",$F56="")</formula>
    </cfRule>
    <cfRule type="expression" dxfId="532" priority="521">
      <formula>$D55&lt;&gt;""</formula>
    </cfRule>
    <cfRule type="expression" dxfId="531" priority="522">
      <formula>AND($N54="f",$N55="d")</formula>
    </cfRule>
    <cfRule type="expression" dxfId="530" priority="523">
      <formula>AND($N55="d",$N54="")</formula>
    </cfRule>
  </conditionalFormatting>
  <conditionalFormatting sqref="CJ55">
    <cfRule type="expression" dxfId="529" priority="507">
      <formula>$D54="x"</formula>
    </cfRule>
    <cfRule type="expression" dxfId="528" priority="508">
      <formula>AND(ISBLANK($D56),$I55="Réalisé",$D54&lt;&gt;"")</formula>
    </cfRule>
    <cfRule type="expression" dxfId="527" priority="509">
      <formula>AND($N55="f",$F56="")</formula>
    </cfRule>
    <cfRule type="expression" dxfId="526" priority="510">
      <formula>$D55&lt;&gt;""</formula>
    </cfRule>
    <cfRule type="expression" dxfId="525" priority="511">
      <formula>AND($N54="f",$N55="d")</formula>
    </cfRule>
    <cfRule type="expression" dxfId="524" priority="512">
      <formula>AND($N55="d",$N54="")</formula>
    </cfRule>
  </conditionalFormatting>
  <conditionalFormatting sqref="CJ55">
    <cfRule type="expression" dxfId="523" priority="496">
      <formula>$D54="x"</formula>
    </cfRule>
    <cfRule type="expression" dxfId="522" priority="497">
      <formula>AND(ISBLANK($D56),$I55="Réalisé",$D54&lt;&gt;"")</formula>
    </cfRule>
    <cfRule type="expression" dxfId="521" priority="498">
      <formula>AND($N55="f",$F56="")</formula>
    </cfRule>
    <cfRule type="expression" dxfId="520" priority="499">
      <formula>$D55&lt;&gt;""</formula>
    </cfRule>
    <cfRule type="expression" dxfId="519" priority="500">
      <formula>AND($N54="f",$N55="d")</formula>
    </cfRule>
    <cfRule type="expression" dxfId="518" priority="501">
      <formula>AND($N55="d",$N54="")</formula>
    </cfRule>
  </conditionalFormatting>
  <conditionalFormatting sqref="CJ55">
    <cfRule type="expression" dxfId="517" priority="490">
      <formula>$D54="x"</formula>
    </cfRule>
    <cfRule type="expression" dxfId="516" priority="491">
      <formula>AND(ISBLANK($D56),$I55="Réalisé",$D54&lt;&gt;"")</formula>
    </cfRule>
    <cfRule type="expression" dxfId="515" priority="492">
      <formula>AND($N55="f",$F56="")</formula>
    </cfRule>
    <cfRule type="expression" dxfId="514" priority="493">
      <formula>$D55&lt;&gt;""</formula>
    </cfRule>
    <cfRule type="expression" dxfId="513" priority="494">
      <formula>AND($N54="f",$N55="d")</formula>
    </cfRule>
    <cfRule type="expression" dxfId="512" priority="495">
      <formula>AND($N55="d",$N54="")</formula>
    </cfRule>
  </conditionalFormatting>
  <conditionalFormatting sqref="CM59">
    <cfRule type="expression" dxfId="511" priority="479">
      <formula>$D58="x"</formula>
    </cfRule>
    <cfRule type="expression" dxfId="510" priority="480">
      <formula>AND(ISBLANK($D60),$I59="Réalisé",$D58&lt;&gt;"")</formula>
    </cfRule>
    <cfRule type="expression" dxfId="509" priority="481">
      <formula>AND($N59="f",$F60="")</formula>
    </cfRule>
    <cfRule type="expression" dxfId="508" priority="482">
      <formula>$D59&lt;&gt;""</formula>
    </cfRule>
    <cfRule type="expression" dxfId="507" priority="483">
      <formula>AND($N58="f",$N59="d")</formula>
    </cfRule>
    <cfRule type="expression" dxfId="506" priority="484">
      <formula>AND($N59="d",$N58="")</formula>
    </cfRule>
  </conditionalFormatting>
  <conditionalFormatting sqref="CM59">
    <cfRule type="expression" dxfId="505" priority="468">
      <formula>$D58="x"</formula>
    </cfRule>
    <cfRule type="expression" dxfId="504" priority="469">
      <formula>AND(ISBLANK($D60),$I59="Réalisé",$D58&lt;&gt;"")</formula>
    </cfRule>
    <cfRule type="expression" dxfId="503" priority="470">
      <formula>AND($N59="f",$F60="")</formula>
    </cfRule>
    <cfRule type="expression" dxfId="502" priority="471">
      <formula>$D59&lt;&gt;""</formula>
    </cfRule>
    <cfRule type="expression" dxfId="501" priority="472">
      <formula>AND($N58="f",$N59="d")</formula>
    </cfRule>
    <cfRule type="expression" dxfId="500" priority="473">
      <formula>AND($N59="d",$N58="")</formula>
    </cfRule>
  </conditionalFormatting>
  <conditionalFormatting sqref="CM59">
    <cfRule type="expression" dxfId="499" priority="457">
      <formula>$D58="x"</formula>
    </cfRule>
    <cfRule type="expression" dxfId="498" priority="458">
      <formula>AND(ISBLANK($D60),$I59="Réalisé",$D58&lt;&gt;"")</formula>
    </cfRule>
    <cfRule type="expression" dxfId="497" priority="459">
      <formula>AND($N59="f",$F60="")</formula>
    </cfRule>
    <cfRule type="expression" dxfId="496" priority="460">
      <formula>$D59&lt;&gt;""</formula>
    </cfRule>
    <cfRule type="expression" dxfId="495" priority="461">
      <formula>AND($N58="f",$N59="d")</formula>
    </cfRule>
    <cfRule type="expression" dxfId="494" priority="462">
      <formula>AND($N59="d",$N58="")</formula>
    </cfRule>
  </conditionalFormatting>
  <conditionalFormatting sqref="CM59">
    <cfRule type="expression" dxfId="493" priority="451">
      <formula>$D58="x"</formula>
    </cfRule>
    <cfRule type="expression" dxfId="492" priority="452">
      <formula>AND(ISBLANK($D60),$I59="Réalisé",$D58&lt;&gt;"")</formula>
    </cfRule>
    <cfRule type="expression" dxfId="491" priority="453">
      <formula>AND($N59="f",$F60="")</formula>
    </cfRule>
    <cfRule type="expression" dxfId="490" priority="454">
      <formula>$D59&lt;&gt;""</formula>
    </cfRule>
    <cfRule type="expression" dxfId="489" priority="455">
      <formula>AND($N58="f",$N59="d")</formula>
    </cfRule>
    <cfRule type="expression" dxfId="488" priority="456">
      <formula>AND($N59="d",$N58="")</formula>
    </cfRule>
  </conditionalFormatting>
  <conditionalFormatting sqref="DB63">
    <cfRule type="expression" dxfId="487" priority="440">
      <formula>$D62="x"</formula>
    </cfRule>
    <cfRule type="expression" dxfId="486" priority="441">
      <formula>AND(ISBLANK($D64),$I63="Réalisé",$D62&lt;&gt;"")</formula>
    </cfRule>
    <cfRule type="expression" dxfId="485" priority="442">
      <formula>AND($N63="f",$F64="")</formula>
    </cfRule>
    <cfRule type="expression" dxfId="484" priority="443">
      <formula>$D63&lt;&gt;""</formula>
    </cfRule>
    <cfRule type="expression" dxfId="483" priority="444">
      <formula>AND($N62="f",$N63="d")</formula>
    </cfRule>
    <cfRule type="expression" dxfId="482" priority="445">
      <formula>AND($N63="d",$N62="")</formula>
    </cfRule>
  </conditionalFormatting>
  <conditionalFormatting sqref="DB63">
    <cfRule type="expression" dxfId="481" priority="429">
      <formula>$D62="x"</formula>
    </cfRule>
    <cfRule type="expression" dxfId="480" priority="430">
      <formula>AND(ISBLANK($D64),$I63="Réalisé",$D62&lt;&gt;"")</formula>
    </cfRule>
    <cfRule type="expression" dxfId="479" priority="431">
      <formula>AND($N63="f",$F64="")</formula>
    </cfRule>
    <cfRule type="expression" dxfId="478" priority="432">
      <formula>$D63&lt;&gt;""</formula>
    </cfRule>
    <cfRule type="expression" dxfId="477" priority="433">
      <formula>AND($N62="f",$N63="d")</formula>
    </cfRule>
    <cfRule type="expression" dxfId="476" priority="434">
      <formula>AND($N63="d",$N62="")</formula>
    </cfRule>
  </conditionalFormatting>
  <conditionalFormatting sqref="DB63">
    <cfRule type="expression" dxfId="475" priority="418">
      <formula>$D62="x"</formula>
    </cfRule>
    <cfRule type="expression" dxfId="474" priority="419">
      <formula>AND(ISBLANK($D64),$I63="Réalisé",$D62&lt;&gt;"")</formula>
    </cfRule>
    <cfRule type="expression" dxfId="473" priority="420">
      <formula>AND($N63="f",$F64="")</formula>
    </cfRule>
    <cfRule type="expression" dxfId="472" priority="421">
      <formula>$D63&lt;&gt;""</formula>
    </cfRule>
    <cfRule type="expression" dxfId="471" priority="422">
      <formula>AND($N62="f",$N63="d")</formula>
    </cfRule>
    <cfRule type="expression" dxfId="470" priority="423">
      <formula>AND($N63="d",$N62="")</formula>
    </cfRule>
  </conditionalFormatting>
  <conditionalFormatting sqref="DB63">
    <cfRule type="expression" dxfId="469" priority="412">
      <formula>$D62="x"</formula>
    </cfRule>
    <cfRule type="expression" dxfId="468" priority="413">
      <formula>AND(ISBLANK($D64),$I63="Réalisé",$D62&lt;&gt;"")</formula>
    </cfRule>
    <cfRule type="expression" dxfId="467" priority="414">
      <formula>AND($N63="f",$F64="")</formula>
    </cfRule>
    <cfRule type="expression" dxfId="466" priority="415">
      <formula>$D63&lt;&gt;""</formula>
    </cfRule>
    <cfRule type="expression" dxfId="465" priority="416">
      <formula>AND($N62="f",$N63="d")</formula>
    </cfRule>
    <cfRule type="expression" dxfId="464" priority="417">
      <formula>AND($N63="d",$N62="")</formula>
    </cfRule>
  </conditionalFormatting>
  <conditionalFormatting sqref="DF65">
    <cfRule type="expression" dxfId="463" priority="392">
      <formula>$D64="x"</formula>
    </cfRule>
    <cfRule type="expression" dxfId="462" priority="393">
      <formula>AND(ISBLANK($D66),$I65="Réalisé",$D64&lt;&gt;"")</formula>
    </cfRule>
    <cfRule type="expression" dxfId="461" priority="394">
      <formula>AND($N65="f",$F66="")</formula>
    </cfRule>
    <cfRule type="expression" dxfId="460" priority="395">
      <formula>$D65&lt;&gt;""</formula>
    </cfRule>
    <cfRule type="expression" dxfId="459" priority="396">
      <formula>AND($N64="f",$N65="d")</formula>
    </cfRule>
    <cfRule type="expression" dxfId="458" priority="397">
      <formula>AND($N65="d",$N64="")</formula>
    </cfRule>
  </conditionalFormatting>
  <conditionalFormatting sqref="DF65">
    <cfRule type="expression" dxfId="457" priority="408">
      <formula>AND(ISBLANK($D66),$I65="Réalisé",$D64&lt;&gt;"")</formula>
    </cfRule>
    <cfRule type="expression" dxfId="456" priority="409">
      <formula>AND($N65="d",$N64="")</formula>
    </cfRule>
    <cfRule type="expression" dxfId="455" priority="410">
      <formula>AND($N64="f",$N65="d")</formula>
    </cfRule>
    <cfRule type="expression" dxfId="454" priority="411">
      <formula>$D65&lt;&gt;""</formula>
    </cfRule>
  </conditionalFormatting>
  <conditionalFormatting sqref="DF65">
    <cfRule type="expression" dxfId="453" priority="381">
      <formula>$D64="x"</formula>
    </cfRule>
    <cfRule type="expression" dxfId="452" priority="382">
      <formula>AND(ISBLANK($D66),$I65="Réalisé",$D64&lt;&gt;"")</formula>
    </cfRule>
    <cfRule type="expression" dxfId="451" priority="383">
      <formula>AND($N65="f",$F66="")</formula>
    </cfRule>
    <cfRule type="expression" dxfId="450" priority="384">
      <formula>$D65&lt;&gt;""</formula>
    </cfRule>
    <cfRule type="expression" dxfId="449" priority="385">
      <formula>AND($N64="f",$N65="d")</formula>
    </cfRule>
    <cfRule type="expression" dxfId="448" priority="386">
      <formula>AND($N65="d",$N64="")</formula>
    </cfRule>
  </conditionalFormatting>
  <conditionalFormatting sqref="DF65">
    <cfRule type="expression" dxfId="447" priority="370">
      <formula>$D64="x"</formula>
    </cfRule>
    <cfRule type="expression" dxfId="446" priority="371">
      <formula>AND(ISBLANK($D66),$I65="Réalisé",$D64&lt;&gt;"")</formula>
    </cfRule>
    <cfRule type="expression" dxfId="445" priority="372">
      <formula>AND($N65="f",$F66="")</formula>
    </cfRule>
    <cfRule type="expression" dxfId="444" priority="373">
      <formula>$D65&lt;&gt;""</formula>
    </cfRule>
    <cfRule type="expression" dxfId="443" priority="374">
      <formula>AND($N64="f",$N65="d")</formula>
    </cfRule>
    <cfRule type="expression" dxfId="442" priority="375">
      <formula>AND($N65="d",$N64="")</formula>
    </cfRule>
  </conditionalFormatting>
  <conditionalFormatting sqref="DF65">
    <cfRule type="expression" dxfId="441" priority="364">
      <formula>$D64="x"</formula>
    </cfRule>
    <cfRule type="expression" dxfId="440" priority="365">
      <formula>AND(ISBLANK($D66),$I65="Réalisé",$D64&lt;&gt;"")</formula>
    </cfRule>
    <cfRule type="expression" dxfId="439" priority="366">
      <formula>AND($N65="f",$F66="")</formula>
    </cfRule>
    <cfRule type="expression" dxfId="438" priority="367">
      <formula>$D65&lt;&gt;""</formula>
    </cfRule>
    <cfRule type="expression" dxfId="437" priority="368">
      <formula>AND($N64="f",$N65="d")</formula>
    </cfRule>
    <cfRule type="expression" dxfId="436" priority="369">
      <formula>AND($N65="d",$N64="")</formula>
    </cfRule>
  </conditionalFormatting>
  <conditionalFormatting sqref="DS69">
    <cfRule type="expression" dxfId="435" priority="344">
      <formula>$D68="x"</formula>
    </cfRule>
    <cfRule type="expression" dxfId="434" priority="345">
      <formula>AND(ISBLANK($D70),$I69="Réalisé",$D68&lt;&gt;"")</formula>
    </cfRule>
    <cfRule type="expression" dxfId="433" priority="346">
      <formula>AND($N69="f",$F70="")</formula>
    </cfRule>
    <cfRule type="expression" dxfId="432" priority="347">
      <formula>$D69&lt;&gt;""</formula>
    </cfRule>
    <cfRule type="expression" dxfId="431" priority="348">
      <formula>AND($N68="f",$N69="d")</formula>
    </cfRule>
    <cfRule type="expression" dxfId="430" priority="349">
      <formula>AND($N69="d",$N68="")</formula>
    </cfRule>
  </conditionalFormatting>
  <conditionalFormatting sqref="DS69">
    <cfRule type="expression" dxfId="429" priority="360">
      <formula>AND(ISBLANK($D70),$I69="Réalisé",$D68&lt;&gt;"")</formula>
    </cfRule>
    <cfRule type="expression" dxfId="428" priority="361">
      <formula>AND($N69="d",$N68="")</formula>
    </cfRule>
    <cfRule type="expression" dxfId="427" priority="362">
      <formula>AND($N68="f",$N69="d")</formula>
    </cfRule>
    <cfRule type="expression" dxfId="426" priority="363">
      <formula>$D69&lt;&gt;""</formula>
    </cfRule>
  </conditionalFormatting>
  <conditionalFormatting sqref="DS69">
    <cfRule type="expression" dxfId="425" priority="333">
      <formula>$D68="x"</formula>
    </cfRule>
    <cfRule type="expression" dxfId="424" priority="334">
      <formula>AND(ISBLANK($D70),$I69="Réalisé",$D68&lt;&gt;"")</formula>
    </cfRule>
    <cfRule type="expression" dxfId="423" priority="335">
      <formula>AND($N69="f",$F70="")</formula>
    </cfRule>
    <cfRule type="expression" dxfId="422" priority="336">
      <formula>$D69&lt;&gt;""</formula>
    </cfRule>
    <cfRule type="expression" dxfId="421" priority="337">
      <formula>AND($N68="f",$N69="d")</formula>
    </cfRule>
    <cfRule type="expression" dxfId="420" priority="338">
      <formula>AND($N69="d",$N68="")</formula>
    </cfRule>
  </conditionalFormatting>
  <conditionalFormatting sqref="DS69">
    <cfRule type="expression" dxfId="419" priority="322">
      <formula>$D68="x"</formula>
    </cfRule>
    <cfRule type="expression" dxfId="418" priority="323">
      <formula>AND(ISBLANK($D70),$I69="Réalisé",$D68&lt;&gt;"")</formula>
    </cfRule>
    <cfRule type="expression" dxfId="417" priority="324">
      <formula>AND($N69="f",$F70="")</formula>
    </cfRule>
    <cfRule type="expression" dxfId="416" priority="325">
      <formula>$D69&lt;&gt;""</formula>
    </cfRule>
    <cfRule type="expression" dxfId="415" priority="326">
      <formula>AND($N68="f",$N69="d")</formula>
    </cfRule>
    <cfRule type="expression" dxfId="414" priority="327">
      <formula>AND($N69="d",$N68="")</formula>
    </cfRule>
  </conditionalFormatting>
  <conditionalFormatting sqref="DS69">
    <cfRule type="expression" dxfId="413" priority="316">
      <formula>$D68="x"</formula>
    </cfRule>
    <cfRule type="expression" dxfId="412" priority="317">
      <formula>AND(ISBLANK($D70),$I69="Réalisé",$D68&lt;&gt;"")</formula>
    </cfRule>
    <cfRule type="expression" dxfId="411" priority="318">
      <formula>AND($N69="f",$F70="")</formula>
    </cfRule>
    <cfRule type="expression" dxfId="410" priority="319">
      <formula>$D69&lt;&gt;""</formula>
    </cfRule>
    <cfRule type="expression" dxfId="409" priority="320">
      <formula>AND($N68="f",$N69="d")</formula>
    </cfRule>
    <cfRule type="expression" dxfId="408" priority="321">
      <formula>AND($N69="d",$N68="")</formula>
    </cfRule>
  </conditionalFormatting>
  <conditionalFormatting sqref="DV71">
    <cfRule type="expression" dxfId="407" priority="296">
      <formula>$D70="x"</formula>
    </cfRule>
    <cfRule type="expression" dxfId="406" priority="297">
      <formula>AND(ISBLANK($D72),$I71="Réalisé",$D70&lt;&gt;"")</formula>
    </cfRule>
    <cfRule type="expression" dxfId="405" priority="298">
      <formula>AND($N71="f",$F72="")</formula>
    </cfRule>
    <cfRule type="expression" dxfId="404" priority="299">
      <formula>$D71&lt;&gt;""</formula>
    </cfRule>
    <cfRule type="expression" dxfId="403" priority="300">
      <formula>AND($N70="f",$N71="d")</formula>
    </cfRule>
    <cfRule type="expression" dxfId="402" priority="301">
      <formula>AND($N71="d",$N70="")</formula>
    </cfRule>
  </conditionalFormatting>
  <conditionalFormatting sqref="DV71">
    <cfRule type="expression" dxfId="401" priority="312">
      <formula>AND(ISBLANK($D72),$I71="Réalisé",$D70&lt;&gt;"")</formula>
    </cfRule>
    <cfRule type="expression" dxfId="400" priority="313">
      <formula>AND($N71="d",$N70="")</formula>
    </cfRule>
    <cfRule type="expression" dxfId="399" priority="314">
      <formula>AND($N70="f",$N71="d")</formula>
    </cfRule>
    <cfRule type="expression" dxfId="398" priority="315">
      <formula>$D71&lt;&gt;""</formula>
    </cfRule>
  </conditionalFormatting>
  <conditionalFormatting sqref="DV71">
    <cfRule type="expression" dxfId="397" priority="285">
      <formula>$D70="x"</formula>
    </cfRule>
    <cfRule type="expression" dxfId="396" priority="286">
      <formula>AND(ISBLANK($D72),$I71="Réalisé",$D70&lt;&gt;"")</formula>
    </cfRule>
    <cfRule type="expression" dxfId="395" priority="287">
      <formula>AND($N71="f",$F72="")</formula>
    </cfRule>
    <cfRule type="expression" dxfId="394" priority="288">
      <formula>$D71&lt;&gt;""</formula>
    </cfRule>
    <cfRule type="expression" dxfId="393" priority="289">
      <formula>AND($N70="f",$N71="d")</formula>
    </cfRule>
    <cfRule type="expression" dxfId="392" priority="290">
      <formula>AND($N71="d",$N70="")</formula>
    </cfRule>
  </conditionalFormatting>
  <conditionalFormatting sqref="DV71">
    <cfRule type="expression" dxfId="391" priority="274">
      <formula>$D70="x"</formula>
    </cfRule>
    <cfRule type="expression" dxfId="390" priority="275">
      <formula>AND(ISBLANK($D72),$I71="Réalisé",$D70&lt;&gt;"")</formula>
    </cfRule>
    <cfRule type="expression" dxfId="389" priority="276">
      <formula>AND($N71="f",$F72="")</formula>
    </cfRule>
    <cfRule type="expression" dxfId="388" priority="277">
      <formula>$D71&lt;&gt;""</formula>
    </cfRule>
    <cfRule type="expression" dxfId="387" priority="278">
      <formula>AND($N70="f",$N71="d")</formula>
    </cfRule>
    <cfRule type="expression" dxfId="386" priority="279">
      <formula>AND($N71="d",$N70="")</formula>
    </cfRule>
  </conditionalFormatting>
  <conditionalFormatting sqref="DV71">
    <cfRule type="expression" dxfId="385" priority="268">
      <formula>$D70="x"</formula>
    </cfRule>
    <cfRule type="expression" dxfId="384" priority="269">
      <formula>AND(ISBLANK($D72),$I71="Réalisé",$D70&lt;&gt;"")</formula>
    </cfRule>
    <cfRule type="expression" dxfId="383" priority="270">
      <formula>AND($N71="f",$F72="")</formula>
    </cfRule>
    <cfRule type="expression" dxfId="382" priority="271">
      <formula>$D71&lt;&gt;""</formula>
    </cfRule>
    <cfRule type="expression" dxfId="381" priority="272">
      <formula>AND($N70="f",$N71="d")</formula>
    </cfRule>
    <cfRule type="expression" dxfId="380" priority="273">
      <formula>AND($N71="d",$N70="")</formula>
    </cfRule>
  </conditionalFormatting>
  <conditionalFormatting sqref="Z17">
    <cfRule type="expression" dxfId="379" priority="263">
      <formula>AND(Z17="p",$G17="x")</formula>
    </cfRule>
    <cfRule type="cellIs" dxfId="378" priority="264" operator="equal">
      <formula>"p"</formula>
    </cfRule>
    <cfRule type="expression" dxfId="377" priority="265">
      <formula>AND(Z17="r",Z16&lt;&gt;"p")</formula>
    </cfRule>
    <cfRule type="cellIs" dxfId="376" priority="266" operator="equal">
      <formula>"r"</formula>
    </cfRule>
    <cfRule type="cellIs" dxfId="375" priority="267" operator="equal">
      <formula>"a"</formula>
    </cfRule>
  </conditionalFormatting>
  <conditionalFormatting sqref="Z17">
    <cfRule type="expression" dxfId="374" priority="257">
      <formula>$D16="x"</formula>
    </cfRule>
    <cfRule type="expression" dxfId="373" priority="258">
      <formula>AND(ISBLANK($D18),$I17="Réalisé",$D16&lt;&gt;"")</formula>
    </cfRule>
    <cfRule type="expression" dxfId="372" priority="259">
      <formula>AND($N17="f",$F18="")</formula>
    </cfRule>
    <cfRule type="expression" dxfId="371" priority="260">
      <formula>$D17&lt;&gt;""</formula>
    </cfRule>
    <cfRule type="expression" dxfId="370" priority="261">
      <formula>AND($N16="f",$N17="d")</formula>
    </cfRule>
    <cfRule type="expression" dxfId="369" priority="262">
      <formula>AND($N17="d",$N16="")</formula>
    </cfRule>
  </conditionalFormatting>
  <conditionalFormatting sqref="Z17">
    <cfRule type="expression" dxfId="368" priority="252">
      <formula>AND(Z17="p",$G17="x")</formula>
    </cfRule>
    <cfRule type="cellIs" dxfId="367" priority="253" operator="equal">
      <formula>"p"</formula>
    </cfRule>
    <cfRule type="expression" dxfId="366" priority="254">
      <formula>AND(Z17="r",Z16&lt;&gt;"p")</formula>
    </cfRule>
    <cfRule type="cellIs" dxfId="365" priority="255" operator="equal">
      <formula>"r"</formula>
    </cfRule>
    <cfRule type="cellIs" dxfId="364" priority="256" operator="equal">
      <formula>"a"</formula>
    </cfRule>
  </conditionalFormatting>
  <conditionalFormatting sqref="Z17">
    <cfRule type="expression" dxfId="363" priority="246">
      <formula>$D16="x"</formula>
    </cfRule>
    <cfRule type="expression" dxfId="362" priority="247">
      <formula>AND(ISBLANK($D18),$I17="Réalisé",$D16&lt;&gt;"")</formula>
    </cfRule>
    <cfRule type="expression" dxfId="361" priority="248">
      <formula>AND($N17="f",$F18="")</formula>
    </cfRule>
    <cfRule type="expression" dxfId="360" priority="249">
      <formula>$D17&lt;&gt;""</formula>
    </cfRule>
    <cfRule type="expression" dxfId="359" priority="250">
      <formula>AND($N16="f",$N17="d")</formula>
    </cfRule>
    <cfRule type="expression" dxfId="358" priority="251">
      <formula>AND($N17="d",$N16="")</formula>
    </cfRule>
  </conditionalFormatting>
  <conditionalFormatting sqref="Z17">
    <cfRule type="expression" dxfId="357" priority="241">
      <formula>AND(Z17="p",$G17="x")</formula>
    </cfRule>
    <cfRule type="cellIs" dxfId="356" priority="242" operator="equal">
      <formula>"p"</formula>
    </cfRule>
    <cfRule type="expression" dxfId="355" priority="243">
      <formula>AND(Z17="r",Z16&lt;&gt;"p")</formula>
    </cfRule>
    <cfRule type="cellIs" dxfId="354" priority="244" operator="equal">
      <formula>"r"</formula>
    </cfRule>
    <cfRule type="cellIs" dxfId="353" priority="245" operator="equal">
      <formula>"a"</formula>
    </cfRule>
  </conditionalFormatting>
  <conditionalFormatting sqref="Z17">
    <cfRule type="expression" dxfId="352" priority="235">
      <formula>$D16="x"</formula>
    </cfRule>
    <cfRule type="expression" dxfId="351" priority="236">
      <formula>AND(ISBLANK($D18),$I17="Réalisé",$D16&lt;&gt;"")</formula>
    </cfRule>
    <cfRule type="expression" dxfId="350" priority="237">
      <formula>AND($N17="f",$F18="")</formula>
    </cfRule>
    <cfRule type="expression" dxfId="349" priority="238">
      <formula>$D17&lt;&gt;""</formula>
    </cfRule>
    <cfRule type="expression" dxfId="348" priority="239">
      <formula>AND($N16="f",$N17="d")</formula>
    </cfRule>
    <cfRule type="expression" dxfId="347" priority="240">
      <formula>AND($N17="d",$N16="")</formula>
    </cfRule>
  </conditionalFormatting>
  <conditionalFormatting sqref="Z17">
    <cfRule type="expression" dxfId="346" priority="229">
      <formula>$D16="x"</formula>
    </cfRule>
    <cfRule type="expression" dxfId="345" priority="230">
      <formula>AND(ISBLANK($D18),$I17="Réalisé",$D16&lt;&gt;"")</formula>
    </cfRule>
    <cfRule type="expression" dxfId="344" priority="231">
      <formula>AND($N17="f",$F18="")</formula>
    </cfRule>
    <cfRule type="expression" dxfId="343" priority="232">
      <formula>$D17&lt;&gt;""</formula>
    </cfRule>
    <cfRule type="expression" dxfId="342" priority="233">
      <formula>AND($N16="f",$N17="d")</formula>
    </cfRule>
    <cfRule type="expression" dxfId="341" priority="234">
      <formula>AND($N17="d",$N16="")</formula>
    </cfRule>
  </conditionalFormatting>
  <conditionalFormatting sqref="AF19">
    <cfRule type="expression" dxfId="340" priority="218">
      <formula>$D18="x"</formula>
    </cfRule>
    <cfRule type="expression" dxfId="339" priority="219">
      <formula>AND(ISBLANK($D20),$I19="Réalisé",$D18&lt;&gt;"")</formula>
    </cfRule>
    <cfRule type="expression" dxfId="338" priority="220">
      <formula>AND($N19="f",$F20="")</formula>
    </cfRule>
    <cfRule type="expression" dxfId="337" priority="221">
      <formula>$D19&lt;&gt;""</formula>
    </cfRule>
    <cfRule type="expression" dxfId="336" priority="222">
      <formula>AND($N18="f",$N19="d")</formula>
    </cfRule>
    <cfRule type="expression" dxfId="335" priority="223">
      <formula>AND($N19="d",$N18="")</formula>
    </cfRule>
  </conditionalFormatting>
  <conditionalFormatting sqref="AF19">
    <cfRule type="expression" dxfId="334" priority="207">
      <formula>$D18="x"</formula>
    </cfRule>
    <cfRule type="expression" dxfId="333" priority="208">
      <formula>AND(ISBLANK($D20),$I19="Réalisé",$D18&lt;&gt;"")</formula>
    </cfRule>
    <cfRule type="expression" dxfId="332" priority="209">
      <formula>AND($N19="f",$F20="")</formula>
    </cfRule>
    <cfRule type="expression" dxfId="331" priority="210">
      <formula>$D19&lt;&gt;""</formula>
    </cfRule>
    <cfRule type="expression" dxfId="330" priority="211">
      <formula>AND($N18="f",$N19="d")</formula>
    </cfRule>
    <cfRule type="expression" dxfId="329" priority="212">
      <formula>AND($N19="d",$N18="")</formula>
    </cfRule>
  </conditionalFormatting>
  <conditionalFormatting sqref="AF19">
    <cfRule type="expression" dxfId="328" priority="196">
      <formula>$D18="x"</formula>
    </cfRule>
    <cfRule type="expression" dxfId="327" priority="197">
      <formula>AND(ISBLANK($D20),$I19="Réalisé",$D18&lt;&gt;"")</formula>
    </cfRule>
    <cfRule type="expression" dxfId="326" priority="198">
      <formula>AND($N19="f",$F20="")</formula>
    </cfRule>
    <cfRule type="expression" dxfId="325" priority="199">
      <formula>$D19&lt;&gt;""</formula>
    </cfRule>
    <cfRule type="expression" dxfId="324" priority="200">
      <formula>AND($N18="f",$N19="d")</formula>
    </cfRule>
    <cfRule type="expression" dxfId="323" priority="201">
      <formula>AND($N19="d",$N18="")</formula>
    </cfRule>
  </conditionalFormatting>
  <conditionalFormatting sqref="AF19">
    <cfRule type="expression" dxfId="322" priority="190">
      <formula>$D18="x"</formula>
    </cfRule>
    <cfRule type="expression" dxfId="321" priority="191">
      <formula>AND(ISBLANK($D20),$I19="Réalisé",$D18&lt;&gt;"")</formula>
    </cfRule>
    <cfRule type="expression" dxfId="320" priority="192">
      <formula>AND($N19="f",$F20="")</formula>
    </cfRule>
    <cfRule type="expression" dxfId="319" priority="193">
      <formula>$D19&lt;&gt;""</formula>
    </cfRule>
    <cfRule type="expression" dxfId="318" priority="194">
      <formula>AND($N18="f",$N19="d")</formula>
    </cfRule>
    <cfRule type="expression" dxfId="317" priority="195">
      <formula>AND($N19="d",$N18="")</formula>
    </cfRule>
  </conditionalFormatting>
  <conditionalFormatting sqref="AE19">
    <cfRule type="expression" dxfId="316" priority="179">
      <formula>$D18="x"</formula>
    </cfRule>
    <cfRule type="expression" dxfId="315" priority="180">
      <formula>AND(ISBLANK($D20),$I19="Réalisé",$D18&lt;&gt;"")</formula>
    </cfRule>
    <cfRule type="expression" dxfId="314" priority="181">
      <formula>AND($N19="f",$F20="")</formula>
    </cfRule>
    <cfRule type="expression" dxfId="313" priority="182">
      <formula>$D19&lt;&gt;""</formula>
    </cfRule>
    <cfRule type="expression" dxfId="312" priority="183">
      <formula>AND($N18="f",$N19="d")</formula>
    </cfRule>
    <cfRule type="expression" dxfId="311" priority="184">
      <formula>AND($N19="d",$N18="")</formula>
    </cfRule>
  </conditionalFormatting>
  <conditionalFormatting sqref="AE19">
    <cfRule type="expression" dxfId="310" priority="168">
      <formula>$D18="x"</formula>
    </cfRule>
    <cfRule type="expression" dxfId="309" priority="169">
      <formula>AND(ISBLANK($D20),$I19="Réalisé",$D18&lt;&gt;"")</formula>
    </cfRule>
    <cfRule type="expression" dxfId="308" priority="170">
      <formula>AND($N19="f",$F20="")</formula>
    </cfRule>
    <cfRule type="expression" dxfId="307" priority="171">
      <formula>$D19&lt;&gt;""</formula>
    </cfRule>
    <cfRule type="expression" dxfId="306" priority="172">
      <formula>AND($N18="f",$N19="d")</formula>
    </cfRule>
    <cfRule type="expression" dxfId="305" priority="173">
      <formula>AND($N19="d",$N18="")</formula>
    </cfRule>
  </conditionalFormatting>
  <conditionalFormatting sqref="AE19">
    <cfRule type="expression" dxfId="304" priority="157">
      <formula>$D18="x"</formula>
    </cfRule>
    <cfRule type="expression" dxfId="303" priority="158">
      <formula>AND(ISBLANK($D20),$I19="Réalisé",$D18&lt;&gt;"")</formula>
    </cfRule>
    <cfRule type="expression" dxfId="302" priority="159">
      <formula>AND($N19="f",$F20="")</formula>
    </cfRule>
    <cfRule type="expression" dxfId="301" priority="160">
      <formula>$D19&lt;&gt;""</formula>
    </cfRule>
    <cfRule type="expression" dxfId="300" priority="161">
      <formula>AND($N18="f",$N19="d")</formula>
    </cfRule>
    <cfRule type="expression" dxfId="299" priority="162">
      <formula>AND($N19="d",$N18="")</formula>
    </cfRule>
  </conditionalFormatting>
  <conditionalFormatting sqref="AA19:AF19">
    <cfRule type="expression" dxfId="298" priority="4190">
      <formula>AND(AA19="p",$G19="x")</formula>
    </cfRule>
    <cfRule type="cellIs" dxfId="297" priority="4191" operator="equal">
      <formula>"p"</formula>
    </cfRule>
    <cfRule type="expression" dxfId="296" priority="4192">
      <formula>AND(AA19="r",Z18&lt;&gt;"p")</formula>
    </cfRule>
    <cfRule type="cellIs" dxfId="295" priority="4193" operator="equal">
      <formula>"r"</formula>
    </cfRule>
    <cfRule type="cellIs" dxfId="294" priority="4194" operator="equal">
      <formula>"a"</formula>
    </cfRule>
  </conditionalFormatting>
  <conditionalFormatting sqref="Z20:AE20">
    <cfRule type="expression" dxfId="293" priority="4200">
      <formula>AND(Z20="p",$G20="x")</formula>
    </cfRule>
    <cfRule type="cellIs" dxfId="292" priority="4201" operator="equal">
      <formula>"p"</formula>
    </cfRule>
    <cfRule type="expression" dxfId="291" priority="4202">
      <formula>AND(Z20="r",AA19&lt;&gt;"p")</formula>
    </cfRule>
    <cfRule type="cellIs" dxfId="290" priority="4203" operator="equal">
      <formula>"r"</formula>
    </cfRule>
    <cfRule type="cellIs" dxfId="289" priority="4204" operator="equal">
      <formula>"a"</formula>
    </cfRule>
  </conditionalFormatting>
  <conditionalFormatting sqref="AF20 AG22:AH22 AI24 AJ26 AM28:AO28 AQ30:AS30 AT32:AU32 AV34:AX34 AY36:BA36 BB38:BC38 BD40:BH40 BI42:BJ42 BK44:BL44 BM46:BN46 BO48 BP50:BV50 BW52:BZ52 CA54:CD54 CE56:CJ56 CK58 CL60:CM60 CN62:CW62 CX64:DB64 DC66:DF66 DG68:DP68 DQ70:DS70">
    <cfRule type="expression" dxfId="288" priority="4205">
      <formula>AND(AF20="p",$G20="x")</formula>
    </cfRule>
    <cfRule type="cellIs" dxfId="287" priority="4206" operator="equal">
      <formula>"p"</formula>
    </cfRule>
    <cfRule type="expression" dxfId="286" priority="4207">
      <formula>AND(AF20="r",#REF!&lt;&gt;"p")</formula>
    </cfRule>
    <cfRule type="cellIs" dxfId="285" priority="4208" operator="equal">
      <formula>"r"</formula>
    </cfRule>
    <cfRule type="cellIs" dxfId="284" priority="4209" operator="equal">
      <formula>"a"</formula>
    </cfRule>
  </conditionalFormatting>
  <conditionalFormatting sqref="AG21:AH21 AI23 AJ25 AK27:AO27 AP29:AS29 AT31:AU31">
    <cfRule type="expression" dxfId="283" priority="4225">
      <formula>AND(AG21="p",$G21="x")</formula>
    </cfRule>
    <cfRule type="cellIs" dxfId="282" priority="4226" operator="equal">
      <formula>"p"</formula>
    </cfRule>
    <cfRule type="expression" dxfId="281" priority="4227">
      <formula>AND(AG21="r",AD20&lt;&gt;"p")</formula>
    </cfRule>
    <cfRule type="cellIs" dxfId="280" priority="4228" operator="equal">
      <formula>"r"</formula>
    </cfRule>
    <cfRule type="cellIs" dxfId="279" priority="4229" operator="equal">
      <formula>"a"</formula>
    </cfRule>
  </conditionalFormatting>
  <conditionalFormatting sqref="AD22:AE22 AF24 AG26 AH28:AL28 AM30:AP30 AQ32:AR32">
    <cfRule type="expression" dxfId="278" priority="4230">
      <formula>AND(AD22="p",$G22="x")</formula>
    </cfRule>
    <cfRule type="cellIs" dxfId="277" priority="4231" operator="equal">
      <formula>"p"</formula>
    </cfRule>
    <cfRule type="expression" dxfId="276" priority="4232">
      <formula>AND(AD22="r",AG21&lt;&gt;"p")</formula>
    </cfRule>
    <cfRule type="cellIs" dxfId="275" priority="4233" operator="equal">
      <formula>"r"</formula>
    </cfRule>
    <cfRule type="cellIs" dxfId="274" priority="4234" operator="equal">
      <formula>"a"</formula>
    </cfRule>
  </conditionalFormatting>
  <conditionalFormatting sqref="AV33:AX33">
    <cfRule type="expression" dxfId="273" priority="4250">
      <formula>AND(AV33="p",$G33="x")</formula>
    </cfRule>
    <cfRule type="cellIs" dxfId="272" priority="4251" operator="equal">
      <formula>"p"</formula>
    </cfRule>
    <cfRule type="expression" dxfId="271" priority="4252">
      <formula>AND(AV33="r",AR32&lt;&gt;"p")</formula>
    </cfRule>
    <cfRule type="cellIs" dxfId="270" priority="4253" operator="equal">
      <formula>"r"</formula>
    </cfRule>
    <cfRule type="cellIs" dxfId="269" priority="4254" operator="equal">
      <formula>"a"</formula>
    </cfRule>
  </conditionalFormatting>
  <conditionalFormatting sqref="AR34:AT34">
    <cfRule type="expression" dxfId="268" priority="4255">
      <formula>AND(AR34="p",$G34="x")</formula>
    </cfRule>
    <cfRule type="cellIs" dxfId="267" priority="4256" operator="equal">
      <formula>"p"</formula>
    </cfRule>
    <cfRule type="expression" dxfId="266" priority="4257">
      <formula>AND(AR34="r",AV33&lt;&gt;"p")</formula>
    </cfRule>
    <cfRule type="cellIs" dxfId="265" priority="4258" operator="equal">
      <formula>"r"</formula>
    </cfRule>
    <cfRule type="cellIs" dxfId="264" priority="4259" operator="equal">
      <formula>"a"</formula>
    </cfRule>
  </conditionalFormatting>
  <conditionalFormatting sqref="AY35:BA35">
    <cfRule type="expression" dxfId="263" priority="4275">
      <formula>AND(AY35="p",$G35="x")</formula>
    </cfRule>
    <cfRule type="cellIs" dxfId="262" priority="4276" operator="equal">
      <formula>"p"</formula>
    </cfRule>
    <cfRule type="expression" dxfId="261" priority="4277">
      <formula>AND(AY35="r",AT34&lt;&gt;"p")</formula>
    </cfRule>
    <cfRule type="cellIs" dxfId="260" priority="4278" operator="equal">
      <formula>"r"</formula>
    </cfRule>
    <cfRule type="cellIs" dxfId="259" priority="4279" operator="equal">
      <formula>"a"</formula>
    </cfRule>
  </conditionalFormatting>
  <conditionalFormatting sqref="AT36:AV36">
    <cfRule type="expression" dxfId="258" priority="4280">
      <formula>AND(AT36="p",$G36="x")</formula>
    </cfRule>
    <cfRule type="cellIs" dxfId="257" priority="4281" operator="equal">
      <formula>"p"</formula>
    </cfRule>
    <cfRule type="expression" dxfId="256" priority="4282">
      <formula>AND(AT36="r",AY35&lt;&gt;"p")</formula>
    </cfRule>
    <cfRule type="cellIs" dxfId="255" priority="4283" operator="equal">
      <formula>"r"</formula>
    </cfRule>
    <cfRule type="cellIs" dxfId="254" priority="4284" operator="equal">
      <formula>"a"</formula>
    </cfRule>
  </conditionalFormatting>
  <conditionalFormatting sqref="BB37:BC37 BD39:BH39">
    <cfRule type="expression" dxfId="253" priority="4305">
      <formula>AND(BB37="p",$G37="x")</formula>
    </cfRule>
    <cfRule type="cellIs" dxfId="252" priority="4306" operator="equal">
      <formula>"p"</formula>
    </cfRule>
    <cfRule type="expression" dxfId="251" priority="4307">
      <formula>AND(BB37="r",AV36&lt;&gt;"p")</formula>
    </cfRule>
    <cfRule type="cellIs" dxfId="250" priority="4308" operator="equal">
      <formula>"r"</formula>
    </cfRule>
    <cfRule type="cellIs" dxfId="249" priority="4309" operator="equal">
      <formula>"a"</formula>
    </cfRule>
  </conditionalFormatting>
  <conditionalFormatting sqref="AV38:AW38 AY40:BB40">
    <cfRule type="expression" dxfId="248" priority="4310">
      <formula>AND(AV38="p",$G38="x")</formula>
    </cfRule>
    <cfRule type="cellIs" dxfId="247" priority="4311" operator="equal">
      <formula>"p"</formula>
    </cfRule>
    <cfRule type="expression" dxfId="246" priority="4312">
      <formula>AND(AV38="r",BB37&lt;&gt;"p")</formula>
    </cfRule>
    <cfRule type="cellIs" dxfId="245" priority="4313" operator="equal">
      <formula>"r"</formula>
    </cfRule>
    <cfRule type="cellIs" dxfId="244" priority="4314" operator="equal">
      <formula>"a"</formula>
    </cfRule>
  </conditionalFormatting>
  <conditionalFormatting sqref="BB42:BC42 BD44:BE44 BF46:BG46 BH48 BI50:BO50">
    <cfRule type="expression" dxfId="243" priority="4320">
      <formula>AND(BB42="p",$G42="x")</formula>
    </cfRule>
    <cfRule type="cellIs" dxfId="242" priority="4321" operator="equal">
      <formula>"p"</formula>
    </cfRule>
    <cfRule type="expression" dxfId="241" priority="4322">
      <formula>AND(BB42="r",BI41&lt;&gt;"p")</formula>
    </cfRule>
    <cfRule type="cellIs" dxfId="240" priority="4323" operator="equal">
      <formula>"r"</formula>
    </cfRule>
    <cfRule type="cellIs" dxfId="239" priority="4324" operator="equal">
      <formula>"a"</formula>
    </cfRule>
  </conditionalFormatting>
  <conditionalFormatting sqref="BI41:BJ41 BK43:BL43 BM45:BN45 BO47 BP49:BV49">
    <cfRule type="expression" dxfId="238" priority="4336">
      <formula>AND(BI41="p",$G41="x")</formula>
    </cfRule>
    <cfRule type="cellIs" dxfId="237" priority="4337" operator="equal">
      <formula>"p"</formula>
    </cfRule>
    <cfRule type="expression" dxfId="236" priority="4338">
      <formula>AND(BI41="r",BB40&lt;&gt;"p")</formula>
    </cfRule>
    <cfRule type="cellIs" dxfId="235" priority="4339" operator="equal">
      <formula>"r"</formula>
    </cfRule>
    <cfRule type="cellIs" dxfId="234" priority="4340" operator="equal">
      <formula>"a"</formula>
    </cfRule>
  </conditionalFormatting>
  <conditionalFormatting sqref="BW51:BZ51">
    <cfRule type="expression" dxfId="233" priority="4356">
      <formula>AND(BW51="p",$G51="x")</formula>
    </cfRule>
    <cfRule type="cellIs" dxfId="232" priority="4357" operator="equal">
      <formula>"p"</formula>
    </cfRule>
    <cfRule type="expression" dxfId="231" priority="4358">
      <formula>AND(BW51="r",BO50&lt;&gt;"p")</formula>
    </cfRule>
    <cfRule type="cellIs" dxfId="230" priority="4359" operator="equal">
      <formula>"r"</formula>
    </cfRule>
    <cfRule type="cellIs" dxfId="229" priority="4360" operator="equal">
      <formula>"a"</formula>
    </cfRule>
  </conditionalFormatting>
  <conditionalFormatting sqref="BO52:BR52">
    <cfRule type="expression" dxfId="228" priority="4361">
      <formula>AND(BO52="p",$G52="x")</formula>
    </cfRule>
    <cfRule type="cellIs" dxfId="227" priority="4362" operator="equal">
      <formula>"p"</formula>
    </cfRule>
    <cfRule type="expression" dxfId="226" priority="4363">
      <formula>AND(BO52="r",BW51&lt;&gt;"p")</formula>
    </cfRule>
    <cfRule type="cellIs" dxfId="225" priority="4364" operator="equal">
      <formula>"r"</formula>
    </cfRule>
    <cfRule type="cellIs" dxfId="224" priority="4365" operator="equal">
      <formula>"a"</formula>
    </cfRule>
  </conditionalFormatting>
  <conditionalFormatting sqref="CA53:CD53">
    <cfRule type="expression" dxfId="223" priority="4386">
      <formula>AND(CA53="p",$G53="x")</formula>
    </cfRule>
    <cfRule type="cellIs" dxfId="222" priority="4387" operator="equal">
      <formula>"p"</formula>
    </cfRule>
    <cfRule type="expression" dxfId="221" priority="4388">
      <formula>AND(CA53="r",BR52&lt;&gt;"p")</formula>
    </cfRule>
    <cfRule type="cellIs" dxfId="220" priority="4389" operator="equal">
      <formula>"r"</formula>
    </cfRule>
    <cfRule type="cellIs" dxfId="219" priority="4390" operator="equal">
      <formula>"a"</formula>
    </cfRule>
  </conditionalFormatting>
  <conditionalFormatting sqref="BR54:BU54">
    <cfRule type="expression" dxfId="218" priority="4391">
      <formula>AND(BR54="p",$G54="x")</formula>
    </cfRule>
    <cfRule type="cellIs" dxfId="217" priority="4392" operator="equal">
      <formula>"p"</formula>
    </cfRule>
    <cfRule type="expression" dxfId="216" priority="4393">
      <formula>AND(BR54="r",CA53&lt;&gt;"p")</formula>
    </cfRule>
    <cfRule type="cellIs" dxfId="215" priority="4394" operator="equal">
      <formula>"r"</formula>
    </cfRule>
    <cfRule type="cellIs" dxfId="214" priority="4395" operator="equal">
      <formula>"a"</formula>
    </cfRule>
  </conditionalFormatting>
  <conditionalFormatting sqref="CE55:CJ55">
    <cfRule type="expression" dxfId="213" priority="4416">
      <formula>AND(CE55="p",$G55="x")</formula>
    </cfRule>
    <cfRule type="cellIs" dxfId="212" priority="4417" operator="equal">
      <formula>"p"</formula>
    </cfRule>
    <cfRule type="expression" dxfId="211" priority="4418">
      <formula>AND(CE55="r",BU54&lt;&gt;"p")</formula>
    </cfRule>
    <cfRule type="cellIs" dxfId="210" priority="4419" operator="equal">
      <formula>"r"</formula>
    </cfRule>
    <cfRule type="cellIs" dxfId="209" priority="4420" operator="equal">
      <formula>"a"</formula>
    </cfRule>
  </conditionalFormatting>
  <conditionalFormatting sqref="BU56:BZ56">
    <cfRule type="expression" dxfId="208" priority="4421">
      <formula>AND(BU56="p",$G56="x")</formula>
    </cfRule>
    <cfRule type="cellIs" dxfId="207" priority="4422" operator="equal">
      <formula>"p"</formula>
    </cfRule>
    <cfRule type="expression" dxfId="206" priority="4423">
      <formula>AND(BU56="r",CE55&lt;&gt;"p")</formula>
    </cfRule>
    <cfRule type="cellIs" dxfId="205" priority="4424" operator="equal">
      <formula>"r"</formula>
    </cfRule>
    <cfRule type="cellIs" dxfId="204" priority="4425" operator="equal">
      <formula>"a"</formula>
    </cfRule>
  </conditionalFormatting>
  <conditionalFormatting sqref="CK57 CL59:CM59">
    <cfRule type="expression" dxfId="203" priority="4446">
      <formula>AND(CK57="p",$G57="x")</formula>
    </cfRule>
    <cfRule type="cellIs" dxfId="202" priority="4447" operator="equal">
      <formula>"p"</formula>
    </cfRule>
    <cfRule type="expression" dxfId="201" priority="4448">
      <formula>AND(CK57="r",BZ56&lt;&gt;"p")</formula>
    </cfRule>
    <cfRule type="cellIs" dxfId="200" priority="4449" operator="equal">
      <formula>"r"</formula>
    </cfRule>
    <cfRule type="cellIs" dxfId="199" priority="4450" operator="equal">
      <formula>"a"</formula>
    </cfRule>
  </conditionalFormatting>
  <conditionalFormatting sqref="BZ58 CA60:CB60">
    <cfRule type="expression" dxfId="198" priority="4451">
      <formula>AND(BZ58="p",$G58="x")</formula>
    </cfRule>
    <cfRule type="cellIs" dxfId="197" priority="4452" operator="equal">
      <formula>"p"</formula>
    </cfRule>
    <cfRule type="expression" dxfId="196" priority="4453">
      <formula>AND(BZ58="r",CK57&lt;&gt;"p")</formula>
    </cfRule>
    <cfRule type="cellIs" dxfId="195" priority="4454" operator="equal">
      <formula>"r"</formula>
    </cfRule>
    <cfRule type="cellIs" dxfId="194" priority="4455" operator="equal">
      <formula>"a"</formula>
    </cfRule>
  </conditionalFormatting>
  <conditionalFormatting sqref="CN61:CW61 CX63:DB63">
    <cfRule type="expression" dxfId="193" priority="4471">
      <formula>AND(CN61="p",$G61="x")</formula>
    </cfRule>
    <cfRule type="cellIs" dxfId="192" priority="4472" operator="equal">
      <formula>"p"</formula>
    </cfRule>
    <cfRule type="expression" dxfId="191" priority="4473">
      <formula>AND(CN61="r",CB60&lt;&gt;"p")</formula>
    </cfRule>
    <cfRule type="cellIs" dxfId="190" priority="4474" operator="equal">
      <formula>"r"</formula>
    </cfRule>
    <cfRule type="cellIs" dxfId="189" priority="4475" operator="equal">
      <formula>"a"</formula>
    </cfRule>
  </conditionalFormatting>
  <conditionalFormatting sqref="CB62:CK62 CL64:CP64">
    <cfRule type="expression" dxfId="188" priority="4476">
      <formula>AND(CB62="p",$G62="x")</formula>
    </cfRule>
    <cfRule type="cellIs" dxfId="187" priority="4477" operator="equal">
      <formula>"p"</formula>
    </cfRule>
    <cfRule type="expression" dxfId="186" priority="4478">
      <formula>AND(CB62="r",CN61&lt;&gt;"p")</formula>
    </cfRule>
    <cfRule type="cellIs" dxfId="185" priority="4479" operator="equal">
      <formula>"r"</formula>
    </cfRule>
    <cfRule type="cellIs" dxfId="184" priority="4480" operator="equal">
      <formula>"a"</formula>
    </cfRule>
  </conditionalFormatting>
  <conditionalFormatting sqref="CP66:CS66">
    <cfRule type="expression" dxfId="183" priority="4501">
      <formula>AND(CP66="p",$G66="x")</formula>
    </cfRule>
    <cfRule type="cellIs" dxfId="182" priority="4502" operator="equal">
      <formula>"p"</formula>
    </cfRule>
    <cfRule type="expression" dxfId="181" priority="4503">
      <formula>AND(CP66="r",DC65&lt;&gt;"p")</formula>
    </cfRule>
    <cfRule type="cellIs" dxfId="180" priority="4504" operator="equal">
      <formula>"r"</formula>
    </cfRule>
    <cfRule type="cellIs" dxfId="179" priority="4505" operator="equal">
      <formula>"a"</formula>
    </cfRule>
  </conditionalFormatting>
  <conditionalFormatting sqref="DC65:DF65">
    <cfRule type="expression" dxfId="178" priority="4511">
      <formula>AND(DC65="p",$G65="x")</formula>
    </cfRule>
    <cfRule type="cellIs" dxfId="177" priority="4512" operator="equal">
      <formula>"p"</formula>
    </cfRule>
    <cfRule type="expression" dxfId="176" priority="4513">
      <formula>AND(DC65="r",CP64&lt;&gt;"p")</formula>
    </cfRule>
    <cfRule type="cellIs" dxfId="175" priority="4514" operator="equal">
      <formula>"r"</formula>
    </cfRule>
    <cfRule type="cellIs" dxfId="174" priority="4515" operator="equal">
      <formula>"a"</formula>
    </cfRule>
  </conditionalFormatting>
  <conditionalFormatting sqref="DG67:DP67 DQ69:DS69">
    <cfRule type="expression" dxfId="173" priority="4546">
      <formula>AND(DG67="p",$G67="x")</formula>
    </cfRule>
    <cfRule type="cellIs" dxfId="172" priority="4547" operator="equal">
      <formula>"p"</formula>
    </cfRule>
    <cfRule type="expression" dxfId="171" priority="4548">
      <formula>AND(DG67="r",CS66&lt;&gt;"p")</formula>
    </cfRule>
    <cfRule type="cellIs" dxfId="170" priority="4549" operator="equal">
      <formula>"r"</formula>
    </cfRule>
    <cfRule type="cellIs" dxfId="169" priority="4550" operator="equal">
      <formula>"a"</formula>
    </cfRule>
  </conditionalFormatting>
  <conditionalFormatting sqref="CS68:DB68 DC70:DE70">
    <cfRule type="expression" dxfId="168" priority="4551">
      <formula>AND(CS68="p",$G68="x")</formula>
    </cfRule>
    <cfRule type="cellIs" dxfId="167" priority="4552" operator="equal">
      <formula>"p"</formula>
    </cfRule>
    <cfRule type="expression" dxfId="166" priority="4553">
      <formula>AND(CS68="r",DG67&lt;&gt;"p")</formula>
    </cfRule>
    <cfRule type="cellIs" dxfId="165" priority="4554" operator="equal">
      <formula>"r"</formula>
    </cfRule>
    <cfRule type="cellIs" dxfId="164" priority="4555" operator="equal">
      <formula>"a"</formula>
    </cfRule>
  </conditionalFormatting>
  <conditionalFormatting sqref="DT71:DV71">
    <cfRule type="expression" dxfId="163" priority="4562">
      <formula>AND(DT71="p",$G71="x")</formula>
    </cfRule>
    <cfRule type="cellIs" dxfId="162" priority="4563" operator="equal">
      <formula>"p"</formula>
    </cfRule>
    <cfRule type="expression" dxfId="161" priority="4564">
      <formula>AND(DT71="r",DE70&lt;&gt;"p")</formula>
    </cfRule>
    <cfRule type="cellIs" dxfId="160" priority="4565" operator="equal">
      <formula>"r"</formula>
    </cfRule>
    <cfRule type="cellIs" dxfId="159" priority="4566" operator="equal">
      <formula>"a"</formula>
    </cfRule>
  </conditionalFormatting>
  <conditionalFormatting sqref="AM29">
    <cfRule type="expression" dxfId="158" priority="142">
      <formula>AND(AM29="p",$G29="x")</formula>
    </cfRule>
    <cfRule type="cellIs" dxfId="157" priority="143" operator="equal">
      <formula>"p"</formula>
    </cfRule>
    <cfRule type="expression" dxfId="156" priority="144">
      <formula>AND(AM29="r",AM28&lt;&gt;"p")</formula>
    </cfRule>
    <cfRule type="cellIs" dxfId="155" priority="145" operator="equal">
      <formula>"r"</formula>
    </cfRule>
    <cfRule type="cellIs" dxfId="154" priority="146" operator="equal">
      <formula>"a"</formula>
    </cfRule>
  </conditionalFormatting>
  <conditionalFormatting sqref="AM29">
    <cfRule type="expression" dxfId="153" priority="136">
      <formula>$D28="x"</formula>
    </cfRule>
    <cfRule type="expression" dxfId="152" priority="137">
      <formula>AND(ISBLANK($D30),$I29="Réalisé",$D28&lt;&gt;"")</formula>
    </cfRule>
    <cfRule type="expression" dxfId="151" priority="138">
      <formula>AND($N29="f",$F30="")</formula>
    </cfRule>
    <cfRule type="expression" dxfId="150" priority="139">
      <formula>$D29&lt;&gt;""</formula>
    </cfRule>
    <cfRule type="expression" dxfId="149" priority="140">
      <formula>AND($N28="f",$N29="d")</formula>
    </cfRule>
    <cfRule type="expression" dxfId="148" priority="141">
      <formula>AND($N29="d",$N28="")</formula>
    </cfRule>
  </conditionalFormatting>
  <conditionalFormatting sqref="AM29">
    <cfRule type="expression" dxfId="147" priority="147">
      <formula>AND(ISBLANK($D30),$I29="Réalisé",$D28&lt;&gt;"")</formula>
    </cfRule>
    <cfRule type="expression" dxfId="146" priority="148">
      <formula>AND($N29="d",$N28="")</formula>
    </cfRule>
    <cfRule type="expression" dxfId="145" priority="149">
      <formula>AND($N28="f",$N29="d")</formula>
    </cfRule>
    <cfRule type="expression" dxfId="144" priority="150">
      <formula>$D29&lt;&gt;""</formula>
    </cfRule>
  </conditionalFormatting>
  <conditionalFormatting sqref="AN29">
    <cfRule type="expression" dxfId="143" priority="127">
      <formula>AND(AN29="p",$G29="x")</formula>
    </cfRule>
    <cfRule type="cellIs" dxfId="142" priority="128" operator="equal">
      <formula>"p"</formula>
    </cfRule>
    <cfRule type="expression" dxfId="141" priority="129">
      <formula>AND(AN29="r",AN28&lt;&gt;"p")</formula>
    </cfRule>
    <cfRule type="cellIs" dxfId="140" priority="130" operator="equal">
      <formula>"r"</formula>
    </cfRule>
    <cfRule type="cellIs" dxfId="139" priority="131" operator="equal">
      <formula>"a"</formula>
    </cfRule>
  </conditionalFormatting>
  <conditionalFormatting sqref="AN29">
    <cfRule type="expression" dxfId="138" priority="121">
      <formula>$D28="x"</formula>
    </cfRule>
    <cfRule type="expression" dxfId="137" priority="122">
      <formula>AND(ISBLANK($D30),$I29="Réalisé",$D28&lt;&gt;"")</formula>
    </cfRule>
    <cfRule type="expression" dxfId="136" priority="123">
      <formula>AND($N29="f",$F30="")</formula>
    </cfRule>
    <cfRule type="expression" dxfId="135" priority="124">
      <formula>$D29&lt;&gt;""</formula>
    </cfRule>
    <cfRule type="expression" dxfId="134" priority="125">
      <formula>AND($N28="f",$N29="d")</formula>
    </cfRule>
    <cfRule type="expression" dxfId="133" priority="126">
      <formula>AND($N29="d",$N28="")</formula>
    </cfRule>
  </conditionalFormatting>
  <conditionalFormatting sqref="AN29">
    <cfRule type="expression" dxfId="132" priority="132">
      <formula>AND(ISBLANK($D30),$I29="Réalisé",$D28&lt;&gt;"")</formula>
    </cfRule>
    <cfRule type="expression" dxfId="131" priority="133">
      <formula>AND($N29="d",$N28="")</formula>
    </cfRule>
    <cfRule type="expression" dxfId="130" priority="134">
      <formula>AND($N28="f",$N29="d")</formula>
    </cfRule>
    <cfRule type="expression" dxfId="129" priority="135">
      <formula>$D29&lt;&gt;""</formula>
    </cfRule>
  </conditionalFormatting>
  <conditionalFormatting sqref="BR75">
    <cfRule type="expression" dxfId="128" priority="112">
      <formula>AND(BR75="p",$G75="x")</formula>
    </cfRule>
    <cfRule type="cellIs" dxfId="127" priority="113" operator="equal">
      <formula>"p"</formula>
    </cfRule>
    <cfRule type="expression" dxfId="126" priority="114">
      <formula>AND(BR75="r",BR74&lt;&gt;"p")</formula>
    </cfRule>
    <cfRule type="cellIs" dxfId="125" priority="115" operator="equal">
      <formula>"r"</formula>
    </cfRule>
    <cfRule type="cellIs" dxfId="124" priority="116" operator="equal">
      <formula>"a"</formula>
    </cfRule>
  </conditionalFormatting>
  <conditionalFormatting sqref="BR75">
    <cfRule type="expression" dxfId="123" priority="106">
      <formula>$D74="x"</formula>
    </cfRule>
    <cfRule type="expression" dxfId="122" priority="107">
      <formula>AND(ISBLANK($D76),$I75="Réalisé",$D74&lt;&gt;"")</formula>
    </cfRule>
    <cfRule type="expression" dxfId="121" priority="108">
      <formula>AND($N75="f",$F76="")</formula>
    </cfRule>
    <cfRule type="expression" dxfId="120" priority="109">
      <formula>$D75&lt;&gt;""</formula>
    </cfRule>
    <cfRule type="expression" dxfId="119" priority="110">
      <formula>AND($N74="f",$N75="d")</formula>
    </cfRule>
    <cfRule type="expression" dxfId="118" priority="111">
      <formula>AND($N75="d",$N74="")</formula>
    </cfRule>
  </conditionalFormatting>
  <conditionalFormatting sqref="BR75">
    <cfRule type="expression" dxfId="117" priority="117">
      <formula>AND(ISBLANK($D76),$I75="Réalisé",$D74&lt;&gt;"")</formula>
    </cfRule>
    <cfRule type="expression" dxfId="116" priority="118">
      <formula>AND($N75="d",$N74="")</formula>
    </cfRule>
    <cfRule type="expression" dxfId="115" priority="119">
      <formula>AND($N74="f",$N75="d")</formula>
    </cfRule>
    <cfRule type="expression" dxfId="114" priority="120">
      <formula>$D75&lt;&gt;""</formula>
    </cfRule>
  </conditionalFormatting>
  <conditionalFormatting sqref="BT77">
    <cfRule type="expression" dxfId="113" priority="97">
      <formula>AND(BT77="p",$G77="x")</formula>
    </cfRule>
    <cfRule type="cellIs" dxfId="112" priority="98" operator="equal">
      <formula>"p"</formula>
    </cfRule>
    <cfRule type="expression" dxfId="111" priority="99">
      <formula>AND(BT77="r",BT76&lt;&gt;"p")</formula>
    </cfRule>
    <cfRule type="cellIs" dxfId="110" priority="100" operator="equal">
      <formula>"r"</formula>
    </cfRule>
    <cfRule type="cellIs" dxfId="109" priority="101" operator="equal">
      <formula>"a"</formula>
    </cfRule>
  </conditionalFormatting>
  <conditionalFormatting sqref="BT77">
    <cfRule type="expression" dxfId="108" priority="91">
      <formula>$D76="x"</formula>
    </cfRule>
    <cfRule type="expression" dxfId="107" priority="92">
      <formula>AND(ISBLANK($D78),$I77="Réalisé",$D76&lt;&gt;"")</formula>
    </cfRule>
    <cfRule type="expression" dxfId="106" priority="93">
      <formula>AND($N77="f",$F78="")</formula>
    </cfRule>
    <cfRule type="expression" dxfId="105" priority="94">
      <formula>$D77&lt;&gt;""</formula>
    </cfRule>
    <cfRule type="expression" dxfId="104" priority="95">
      <formula>AND($N76="f",$N77="d")</formula>
    </cfRule>
    <cfRule type="expression" dxfId="103" priority="96">
      <formula>AND($N77="d",$N76="")</formula>
    </cfRule>
  </conditionalFormatting>
  <conditionalFormatting sqref="BT77">
    <cfRule type="expression" dxfId="102" priority="102">
      <formula>AND(ISBLANK($D78),$I77="Réalisé",$D76&lt;&gt;"")</formula>
    </cfRule>
    <cfRule type="expression" dxfId="101" priority="103">
      <formula>AND($N77="d",$N76="")</formula>
    </cfRule>
    <cfRule type="expression" dxfId="100" priority="104">
      <formula>AND($N76="f",$N77="d")</formula>
    </cfRule>
    <cfRule type="expression" dxfId="99" priority="105">
      <formula>$D77&lt;&gt;""</formula>
    </cfRule>
  </conditionalFormatting>
  <conditionalFormatting sqref="BU77">
    <cfRule type="expression" dxfId="98" priority="82">
      <formula>AND(BU77="p",$G77="x")</formula>
    </cfRule>
    <cfRule type="cellIs" dxfId="97" priority="83" operator="equal">
      <formula>"p"</formula>
    </cfRule>
    <cfRule type="expression" dxfId="96" priority="84">
      <formula>AND(BU77="r",BU76&lt;&gt;"p")</formula>
    </cfRule>
    <cfRule type="cellIs" dxfId="95" priority="85" operator="equal">
      <formula>"r"</formula>
    </cfRule>
    <cfRule type="cellIs" dxfId="94" priority="86" operator="equal">
      <formula>"a"</formula>
    </cfRule>
  </conditionalFormatting>
  <conditionalFormatting sqref="BU77">
    <cfRule type="expression" dxfId="93" priority="76">
      <formula>$D76="x"</formula>
    </cfRule>
    <cfRule type="expression" dxfId="92" priority="77">
      <formula>AND(ISBLANK($D78),$I77="Réalisé",$D76&lt;&gt;"")</formula>
    </cfRule>
    <cfRule type="expression" dxfId="91" priority="78">
      <formula>AND($N77="f",$F78="")</formula>
    </cfRule>
    <cfRule type="expression" dxfId="90" priority="79">
      <formula>$D77&lt;&gt;""</formula>
    </cfRule>
    <cfRule type="expression" dxfId="89" priority="80">
      <formula>AND($N76="f",$N77="d")</formula>
    </cfRule>
    <cfRule type="expression" dxfId="88" priority="81">
      <formula>AND($N77="d",$N76="")</formula>
    </cfRule>
  </conditionalFormatting>
  <conditionalFormatting sqref="BU77">
    <cfRule type="expression" dxfId="87" priority="87">
      <formula>AND(ISBLANK($D78),$I77="Réalisé",$D76&lt;&gt;"")</formula>
    </cfRule>
    <cfRule type="expression" dxfId="86" priority="88">
      <formula>AND($N77="d",$N76="")</formula>
    </cfRule>
    <cfRule type="expression" dxfId="85" priority="89">
      <formula>AND($N76="f",$N77="d")</formula>
    </cfRule>
    <cfRule type="expression" dxfId="84" priority="90">
      <formula>$D77&lt;&gt;""</formula>
    </cfRule>
  </conditionalFormatting>
  <conditionalFormatting sqref="BV77">
    <cfRule type="expression" dxfId="83" priority="67">
      <formula>AND(BV77="p",$G77="x")</formula>
    </cfRule>
    <cfRule type="cellIs" dxfId="82" priority="68" operator="equal">
      <formula>"p"</formula>
    </cfRule>
    <cfRule type="expression" dxfId="81" priority="69">
      <formula>AND(BV77="r",BV76&lt;&gt;"p")</formula>
    </cfRule>
    <cfRule type="cellIs" dxfId="80" priority="70" operator="equal">
      <formula>"r"</formula>
    </cfRule>
    <cfRule type="cellIs" dxfId="79" priority="71" operator="equal">
      <formula>"a"</formula>
    </cfRule>
  </conditionalFormatting>
  <conditionalFormatting sqref="BV77">
    <cfRule type="expression" dxfId="78" priority="61">
      <formula>$D76="x"</formula>
    </cfRule>
    <cfRule type="expression" dxfId="77" priority="62">
      <formula>AND(ISBLANK($D78),$I77="Réalisé",$D76&lt;&gt;"")</formula>
    </cfRule>
    <cfRule type="expression" dxfId="76" priority="63">
      <formula>AND($N77="f",$F78="")</formula>
    </cfRule>
    <cfRule type="expression" dxfId="75" priority="64">
      <formula>$D77&lt;&gt;""</formula>
    </cfRule>
    <cfRule type="expression" dxfId="74" priority="65">
      <formula>AND($N76="f",$N77="d")</formula>
    </cfRule>
    <cfRule type="expression" dxfId="73" priority="66">
      <formula>AND($N77="d",$N76="")</formula>
    </cfRule>
  </conditionalFormatting>
  <conditionalFormatting sqref="BV77">
    <cfRule type="expression" dxfId="72" priority="72">
      <formula>AND(ISBLANK($D78),$I77="Réalisé",$D76&lt;&gt;"")</formula>
    </cfRule>
    <cfRule type="expression" dxfId="71" priority="73">
      <formula>AND($N77="d",$N76="")</formula>
    </cfRule>
    <cfRule type="expression" dxfId="70" priority="74">
      <formula>AND($N76="f",$N77="d")</formula>
    </cfRule>
    <cfRule type="expression" dxfId="69" priority="75">
      <formula>$D77&lt;&gt;""</formula>
    </cfRule>
  </conditionalFormatting>
  <conditionalFormatting sqref="BW77">
    <cfRule type="expression" dxfId="68" priority="52">
      <formula>AND(BW77="p",$G77="x")</formula>
    </cfRule>
    <cfRule type="cellIs" dxfId="67" priority="53" operator="equal">
      <formula>"p"</formula>
    </cfRule>
    <cfRule type="expression" dxfId="66" priority="54">
      <formula>AND(BW77="r",BW76&lt;&gt;"p")</formula>
    </cfRule>
    <cfRule type="cellIs" dxfId="65" priority="55" operator="equal">
      <formula>"r"</formula>
    </cfRule>
    <cfRule type="cellIs" dxfId="64" priority="56" operator="equal">
      <formula>"a"</formula>
    </cfRule>
  </conditionalFormatting>
  <conditionalFormatting sqref="BW77">
    <cfRule type="expression" dxfId="63" priority="46">
      <formula>$D76="x"</formula>
    </cfRule>
    <cfRule type="expression" dxfId="62" priority="47">
      <formula>AND(ISBLANK($D78),$I77="Réalisé",$D76&lt;&gt;"")</formula>
    </cfRule>
    <cfRule type="expression" dxfId="61" priority="48">
      <formula>AND($N77="f",$F78="")</formula>
    </cfRule>
    <cfRule type="expression" dxfId="60" priority="49">
      <formula>$D77&lt;&gt;""</formula>
    </cfRule>
    <cfRule type="expression" dxfId="59" priority="50">
      <formula>AND($N76="f",$N77="d")</formula>
    </cfRule>
    <cfRule type="expression" dxfId="58" priority="51">
      <formula>AND($N77="d",$N76="")</formula>
    </cfRule>
  </conditionalFormatting>
  <conditionalFormatting sqref="BW77">
    <cfRule type="expression" dxfId="57" priority="57">
      <formula>AND(ISBLANK($D78),$I77="Réalisé",$D76&lt;&gt;"")</formula>
    </cfRule>
    <cfRule type="expression" dxfId="56" priority="58">
      <formula>AND($N77="d",$N76="")</formula>
    </cfRule>
    <cfRule type="expression" dxfId="55" priority="59">
      <formula>AND($N76="f",$N77="d")</formula>
    </cfRule>
    <cfRule type="expression" dxfId="54" priority="60">
      <formula>$D77&lt;&gt;""</formula>
    </cfRule>
  </conditionalFormatting>
  <conditionalFormatting sqref="BX77">
    <cfRule type="expression" dxfId="53" priority="37">
      <formula>AND(BX77="p",$G77="x")</formula>
    </cfRule>
    <cfRule type="cellIs" dxfId="52" priority="38" operator="equal">
      <formula>"p"</formula>
    </cfRule>
    <cfRule type="expression" dxfId="51" priority="39">
      <formula>AND(BX77="r",BX76&lt;&gt;"p")</formula>
    </cfRule>
    <cfRule type="cellIs" dxfId="50" priority="40" operator="equal">
      <formula>"r"</formula>
    </cfRule>
    <cfRule type="cellIs" dxfId="49" priority="41" operator="equal">
      <formula>"a"</formula>
    </cfRule>
  </conditionalFormatting>
  <conditionalFormatting sqref="BX77">
    <cfRule type="expression" dxfId="48" priority="31">
      <formula>$D76="x"</formula>
    </cfRule>
    <cfRule type="expression" dxfId="47" priority="32">
      <formula>AND(ISBLANK($D78),$I77="Réalisé",$D76&lt;&gt;"")</formula>
    </cfRule>
    <cfRule type="expression" dxfId="46" priority="33">
      <formula>AND($N77="f",$F78="")</formula>
    </cfRule>
    <cfRule type="expression" dxfId="45" priority="34">
      <formula>$D77&lt;&gt;""</formula>
    </cfRule>
    <cfRule type="expression" dxfId="44" priority="35">
      <formula>AND($N76="f",$N77="d")</formula>
    </cfRule>
    <cfRule type="expression" dxfId="43" priority="36">
      <formula>AND($N77="d",$N76="")</formula>
    </cfRule>
  </conditionalFormatting>
  <conditionalFormatting sqref="BX77">
    <cfRule type="expression" dxfId="42" priority="42">
      <formula>AND(ISBLANK($D78),$I77="Réalisé",$D76&lt;&gt;"")</formula>
    </cfRule>
    <cfRule type="expression" dxfId="41" priority="43">
      <formula>AND($N77="d",$N76="")</formula>
    </cfRule>
    <cfRule type="expression" dxfId="40" priority="44">
      <formula>AND($N76="f",$N77="d")</formula>
    </cfRule>
    <cfRule type="expression" dxfId="39" priority="45">
      <formula>$D77&lt;&gt;""</formula>
    </cfRule>
  </conditionalFormatting>
  <conditionalFormatting sqref="CF77">
    <cfRule type="expression" dxfId="38" priority="22">
      <formula>AND(CF77="p",$G77="x")</formula>
    </cfRule>
    <cfRule type="cellIs" dxfId="37" priority="23" operator="equal">
      <formula>"p"</formula>
    </cfRule>
    <cfRule type="expression" dxfId="36" priority="24">
      <formula>AND(CF77="r",CF76&lt;&gt;"p")</formula>
    </cfRule>
    <cfRule type="cellIs" dxfId="35" priority="25" operator="equal">
      <formula>"r"</formula>
    </cfRule>
    <cfRule type="cellIs" dxfId="34" priority="26" operator="equal">
      <formula>"a"</formula>
    </cfRule>
  </conditionalFormatting>
  <conditionalFormatting sqref="CF77">
    <cfRule type="expression" dxfId="33" priority="16">
      <formula>$D76="x"</formula>
    </cfRule>
    <cfRule type="expression" dxfId="32" priority="17">
      <formula>AND(ISBLANK($D78),$I77="Réalisé",$D76&lt;&gt;"")</formula>
    </cfRule>
    <cfRule type="expression" dxfId="31" priority="18">
      <formula>AND($N77="f",$F78="")</formula>
    </cfRule>
    <cfRule type="expression" dxfId="30" priority="19">
      <formula>$D77&lt;&gt;""</formula>
    </cfRule>
    <cfRule type="expression" dxfId="29" priority="20">
      <formula>AND($N76="f",$N77="d")</formula>
    </cfRule>
    <cfRule type="expression" dxfId="28" priority="21">
      <formula>AND($N77="d",$N76="")</formula>
    </cfRule>
  </conditionalFormatting>
  <conditionalFormatting sqref="CF77">
    <cfRule type="expression" dxfId="27" priority="27">
      <formula>AND(ISBLANK($D78),$I77="Réalisé",$D76&lt;&gt;"")</formula>
    </cfRule>
    <cfRule type="expression" dxfId="26" priority="28">
      <formula>AND($N77="d",$N76="")</formula>
    </cfRule>
    <cfRule type="expression" dxfId="25" priority="29">
      <formula>AND($N76="f",$N77="d")</formula>
    </cfRule>
    <cfRule type="expression" dxfId="24" priority="30">
      <formula>$D77&lt;&gt;""</formula>
    </cfRule>
  </conditionalFormatting>
  <conditionalFormatting sqref="CE77">
    <cfRule type="expression" dxfId="23" priority="7">
      <formula>AND(CE77="p",$G77="x")</formula>
    </cfRule>
    <cfRule type="cellIs" dxfId="22" priority="8" operator="equal">
      <formula>"p"</formula>
    </cfRule>
    <cfRule type="expression" dxfId="21" priority="9">
      <formula>AND(CE77="r",CE76&lt;&gt;"p")</formula>
    </cfRule>
    <cfRule type="cellIs" dxfId="20" priority="10" operator="equal">
      <formula>"r"</formula>
    </cfRule>
    <cfRule type="cellIs" dxfId="19" priority="11" operator="equal">
      <formula>"a"</formula>
    </cfRule>
  </conditionalFormatting>
  <conditionalFormatting sqref="CE77">
    <cfRule type="expression" dxfId="18" priority="1">
      <formula>$D76="x"</formula>
    </cfRule>
    <cfRule type="expression" dxfId="17" priority="2">
      <formula>AND(ISBLANK($D78),$I77="Réalisé",$D76&lt;&gt;"")</formula>
    </cfRule>
    <cfRule type="expression" dxfId="16" priority="3">
      <formula>AND($N77="f",$F78="")</formula>
    </cfRule>
    <cfRule type="expression" dxfId="15" priority="4">
      <formula>$D77&lt;&gt;""</formula>
    </cfRule>
    <cfRule type="expression" dxfId="14" priority="5">
      <formula>AND($N76="f",$N77="d")</formula>
    </cfRule>
    <cfRule type="expression" dxfId="13" priority="6">
      <formula>AND($N77="d",$N76="")</formula>
    </cfRule>
  </conditionalFormatting>
  <conditionalFormatting sqref="CE77">
    <cfRule type="expression" dxfId="12" priority="12">
      <formula>AND(ISBLANK($D78),$I77="Réalisé",$D76&lt;&gt;"")</formula>
    </cfRule>
    <cfRule type="expression" dxfId="11" priority="13">
      <formula>AND($N77="d",$N76="")</formula>
    </cfRule>
    <cfRule type="expression" dxfId="10" priority="14">
      <formula>AND($N76="f",$N77="d")</formula>
    </cfRule>
    <cfRule type="expression" dxfId="9" priority="15">
      <formula>$D77&lt;&gt;""</formula>
    </cfRule>
  </conditionalFormatting>
  <pageMargins left="0.7" right="0.7" top="0.75" bottom="0.75" header="0.3" footer="0.3"/>
  <pageSetup paperSize="9" scale="52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8B34F0-E7E7-4137-829A-AFCDAB06C2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F25:F26</xm:sqref>
        </x14:conditionalFormatting>
        <x14:conditionalFormatting xmlns:xm="http://schemas.microsoft.com/office/excel/2006/main">
          <x14:cfRule type="dataBar" id="{35272C60-2C96-4B53-AD7E-F165219F3A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F27:F28</xm:sqref>
        </x14:conditionalFormatting>
        <x14:conditionalFormatting xmlns:xm="http://schemas.microsoft.com/office/excel/2006/main">
          <x14:cfRule type="dataBar" id="{ED0AC830-C7C4-4181-8E48-9CC1F543E0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F29:F30</xm:sqref>
        </x14:conditionalFormatting>
        <x14:conditionalFormatting xmlns:xm="http://schemas.microsoft.com/office/excel/2006/main">
          <x14:cfRule type="dataBar" id="{03DCC898-507B-49ED-B04F-A2547B05D9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F31:F32</xm:sqref>
        </x14:conditionalFormatting>
        <x14:conditionalFormatting xmlns:xm="http://schemas.microsoft.com/office/excel/2006/main">
          <x14:cfRule type="dataBar" id="{4CA4C612-14D3-4CFD-BBF0-74A4732A74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F33:F34</xm:sqref>
        </x14:conditionalFormatting>
        <x14:conditionalFormatting xmlns:xm="http://schemas.microsoft.com/office/excel/2006/main">
          <x14:cfRule type="dataBar" id="{B0D51A6E-9D00-4774-9E19-325E161D41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F35:F36</xm:sqref>
        </x14:conditionalFormatting>
        <x14:conditionalFormatting xmlns:xm="http://schemas.microsoft.com/office/excel/2006/main">
          <x14:cfRule type="dataBar" id="{ED1E3F75-ED14-4AFF-9676-2D4E01CF3F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F37:F38</xm:sqref>
        </x14:conditionalFormatting>
        <x14:conditionalFormatting xmlns:xm="http://schemas.microsoft.com/office/excel/2006/main">
          <x14:cfRule type="dataBar" id="{97FAEFA1-B01A-40F6-AD0B-16EE739CC8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F39:F82</xm:sqref>
        </x14:conditionalFormatting>
        <x14:conditionalFormatting xmlns:xm="http://schemas.microsoft.com/office/excel/2006/main">
          <x14:cfRule type="dataBar" id="{15431AFC-4DA8-4251-ABF3-D0B8AEFCBA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F15:F24</xm:sqref>
        </x14:conditionalFormatting>
        <x14:conditionalFormatting xmlns:xm="http://schemas.microsoft.com/office/excel/2006/main">
          <x14:cfRule type="containsText" priority="3301" operator="containsText" id="{84EEA1BD-87CF-490D-BA14-51AEF01D64CE}">
            <xm:f>NOT(ISERROR(SEARCH("[L",Q9)))</xm:f>
            <xm:f>"[L"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m:sqref>Q9:HR9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7"/>
  <sheetViews>
    <sheetView zoomScale="85" zoomScaleNormal="85" workbookViewId="0">
      <selection activeCell="E12" sqref="E12"/>
    </sheetView>
  </sheetViews>
  <sheetFormatPr baseColWidth="10" defaultColWidth="11.42578125" defaultRowHeight="15" x14ac:dyDescent="0.25"/>
  <cols>
    <col min="1" max="1" width="6.140625" customWidth="1"/>
    <col min="2" max="2" width="16.42578125" bestFit="1" customWidth="1"/>
    <col min="4" max="4" width="13.140625" bestFit="1" customWidth="1"/>
    <col min="5" max="5" width="40" bestFit="1" customWidth="1"/>
  </cols>
  <sheetData>
    <row r="1" spans="1:5" x14ac:dyDescent="0.25">
      <c r="A1" s="15" t="s">
        <v>18</v>
      </c>
      <c r="B1" s="1" t="s">
        <v>19</v>
      </c>
      <c r="C1" s="2" t="s">
        <v>20</v>
      </c>
      <c r="D1" s="1" t="s">
        <v>21</v>
      </c>
      <c r="E1" s="2" t="s">
        <v>22</v>
      </c>
    </row>
    <row r="2" spans="1:5" ht="18.75" x14ac:dyDescent="0.3">
      <c r="A2" s="57">
        <v>1</v>
      </c>
      <c r="B2" s="58">
        <v>45040</v>
      </c>
      <c r="C2" s="59" t="s">
        <v>16</v>
      </c>
      <c r="D2" s="60">
        <f>IF(TabDates[[#This Row],[Jours TPI]]&lt;&gt;"",TabDates[[#This Row],[Jours]],"")</f>
        <v>45040</v>
      </c>
      <c r="E2" s="61"/>
    </row>
    <row r="3" spans="1:5" ht="18.75" x14ac:dyDescent="0.3">
      <c r="A3" s="57">
        <f>A2+1</f>
        <v>2</v>
      </c>
      <c r="B3" s="58">
        <f>B2+1</f>
        <v>45041</v>
      </c>
      <c r="C3" s="59" t="s">
        <v>16</v>
      </c>
      <c r="D3" s="60">
        <f>IF(TabDates[[#This Row],[Jours TPI]]&lt;&gt;"",TabDates[[#This Row],[Jours]],"")</f>
        <v>45041</v>
      </c>
      <c r="E3" s="61" t="s">
        <v>91</v>
      </c>
    </row>
    <row r="4" spans="1:5" ht="18.75" x14ac:dyDescent="0.3">
      <c r="A4" s="57">
        <f>A3+1</f>
        <v>3</v>
      </c>
      <c r="B4" s="58">
        <f>B3+1</f>
        <v>45042</v>
      </c>
      <c r="C4" s="59" t="s">
        <v>16</v>
      </c>
      <c r="D4" s="60">
        <f>IF(TabDates[[#This Row],[Jours TPI]]&lt;&gt;"",TabDates[[#This Row],[Jours]],"")</f>
        <v>45042</v>
      </c>
      <c r="E4" s="61"/>
    </row>
    <row r="5" spans="1:5" ht="18.75" x14ac:dyDescent="0.3">
      <c r="A5" s="57">
        <f>A4+1</f>
        <v>4</v>
      </c>
      <c r="B5" s="58">
        <f>B3+6</f>
        <v>45047</v>
      </c>
      <c r="C5" s="59"/>
      <c r="D5" s="60" t="str">
        <f>IF(TabDates[[#This Row],[Jours TPI]]&lt;&gt;"",TabDates[[#This Row],[Jours]],"")</f>
        <v/>
      </c>
      <c r="E5" s="61"/>
    </row>
    <row r="6" spans="1:5" ht="18.75" x14ac:dyDescent="0.3">
      <c r="A6" s="57">
        <f t="shared" ref="A6:B23" si="0">A5+1</f>
        <v>5</v>
      </c>
      <c r="B6" s="58">
        <f t="shared" si="0"/>
        <v>45048</v>
      </c>
      <c r="C6" s="59" t="s">
        <v>16</v>
      </c>
      <c r="D6" s="60">
        <f>IF(TabDates[[#This Row],[Jours TPI]]&lt;&gt;"",TabDates[[#This Row],[Jours]],"")</f>
        <v>45048</v>
      </c>
      <c r="E6" s="61" t="s">
        <v>92</v>
      </c>
    </row>
    <row r="7" spans="1:5" ht="18.75" x14ac:dyDescent="0.3">
      <c r="A7" s="57">
        <f t="shared" si="0"/>
        <v>6</v>
      </c>
      <c r="B7" s="58">
        <f t="shared" si="0"/>
        <v>45049</v>
      </c>
      <c r="C7" s="59" t="s">
        <v>16</v>
      </c>
      <c r="D7" s="60">
        <f>IF(TabDates[[#This Row],[Jours TPI]]&lt;&gt;"",TabDates[[#This Row],[Jours]],"")</f>
        <v>45049</v>
      </c>
      <c r="E7" s="61"/>
    </row>
    <row r="8" spans="1:5" ht="18.75" x14ac:dyDescent="0.3">
      <c r="A8" s="57">
        <f t="shared" si="0"/>
        <v>7</v>
      </c>
      <c r="B8" s="58">
        <f t="shared" ref="B8" si="1">B6+6</f>
        <v>45054</v>
      </c>
      <c r="C8" s="59" t="s">
        <v>16</v>
      </c>
      <c r="D8" s="60">
        <f>IF(TabDates[[#This Row],[Jours TPI]]&lt;&gt;"",TabDates[[#This Row],[Jours]],"")</f>
        <v>45054</v>
      </c>
      <c r="E8" s="61" t="s">
        <v>96</v>
      </c>
    </row>
    <row r="9" spans="1:5" ht="18.75" x14ac:dyDescent="0.3">
      <c r="A9" s="57">
        <f t="shared" si="0"/>
        <v>8</v>
      </c>
      <c r="B9" s="58">
        <f t="shared" ref="B9:B10" si="2">B8+1</f>
        <v>45055</v>
      </c>
      <c r="C9" s="59" t="s">
        <v>16</v>
      </c>
      <c r="D9" s="60">
        <f>IF(TabDates[[#This Row],[Jours TPI]]&lt;&gt;"",TabDates[[#This Row],[Jours]],"")</f>
        <v>45055</v>
      </c>
      <c r="E9" s="61"/>
    </row>
    <row r="10" spans="1:5" ht="18.75" x14ac:dyDescent="0.3">
      <c r="A10" s="57">
        <f t="shared" si="0"/>
        <v>9</v>
      </c>
      <c r="B10" s="58">
        <f t="shared" si="2"/>
        <v>45056</v>
      </c>
      <c r="C10" s="59" t="s">
        <v>16</v>
      </c>
      <c r="D10" s="60">
        <f>IF(TabDates[[#This Row],[Jours TPI]]&lt;&gt;"",TabDates[[#This Row],[Jours]],"")</f>
        <v>45056</v>
      </c>
      <c r="E10" s="61" t="s">
        <v>93</v>
      </c>
    </row>
    <row r="11" spans="1:5" ht="18.75" x14ac:dyDescent="0.3">
      <c r="A11" s="57">
        <f t="shared" si="0"/>
        <v>10</v>
      </c>
      <c r="B11" s="58">
        <f t="shared" ref="B11" si="3">B9+6</f>
        <v>45061</v>
      </c>
      <c r="C11" s="59" t="s">
        <v>16</v>
      </c>
      <c r="D11" s="60">
        <f>IF(TabDates[[#This Row],[Jours TPI]]&lt;&gt;"",TabDates[[#This Row],[Jours]],"")</f>
        <v>45061</v>
      </c>
      <c r="E11" s="61" t="s">
        <v>94</v>
      </c>
    </row>
    <row r="12" spans="1:5" ht="18.75" x14ac:dyDescent="0.3">
      <c r="A12" s="57">
        <f t="shared" si="0"/>
        <v>11</v>
      </c>
      <c r="B12" s="58">
        <f t="shared" ref="B12:B13" si="4">B11+1</f>
        <v>45062</v>
      </c>
      <c r="C12" s="59" t="s">
        <v>16</v>
      </c>
      <c r="D12" s="60">
        <f>IF(TabDates[[#This Row],[Jours TPI]]&lt;&gt;"",TabDates[[#This Row],[Jours]],"")</f>
        <v>45062</v>
      </c>
      <c r="E12" s="61"/>
    </row>
    <row r="13" spans="1:5" ht="18.75" x14ac:dyDescent="0.3">
      <c r="A13" s="57">
        <f t="shared" si="0"/>
        <v>12</v>
      </c>
      <c r="B13" s="58">
        <f t="shared" si="4"/>
        <v>45063</v>
      </c>
      <c r="C13" s="59" t="s">
        <v>16</v>
      </c>
      <c r="D13" s="60">
        <f>IF(TabDates[[#This Row],[Jours TPI]]&lt;&gt;"",TabDates[[#This Row],[Jours]],"")</f>
        <v>45063</v>
      </c>
      <c r="E13" s="61" t="s">
        <v>95</v>
      </c>
    </row>
    <row r="14" spans="1:5" ht="18.75" x14ac:dyDescent="0.3">
      <c r="A14" s="57">
        <f t="shared" si="0"/>
        <v>13</v>
      </c>
      <c r="B14" s="58">
        <f t="shared" ref="B14" si="5">B12+6</f>
        <v>45068</v>
      </c>
      <c r="C14" s="59"/>
      <c r="D14" s="60" t="str">
        <f>IF(TabDates[[#This Row],[Jours TPI]]&lt;&gt;"",TabDates[[#This Row],[Jours]],"")</f>
        <v/>
      </c>
      <c r="E14" s="61"/>
    </row>
    <row r="15" spans="1:5" ht="18.75" x14ac:dyDescent="0.3">
      <c r="A15" s="57">
        <f t="shared" si="0"/>
        <v>14</v>
      </c>
      <c r="B15" s="58">
        <f t="shared" ref="B15" si="6">B14+1</f>
        <v>45069</v>
      </c>
      <c r="C15" s="59"/>
      <c r="D15" s="60" t="str">
        <f>IF(TabDates[[#This Row],[Jours TPI]]&lt;&gt;"",TabDates[[#This Row],[Jours]],"")</f>
        <v/>
      </c>
      <c r="E15" s="61"/>
    </row>
    <row r="16" spans="1:5" ht="18.75" x14ac:dyDescent="0.3">
      <c r="A16" s="57">
        <f t="shared" si="0"/>
        <v>15</v>
      </c>
      <c r="B16" s="58">
        <f>B15+13</f>
        <v>45082</v>
      </c>
      <c r="C16" s="59"/>
      <c r="D16" s="60" t="str">
        <f>IF(TabDates[[#This Row],[Jours TPI]]&lt;&gt;"",TabDates[[#This Row],[Jours]],"")</f>
        <v/>
      </c>
      <c r="E16" s="61"/>
    </row>
    <row r="17" spans="1:5" ht="18.75" x14ac:dyDescent="0.3">
      <c r="A17" s="57">
        <f>A16+1</f>
        <v>16</v>
      </c>
      <c r="B17" s="58">
        <f>B16+1</f>
        <v>45083</v>
      </c>
      <c r="C17" s="59"/>
      <c r="D17" s="60" t="str">
        <f>IF(TabDates[[#This Row],[Jours TPI]]&lt;&gt;"",TabDates[[#This Row],[Jours]],"")</f>
        <v/>
      </c>
      <c r="E17" s="61"/>
    </row>
    <row r="18" spans="1:5" ht="18.75" x14ac:dyDescent="0.3">
      <c r="A18" s="57">
        <f t="shared" si="0"/>
        <v>17</v>
      </c>
      <c r="B18" s="58">
        <f>B17+6</f>
        <v>45089</v>
      </c>
      <c r="C18" s="59"/>
      <c r="D18" s="60" t="str">
        <f>IF(TabDates[[#This Row],[Jours TPI]]&lt;&gt;"",TabDates[[#This Row],[Jours]],"")</f>
        <v/>
      </c>
      <c r="E18" s="61"/>
    </row>
    <row r="19" spans="1:5" ht="18.75" x14ac:dyDescent="0.3">
      <c r="A19" s="57">
        <f>A18+1</f>
        <v>18</v>
      </c>
      <c r="B19" s="58">
        <f>B18+1</f>
        <v>45090</v>
      </c>
      <c r="C19" s="59"/>
      <c r="D19" s="60" t="str">
        <f>IF(TabDates[[#This Row],[Jours TPI]]&lt;&gt;"",TabDates[[#This Row],[Jours]],"")</f>
        <v/>
      </c>
      <c r="E19" s="61"/>
    </row>
    <row r="20" spans="1:5" ht="18.75" x14ac:dyDescent="0.3">
      <c r="A20" s="57">
        <f t="shared" si="0"/>
        <v>19</v>
      </c>
      <c r="B20" s="58">
        <f t="shared" ref="B20:B22" si="7">B17+13</f>
        <v>45096</v>
      </c>
      <c r="C20" s="59"/>
      <c r="D20" s="60" t="str">
        <f>IF(TabDates[[#This Row],[Jours TPI]]&lt;&gt;"",TabDates[[#This Row],[Jours]],"")</f>
        <v/>
      </c>
      <c r="E20" s="61"/>
    </row>
    <row r="21" spans="1:5" ht="18.75" x14ac:dyDescent="0.3">
      <c r="A21" s="57">
        <f t="shared" si="0"/>
        <v>20</v>
      </c>
      <c r="B21" s="58">
        <f t="shared" si="0"/>
        <v>45097</v>
      </c>
      <c r="C21" s="59"/>
      <c r="D21" s="60" t="str">
        <f>IF(TabDates[[#This Row],[Jours TPI]]&lt;&gt;"",TabDates[[#This Row],[Jours]],"")</f>
        <v/>
      </c>
      <c r="E21" s="61"/>
    </row>
    <row r="22" spans="1:5" ht="18.75" x14ac:dyDescent="0.3">
      <c r="A22" s="57">
        <f t="shared" si="0"/>
        <v>21</v>
      </c>
      <c r="B22" s="58">
        <f t="shared" si="7"/>
        <v>45103</v>
      </c>
      <c r="C22" s="59"/>
      <c r="D22" s="60" t="str">
        <f>IF(TabDates[[#This Row],[Jours TPI]]&lt;&gt;"",TabDates[[#This Row],[Jours]],"")</f>
        <v/>
      </c>
      <c r="E22" s="61"/>
    </row>
    <row r="23" spans="1:5" ht="18.75" x14ac:dyDescent="0.3">
      <c r="A23" s="57">
        <f t="shared" si="0"/>
        <v>22</v>
      </c>
      <c r="B23" s="58">
        <f>B22+1</f>
        <v>45104</v>
      </c>
      <c r="C23" s="59"/>
      <c r="D23" s="60" t="str">
        <f>IF(TabDates[[#This Row],[Jours TPI]]&lt;&gt;"",TabDates[[#This Row],[Jours]],"")</f>
        <v/>
      </c>
      <c r="E23" s="61"/>
    </row>
    <row r="24" spans="1:5" ht="18.75" x14ac:dyDescent="0.3">
      <c r="A24" s="57">
        <f t="shared" ref="A24" si="8">A23+1</f>
        <v>23</v>
      </c>
      <c r="B24" s="58">
        <v>45019</v>
      </c>
      <c r="C24" s="59"/>
      <c r="D24" s="60" t="str">
        <f>IF(TabDates[[#This Row],[Jours TPI]]&lt;&gt;"",TabDates[[#This Row],[Jours]],"")</f>
        <v/>
      </c>
      <c r="E24" s="61"/>
    </row>
    <row r="25" spans="1:5" ht="18.75" x14ac:dyDescent="0.3">
      <c r="A25" s="57">
        <f t="shared" ref="A25:B25" si="9">A24+1</f>
        <v>24</v>
      </c>
      <c r="B25" s="58">
        <f t="shared" si="9"/>
        <v>45020</v>
      </c>
      <c r="C25" s="59"/>
      <c r="D25" s="60" t="str">
        <f>IF(TabDates[[#This Row],[Jours TPI]]&lt;&gt;"",TabDates[[#This Row],[Jours]],"")</f>
        <v/>
      </c>
      <c r="E25" s="61"/>
    </row>
    <row r="26" spans="1:5" ht="18.75" x14ac:dyDescent="0.3">
      <c r="A26" s="57">
        <f t="shared" ref="A26" si="10">A25+1</f>
        <v>25</v>
      </c>
      <c r="B26" s="58">
        <f>B25+20</f>
        <v>45040</v>
      </c>
      <c r="C26" s="59"/>
      <c r="D26" s="60" t="str">
        <f>IF(TabDates[[#This Row],[Jours TPI]]&lt;&gt;"",TabDates[[#This Row],[Jours]],"")</f>
        <v/>
      </c>
      <c r="E26" s="61"/>
    </row>
    <row r="27" spans="1:5" ht="18.75" x14ac:dyDescent="0.3">
      <c r="A27" s="57">
        <f t="shared" ref="A27:B27" si="11">A26+1</f>
        <v>26</v>
      </c>
      <c r="B27" s="58">
        <f t="shared" si="11"/>
        <v>45041</v>
      </c>
      <c r="C27" s="59"/>
      <c r="D27" s="60" t="str">
        <f>IF(TabDates[[#This Row],[Jours TPI]]&lt;&gt;"",TabDates[[#This Row],[Jours]],"")</f>
        <v/>
      </c>
      <c r="E27" s="61"/>
    </row>
    <row r="28" spans="1:5" ht="18.75" x14ac:dyDescent="0.3">
      <c r="A28" s="57">
        <f t="shared" ref="A28" si="12">A27+1</f>
        <v>27</v>
      </c>
      <c r="B28" s="58">
        <f>B27+1</f>
        <v>45042</v>
      </c>
      <c r="C28" s="59"/>
      <c r="D28" s="60" t="str">
        <f>IF(TabDates[[#This Row],[Jours TPI]]&lt;&gt;"",TabDates[[#This Row],[Jours]],"")</f>
        <v/>
      </c>
      <c r="E28" s="61"/>
    </row>
    <row r="29" spans="1:5" ht="18.75" x14ac:dyDescent="0.3">
      <c r="A29" s="57">
        <f t="shared" ref="A29" si="13">A28+1</f>
        <v>28</v>
      </c>
      <c r="B29" s="58">
        <f>B28+6</f>
        <v>45048</v>
      </c>
      <c r="C29" s="59"/>
      <c r="D29" s="60" t="str">
        <f>IF(TabDates[[#This Row],[Jours TPI]]&lt;&gt;"",TabDates[[#This Row],[Jours]],"")</f>
        <v/>
      </c>
      <c r="E29" s="61"/>
    </row>
    <row r="30" spans="1:5" ht="18.75" x14ac:dyDescent="0.3">
      <c r="A30" s="57">
        <f t="shared" ref="A30:B30" si="14">A29+1</f>
        <v>29</v>
      </c>
      <c r="B30" s="58">
        <f t="shared" si="14"/>
        <v>45049</v>
      </c>
      <c r="C30" s="59"/>
      <c r="D30" s="60" t="str">
        <f>IF(TabDates[[#This Row],[Jours TPI]]&lt;&gt;"",TabDates[[#This Row],[Jours]],"")</f>
        <v/>
      </c>
      <c r="E30" s="61"/>
    </row>
    <row r="31" spans="1:5" ht="18.75" x14ac:dyDescent="0.3">
      <c r="A31" s="57">
        <f t="shared" ref="A31" si="15">A30+1</f>
        <v>30</v>
      </c>
      <c r="B31" s="58">
        <f>B30+5</f>
        <v>45054</v>
      </c>
      <c r="C31" s="59"/>
      <c r="D31" s="60" t="str">
        <f>IF(TabDates[[#This Row],[Jours TPI]]&lt;&gt;"",TabDates[[#This Row],[Jours]],"")</f>
        <v/>
      </c>
      <c r="E31" s="61"/>
    </row>
    <row r="32" spans="1:5" ht="18.75" x14ac:dyDescent="0.3">
      <c r="A32" s="57">
        <f t="shared" ref="A32:B32" si="16">A31+1</f>
        <v>31</v>
      </c>
      <c r="B32" s="58">
        <f t="shared" si="16"/>
        <v>45055</v>
      </c>
      <c r="C32" s="59"/>
      <c r="D32" s="60" t="str">
        <f>IF(TabDates[[#This Row],[Jours TPI]]&lt;&gt;"",TabDates[[#This Row],[Jours]],"")</f>
        <v/>
      </c>
      <c r="E32" s="61"/>
    </row>
    <row r="33" spans="1:5" ht="18.75" x14ac:dyDescent="0.3">
      <c r="A33" s="57">
        <f t="shared" ref="A33:B33" si="17">A32+1</f>
        <v>32</v>
      </c>
      <c r="B33" s="58">
        <f t="shared" si="17"/>
        <v>45056</v>
      </c>
      <c r="C33" s="59"/>
      <c r="D33" s="60" t="str">
        <f>IF(TabDates[[#This Row],[Jours TPI]]&lt;&gt;"",TabDates[[#This Row],[Jours]],"")</f>
        <v/>
      </c>
      <c r="E33" s="61"/>
    </row>
    <row r="34" spans="1:5" ht="18.75" x14ac:dyDescent="0.3">
      <c r="A34" s="57">
        <f t="shared" ref="A34" si="18">A33+1</f>
        <v>33</v>
      </c>
      <c r="B34" s="58">
        <f>B33+5</f>
        <v>45061</v>
      </c>
      <c r="C34" s="59"/>
      <c r="D34" s="60" t="str">
        <f>IF(TabDates[[#This Row],[Jours TPI]]&lt;&gt;"",TabDates[[#This Row],[Jours]],"")</f>
        <v/>
      </c>
      <c r="E34" s="61"/>
    </row>
    <row r="35" spans="1:5" ht="18.75" x14ac:dyDescent="0.3">
      <c r="A35" s="57">
        <f t="shared" ref="A35" si="19">A34+1</f>
        <v>34</v>
      </c>
      <c r="B35" s="58">
        <f>B34+1</f>
        <v>45062</v>
      </c>
      <c r="C35" s="59"/>
      <c r="D35" s="60" t="str">
        <f>IF(TabDates[[#This Row],[Jours TPI]]&lt;&gt;"",TabDates[[#This Row],[Jours]],"")</f>
        <v/>
      </c>
      <c r="E35" s="61"/>
    </row>
    <row r="36" spans="1:5" ht="18.75" x14ac:dyDescent="0.3">
      <c r="A36" s="57">
        <f t="shared" ref="A36" si="20">A35+1</f>
        <v>35</v>
      </c>
      <c r="B36" s="58">
        <f>B35+1</f>
        <v>45063</v>
      </c>
      <c r="C36" s="59"/>
      <c r="D36" s="60" t="str">
        <f>IF(TabDates[[#This Row],[Jours TPI]]&lt;&gt;"",TabDates[[#This Row],[Jours]],"")</f>
        <v/>
      </c>
      <c r="E36" s="61"/>
    </row>
    <row r="37" spans="1:5" ht="18.75" x14ac:dyDescent="0.3">
      <c r="A37" s="57">
        <f t="shared" ref="A37" si="21">A36+1</f>
        <v>36</v>
      </c>
      <c r="B37" s="58">
        <f>B36+5</f>
        <v>45068</v>
      </c>
      <c r="C37" s="59"/>
      <c r="D37" s="60" t="str">
        <f>IF(TabDates[[#This Row],[Jours TPI]]&lt;&gt;"",TabDates[[#This Row],[Jours]],"")</f>
        <v/>
      </c>
      <c r="E37" s="61"/>
    </row>
    <row r="38" spans="1:5" ht="18.75" x14ac:dyDescent="0.3">
      <c r="A38" s="57">
        <f t="shared" ref="A38:B38" si="22">A37+1</f>
        <v>37</v>
      </c>
      <c r="B38" s="58">
        <f t="shared" si="22"/>
        <v>45069</v>
      </c>
      <c r="C38" s="59"/>
      <c r="D38" s="60" t="str">
        <f>IF(TabDates[[#This Row],[Jours TPI]]&lt;&gt;"",TabDates[[#This Row],[Jours]],"")</f>
        <v/>
      </c>
      <c r="E38" s="61"/>
    </row>
    <row r="39" spans="1:5" ht="18.75" x14ac:dyDescent="0.3">
      <c r="A39" s="57">
        <f t="shared" ref="A39" si="23">A38+1</f>
        <v>38</v>
      </c>
      <c r="B39" s="58">
        <f>B38+7</f>
        <v>45076</v>
      </c>
      <c r="C39" s="59"/>
      <c r="D39" s="60" t="str">
        <f>IF(TabDates[[#This Row],[Jours TPI]]&lt;&gt;"",TabDates[[#This Row],[Jours]],"")</f>
        <v/>
      </c>
      <c r="E39" s="61"/>
    </row>
    <row r="40" spans="1:5" ht="18.75" x14ac:dyDescent="0.3">
      <c r="A40" s="57">
        <f t="shared" ref="A40" si="24">A39+1</f>
        <v>39</v>
      </c>
      <c r="B40" s="58">
        <f>B39+6</f>
        <v>45082</v>
      </c>
      <c r="C40" s="59"/>
      <c r="D40" s="60" t="str">
        <f>IF(TabDates[[#This Row],[Jours TPI]]&lt;&gt;"",TabDates[[#This Row],[Jours]],"")</f>
        <v/>
      </c>
      <c r="E40" s="61"/>
    </row>
    <row r="41" spans="1:5" ht="18.75" x14ac:dyDescent="0.3">
      <c r="A41" s="57">
        <f t="shared" ref="A41:B41" si="25">A40+1</f>
        <v>40</v>
      </c>
      <c r="B41" s="58">
        <f t="shared" si="25"/>
        <v>45083</v>
      </c>
      <c r="C41" s="59"/>
      <c r="D41" s="60" t="str">
        <f>IF(TabDates[[#This Row],[Jours TPI]]&lt;&gt;"",TabDates[[#This Row],[Jours]],"")</f>
        <v/>
      </c>
      <c r="E41" s="61"/>
    </row>
    <row r="42" spans="1:5" ht="18.75" x14ac:dyDescent="0.3">
      <c r="A42" s="57">
        <f t="shared" ref="A42:A43" si="26">A41+1</f>
        <v>41</v>
      </c>
      <c r="B42" s="58">
        <f>B41+6</f>
        <v>45089</v>
      </c>
      <c r="C42" s="59"/>
      <c r="D42" s="60" t="str">
        <f>IF(TabDates[[#This Row],[Jours TPI]]&lt;&gt;"",TabDates[[#This Row],[Jours]],"")</f>
        <v/>
      </c>
      <c r="E42" s="61"/>
    </row>
    <row r="43" spans="1:5" ht="18.75" x14ac:dyDescent="0.3">
      <c r="A43" s="57">
        <f t="shared" si="26"/>
        <v>42</v>
      </c>
      <c r="B43" s="58">
        <f>B42+1</f>
        <v>45090</v>
      </c>
      <c r="C43" s="59"/>
      <c r="D43" s="60" t="str">
        <f>IF(TabDates[[#This Row],[Jours TPI]]&lt;&gt;"",TabDates[[#This Row],[Jours]],"")</f>
        <v/>
      </c>
      <c r="E43" s="61"/>
    </row>
    <row r="44" spans="1:5" ht="18.75" x14ac:dyDescent="0.3">
      <c r="A44" s="57">
        <f t="shared" ref="A44" si="27">A43+1</f>
        <v>43</v>
      </c>
      <c r="B44" s="58">
        <f>B43+6</f>
        <v>45096</v>
      </c>
      <c r="C44" s="59"/>
      <c r="D44" s="60" t="str">
        <f>IF(TabDates[[#This Row],[Jours TPI]]&lt;&gt;"",TabDates[[#This Row],[Jours]],"")</f>
        <v/>
      </c>
      <c r="E44" s="61"/>
    </row>
    <row r="45" spans="1:5" ht="18.75" x14ac:dyDescent="0.3">
      <c r="A45" s="57">
        <f t="shared" ref="A45:B45" si="28">A44+1</f>
        <v>44</v>
      </c>
      <c r="B45" s="58">
        <f t="shared" si="28"/>
        <v>45097</v>
      </c>
      <c r="C45" s="59"/>
      <c r="D45" s="60" t="str">
        <f>IF(TabDates[[#This Row],[Jours TPI]]&lt;&gt;"",TabDates[[#This Row],[Jours]],"")</f>
        <v/>
      </c>
      <c r="E45" s="61"/>
    </row>
    <row r="46" spans="1:5" ht="18.75" x14ac:dyDescent="0.3">
      <c r="A46" s="57">
        <f t="shared" ref="A46:A47" si="29">A45+1</f>
        <v>45</v>
      </c>
      <c r="B46" s="58">
        <f>B45+6</f>
        <v>45103</v>
      </c>
      <c r="C46" s="59"/>
      <c r="D46" s="60" t="str">
        <f>IF(TabDates[[#This Row],[Jours TPI]]&lt;&gt;"",TabDates[[#This Row],[Jours]],"")</f>
        <v/>
      </c>
      <c r="E46" s="61"/>
    </row>
    <row r="47" spans="1:5" ht="18.75" x14ac:dyDescent="0.3">
      <c r="A47" s="57">
        <f t="shared" si="29"/>
        <v>46</v>
      </c>
      <c r="B47" s="58">
        <f>B46+1</f>
        <v>45104</v>
      </c>
      <c r="C47" s="59"/>
      <c r="D47" s="60" t="str">
        <f>IF(TabDates[[#This Row],[Jours TPI]]&lt;&gt;"",TabDates[[#This Row],[Jours]],"")</f>
        <v/>
      </c>
      <c r="E47" s="61"/>
    </row>
  </sheetData>
  <sheetProtection selectLockedCells="1" selectUnlockedCells="1"/>
  <conditionalFormatting sqref="A1:E47">
    <cfRule type="expression" dxfId="7" priority="1">
      <formula>WEEKDAY($B1,2)&gt;5</formula>
    </cfRule>
  </conditionalFormatting>
  <pageMargins left="0.7" right="0.7" top="0.75" bottom="0.75" header="0.3" footer="0.3"/>
  <pageSetup paperSize="9" orientation="portrait" r:id="rId1"/>
  <ignoredErrors>
    <ignoredError sqref="B14:B45 B5:B6 B8:B9 B11:B12" formula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31" zoomScale="70" zoomScaleNormal="70" workbookViewId="0">
      <selection activeCell="G43" sqref="G43"/>
    </sheetView>
  </sheetViews>
  <sheetFormatPr baseColWidth="10" defaultColWidth="11.42578125" defaultRowHeight="15" x14ac:dyDescent="0.25"/>
  <sheetData/>
  <sheetProtection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78A28A19C5404C8C9ACB112CB888DA" ma:contentTypeVersion="13" ma:contentTypeDescription="Crée un document." ma:contentTypeScope="" ma:versionID="74ca27d1c74adfac7def2bd093813961">
  <xsd:schema xmlns:xsd="http://www.w3.org/2001/XMLSchema" xmlns:xs="http://www.w3.org/2001/XMLSchema" xmlns:p="http://schemas.microsoft.com/office/2006/metadata/properties" xmlns:ns3="4ac6eee3-51d7-4451-8ac6-6ed436adb6f6" xmlns:ns4="96810def-8b86-4bdd-a51c-5b227b1404e1" targetNamespace="http://schemas.microsoft.com/office/2006/metadata/properties" ma:root="true" ma:fieldsID="948481fbfeda0fa7c87e16ae3e7afc8f" ns3:_="" ns4:_="">
    <xsd:import namespace="4ac6eee3-51d7-4451-8ac6-6ed436adb6f6"/>
    <xsd:import namespace="96810def-8b86-4bdd-a51c-5b227b1404e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c6eee3-51d7-4451-8ac6-6ed436adb6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810def-8b86-4bdd-a51c-5b227b1404e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985B041-1012-4541-AB08-AA1D47D3BF0D}">
  <ds:schemaRefs>
    <ds:schemaRef ds:uri="4ac6eee3-51d7-4451-8ac6-6ed436adb6f6"/>
    <ds:schemaRef ds:uri="96810def-8b86-4bdd-a51c-5b227b1404e1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F819FFF-379A-46CB-9478-37E8E095D32E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4ac6eee3-51d7-4451-8ac6-6ed436adb6f6"/>
    <ds:schemaRef ds:uri="96810def-8b86-4bdd-a51c-5b227b1404e1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E7FE3E6-312C-49C0-9315-4EA06ADA0F8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Echéancier</vt:lpstr>
      <vt:lpstr>Configuration</vt:lpstr>
      <vt:lpstr>Formules</vt:lpstr>
      <vt:lpstr>cache</vt:lpstr>
      <vt:lpstr>Périodes</vt:lpstr>
      <vt:lpstr>Prevusrealise</vt:lpstr>
      <vt:lpstr>Tâches</vt:lpstr>
      <vt:lpstr>Echéancier!Zone_d_impression</vt:lpstr>
      <vt:lpstr>Zonenonfusionee</vt:lpstr>
    </vt:vector>
  </TitlesOfParts>
  <Manager/>
  <Company>CIFOM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Gouvernon Stan</dc:creator>
  <cp:keywords/>
  <dc:description/>
  <cp:lastModifiedBy>Gouvernon Stan</cp:lastModifiedBy>
  <cp:revision/>
  <cp:lastPrinted>2023-03-30T06:46:13Z</cp:lastPrinted>
  <dcterms:created xsi:type="dcterms:W3CDTF">2021-09-21T12:28:04Z</dcterms:created>
  <dcterms:modified xsi:type="dcterms:W3CDTF">2023-05-16T11:17:19Z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0x010100FC78A28A19C5404C8C9ACB112CB888DA</vt:lpwstr>
  </property>
</Properties>
</file>