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20" yWindow="330" windowWidth="17520" windowHeight="11760" tabRatio="812"/>
  </bookViews>
  <sheets>
    <sheet name="목차" sheetId="175" r:id="rId1"/>
    <sheet name="SELECT" sheetId="158" r:id="rId2"/>
    <sheet name="WHERE와ORDERBY" sheetId="159" r:id="rId3"/>
    <sheet name="단일행함수" sheetId="160" r:id="rId4"/>
    <sheet name="복수행함수" sheetId="161" r:id="rId5"/>
    <sheet name="GROUPBY와HAVING" sheetId="162" r:id="rId6"/>
    <sheet name="PIVOT테이블만들기" sheetId="163" r:id="rId7"/>
    <sheet name="조인연산" sheetId="164" r:id="rId8"/>
    <sheet name="인라인뷰" sheetId="181" r:id="rId9"/>
    <sheet name="서브쿼리I" sheetId="165" r:id="rId10"/>
    <sheet name="서브쿼리II" sheetId="166" r:id="rId11"/>
    <sheet name="DML" sheetId="167" r:id="rId12"/>
    <sheet name="집합연산자" sheetId="168" r:id="rId13"/>
    <sheet name="ROLLUP" sheetId="169" r:id="rId14"/>
    <sheet name="다중INSERT" sheetId="170" r:id="rId15"/>
    <sheet name="MERGE" sheetId="171" r:id="rId16"/>
    <sheet name="계층형쿼리" sheetId="173" r:id="rId17"/>
    <sheet name="PIVOT함수" sheetId="172" r:id="rId18"/>
    <sheet name="LISTAGG함수" sheetId="182" r:id="rId19"/>
    <sheet name="분석함수" sheetId="174" r:id="rId20"/>
    <sheet name="PLSQL" sheetId="31" r:id="rId21"/>
    <sheet name="DBMS_OUTPUT 패키지" sheetId="144" r:id="rId22"/>
    <sheet name="스칼라변수" sheetId="143" r:id="rId23"/>
    <sheet name="PLSQL에서SQL사용" sheetId="32" r:id="rId24"/>
    <sheet name="레코드형변수" sheetId="34" r:id="rId25"/>
    <sheet name="흐름제어문" sheetId="33" r:id="rId26"/>
    <sheet name="내장함수" sheetId="153" r:id="rId27"/>
    <sheet name="컬렉션" sheetId="92" r:id="rId28"/>
    <sheet name="예외처리" sheetId="36" r:id="rId29"/>
    <sheet name="명시적커서" sheetId="35" r:id="rId30"/>
    <sheet name="BULK COLLECT" sheetId="138" r:id="rId31"/>
    <sheet name="FORALL" sheetId="139" r:id="rId32"/>
    <sheet name="FORALL 예외처리" sheetId="154" r:id="rId33"/>
    <sheet name="INDICES OF" sheetId="156" r:id="rId34"/>
    <sheet name="RETURNING" sheetId="155" r:id="rId35"/>
    <sheet name="프로시저" sheetId="37" r:id="rId36"/>
    <sheet name="참조커서" sheetId="142" r:id="rId37"/>
    <sheet name="함수" sheetId="38" r:id="rId38"/>
    <sheet name="패키지" sheetId="90" r:id="rId39"/>
    <sheet name="트리거" sheetId="94" r:id="rId40"/>
    <sheet name="문장트리거" sheetId="93" r:id="rId41"/>
    <sheet name="행트리거" sheetId="39" r:id="rId42"/>
    <sheet name="DDL트리거" sheetId="180" r:id="rId43"/>
    <sheet name="트리거예제" sheetId="40" r:id="rId44"/>
    <sheet name="호출자권한" sheetId="151" r:id="rId45"/>
    <sheet name="자율트랜잭션" sheetId="140" r:id="rId46"/>
    <sheet name="동적SQL" sheetId="152" r:id="rId47"/>
    <sheet name="DBMS_LOB" sheetId="176" r:id="rId48"/>
    <sheet name="UTL_FILE" sheetId="177" r:id="rId49"/>
    <sheet name="DBMS_CRYPTO" sheetId="178" r:id="rId50"/>
    <sheet name="PLSQL튜닝" sheetId="146" r:id="rId51"/>
    <sheet name="테스트환경구성" sheetId="179" r:id="rId52"/>
    <sheet name="SQL호출자제" sheetId="147" r:id="rId53"/>
    <sheet name="함수호출자제" sheetId="148" r:id="rId54"/>
    <sheet name="Fetch Call 감소" sheetId="149" r:id="rId55"/>
    <sheet name="Execute Call 감소" sheetId="150" r:id="rId56"/>
  </sheets>
  <calcPr calcId="125725"/>
</workbook>
</file>

<file path=xl/calcChain.xml><?xml version="1.0" encoding="utf-8"?>
<calcChain xmlns="http://schemas.openxmlformats.org/spreadsheetml/2006/main">
  <c r="B20" i="175"/>
  <c r="A1" i="182"/>
  <c r="A1" i="172"/>
  <c r="B10" i="175"/>
  <c r="A1" i="181"/>
  <c r="B27" i="175"/>
  <c r="B21"/>
  <c r="A1" i="150"/>
  <c r="A1" i="149"/>
  <c r="A1" i="148"/>
  <c r="A1" i="147"/>
  <c r="A1" i="179"/>
  <c r="A1" i="146"/>
  <c r="A1" i="178"/>
  <c r="A1" i="177"/>
  <c r="A1" i="176"/>
  <c r="A1" i="152"/>
  <c r="A1" i="140"/>
  <c r="A1" i="151"/>
  <c r="A1" i="40"/>
  <c r="A1" i="180"/>
  <c r="A1" i="39"/>
  <c r="A1" i="93"/>
  <c r="A1" i="94"/>
  <c r="A1" i="90"/>
  <c r="A1" i="38"/>
  <c r="A1" i="142"/>
  <c r="A1" i="37"/>
  <c r="A1" i="155"/>
  <c r="A1" i="156"/>
  <c r="A1" i="154"/>
  <c r="A1" i="139"/>
  <c r="A1" i="138"/>
  <c r="A1" i="35"/>
  <c r="A1" i="36"/>
  <c r="A1" i="92"/>
  <c r="A1" i="153"/>
  <c r="A1" i="33"/>
  <c r="A1" i="34"/>
  <c r="A1" i="32"/>
  <c r="A1" i="143"/>
  <c r="A1" i="144"/>
  <c r="A1" i="31"/>
  <c r="A1" i="174"/>
  <c r="A1" i="173"/>
  <c r="A1" i="171"/>
  <c r="A1" i="170"/>
  <c r="A1" i="169"/>
  <c r="A1" i="168"/>
  <c r="A1" i="167"/>
  <c r="A1" i="166"/>
  <c r="A1" i="165"/>
  <c r="A1" i="164"/>
  <c r="A1" i="163"/>
  <c r="A1" i="162"/>
  <c r="A1" i="161"/>
  <c r="A1" i="160"/>
  <c r="A1" i="159"/>
  <c r="A1" i="158"/>
  <c r="B19" i="175"/>
  <c r="B56"/>
  <c r="B46"/>
  <c r="B61"/>
  <c r="B60"/>
  <c r="B59"/>
  <c r="B58"/>
  <c r="B57"/>
  <c r="B53"/>
  <c r="B52"/>
  <c r="B51"/>
  <c r="B50"/>
  <c r="B49"/>
  <c r="B48"/>
  <c r="B47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18"/>
  <c r="B17"/>
  <c r="B16"/>
  <c r="B15"/>
  <c r="B14"/>
  <c r="B13"/>
  <c r="B12"/>
  <c r="B11"/>
  <c r="B9"/>
  <c r="B8"/>
  <c r="B7"/>
  <c r="B6"/>
  <c r="B5"/>
  <c r="B4"/>
  <c r="B3"/>
  <c r="E242" i="174"/>
  <c r="E241"/>
  <c r="E240"/>
  <c r="E239"/>
  <c r="E238"/>
  <c r="E237"/>
  <c r="E236"/>
  <c r="E235"/>
  <c r="E234"/>
  <c r="E233"/>
  <c r="E232"/>
  <c r="E231"/>
  <c r="E230"/>
  <c r="E229"/>
  <c r="F197"/>
  <c r="F196"/>
  <c r="F195"/>
  <c r="F194"/>
  <c r="F193"/>
  <c r="F192"/>
  <c r="F191"/>
  <c r="F190"/>
  <c r="F189"/>
  <c r="F188"/>
  <c r="F187"/>
  <c r="F186"/>
  <c r="F185"/>
  <c r="F184"/>
  <c r="G176"/>
  <c r="G175"/>
  <c r="G174"/>
  <c r="G173"/>
  <c r="G172"/>
  <c r="G170"/>
  <c r="G169"/>
  <c r="G168"/>
  <c r="G167"/>
  <c r="G165"/>
  <c r="G164"/>
  <c r="F154"/>
  <c r="F153"/>
  <c r="F152"/>
  <c r="F151"/>
  <c r="F150"/>
  <c r="F149"/>
  <c r="F148"/>
  <c r="F147"/>
  <c r="F146"/>
  <c r="F145"/>
  <c r="F144"/>
  <c r="F143"/>
  <c r="F142"/>
  <c r="G122" i="163"/>
  <c r="F122"/>
  <c r="E122"/>
  <c r="D122"/>
  <c r="C122"/>
  <c r="H121"/>
  <c r="H120"/>
  <c r="H119"/>
  <c r="H122" s="1"/>
  <c r="H103"/>
  <c r="H102"/>
  <c r="H101"/>
  <c r="K154" i="162"/>
  <c r="K152"/>
  <c r="K150"/>
  <c r="K148"/>
  <c r="K146"/>
  <c r="K144"/>
  <c r="K142"/>
  <c r="K108"/>
  <c r="N102"/>
  <c r="K102"/>
  <c r="K98"/>
  <c r="K59"/>
  <c r="K53"/>
  <c r="K49"/>
  <c r="F39" i="161"/>
  <c r="F38"/>
  <c r="F37"/>
  <c r="F36"/>
  <c r="F30"/>
  <c r="F29"/>
  <c r="F28"/>
  <c r="F27"/>
  <c r="F26"/>
</calcChain>
</file>

<file path=xl/sharedStrings.xml><?xml version="1.0" encoding="utf-8"?>
<sst xmlns="http://schemas.openxmlformats.org/spreadsheetml/2006/main" count="6940" uniqueCount="3765">
  <si>
    <t>김철수</t>
    <phoneticPr fontId="2" type="noConversion"/>
  </si>
  <si>
    <t>이영희</t>
    <phoneticPr fontId="2" type="noConversion"/>
  </si>
  <si>
    <t>NULL</t>
    <phoneticPr fontId="2" type="noConversion"/>
  </si>
  <si>
    <t>결과</t>
    <phoneticPr fontId="2" type="noConversion"/>
  </si>
  <si>
    <t>…</t>
    <phoneticPr fontId="2" type="noConversion"/>
  </si>
  <si>
    <t>EMP</t>
    <phoneticPr fontId="2" type="noConversion"/>
  </si>
  <si>
    <t>empno</t>
    <phoneticPr fontId="2" type="noConversion"/>
  </si>
  <si>
    <t>ename</t>
    <phoneticPr fontId="2" type="noConversion"/>
  </si>
  <si>
    <t>hiredate</t>
    <phoneticPr fontId="2" type="noConversion"/>
  </si>
  <si>
    <t>sal</t>
    <phoneticPr fontId="2" type="noConversion"/>
  </si>
  <si>
    <t>NUMBER(4)</t>
    <phoneticPr fontId="2" type="noConversion"/>
  </si>
  <si>
    <t>VARCHAR2(10)</t>
    <phoneticPr fontId="2" type="noConversion"/>
  </si>
  <si>
    <t>DATE</t>
    <phoneticPr fontId="2" type="noConversion"/>
  </si>
  <si>
    <t>NUMBER(10)</t>
    <phoneticPr fontId="2" type="noConversion"/>
  </si>
  <si>
    <t>주의 사항</t>
    <phoneticPr fontId="2" type="noConversion"/>
  </si>
  <si>
    <t>CREATE TABLE emp</t>
    <phoneticPr fontId="2" type="noConversion"/>
  </si>
  <si>
    <t>(empno NUMBER(4),</t>
    <phoneticPr fontId="2" type="noConversion"/>
  </si>
  <si>
    <t xml:space="preserve"> ename VARCHAR2(10),</t>
    <phoneticPr fontId="2" type="noConversion"/>
  </si>
  <si>
    <t xml:space="preserve"> hiredate DATE,</t>
    <phoneticPr fontId="2" type="noConversion"/>
  </si>
  <si>
    <t xml:space="preserve"> sal NUMBER(10) DEFAULT 0);</t>
    <phoneticPr fontId="2" type="noConversion"/>
  </si>
  <si>
    <t>phone</t>
    <phoneticPr fontId="2" type="noConversion"/>
  </si>
  <si>
    <t>salary</t>
    <phoneticPr fontId="2" type="noConversion"/>
  </si>
  <si>
    <t>DML(Data Manipulation Language)</t>
    <phoneticPr fontId="2" type="noConversion"/>
  </si>
  <si>
    <t>INSERT INTO emp(empno, ename, hiredate, sal)</t>
    <phoneticPr fontId="2" type="noConversion"/>
  </si>
  <si>
    <t>VALUES(1, '김철수', '2010/01/01', 200);</t>
    <phoneticPr fontId="2" type="noConversion"/>
  </si>
  <si>
    <t>INSERT INTO emp</t>
    <phoneticPr fontId="2" type="noConversion"/>
  </si>
  <si>
    <t>중요</t>
    <phoneticPr fontId="2" type="noConversion"/>
  </si>
  <si>
    <t>1. 컬럼명의 개수와 값의 개수가 일치하여야 한다.</t>
    <phoneticPr fontId="2" type="noConversion"/>
  </si>
  <si>
    <t>2. 컬럼과 값의 데이터 타입이 일치하여야 한다.</t>
    <phoneticPr fontId="2" type="noConversion"/>
  </si>
  <si>
    <t>INSERT INTO emp(ename, empno, hiredate, sal)</t>
    <phoneticPr fontId="2" type="noConversion"/>
  </si>
  <si>
    <t>VALUES('김철수', 1, '2010/01/01', 200);</t>
    <phoneticPr fontId="2" type="noConversion"/>
  </si>
  <si>
    <t>컬럼명을 생략하면 테이블 생성 할 때</t>
    <phoneticPr fontId="2" type="noConversion"/>
  </si>
  <si>
    <t>기술한 컬럼 순으로 값을 지정한다.</t>
    <phoneticPr fontId="2" type="noConversion"/>
  </si>
  <si>
    <t>컬럼과 값이 각각 일치하면 관계 없다.</t>
    <phoneticPr fontId="2" type="noConversion"/>
  </si>
  <si>
    <t>INSERT</t>
    <phoneticPr fontId="2" type="noConversion"/>
  </si>
  <si>
    <t>VALUES(1, '김철수', '2010/01/01', NULL);</t>
    <phoneticPr fontId="2" type="noConversion"/>
  </si>
  <si>
    <t>NULL 값 입력하기</t>
    <phoneticPr fontId="2" type="noConversion"/>
  </si>
  <si>
    <t>DEFAULT 값 입력하기</t>
    <phoneticPr fontId="2" type="noConversion"/>
  </si>
  <si>
    <t>INSERT INTO emp(empno, ename)</t>
    <phoneticPr fontId="2" type="noConversion"/>
  </si>
  <si>
    <t>VALUES(1, '김철수', '2010/01/01');</t>
    <phoneticPr fontId="2" type="noConversion"/>
  </si>
  <si>
    <r>
      <t xml:space="preserve">VALUES(1, '김철수', '2010/01/01', </t>
    </r>
    <r>
      <rPr>
        <sz val="11"/>
        <color rgb="FFFF0000"/>
        <rFont val="맑은 고딕"/>
        <family val="3"/>
        <charset val="129"/>
        <scheme val="minor"/>
      </rPr>
      <t>DEFAULT</t>
    </r>
    <r>
      <rPr>
        <sz val="11"/>
        <color theme="1"/>
        <rFont val="맑은 고딕"/>
        <family val="2"/>
        <charset val="129"/>
        <scheme val="minor"/>
      </rPr>
      <t>);</t>
    </r>
    <phoneticPr fontId="2" type="noConversion"/>
  </si>
  <si>
    <t>NULL 키워드 사용</t>
    <phoneticPr fontId="2" type="noConversion"/>
  </si>
  <si>
    <t>DEFAULT 키워드 사용</t>
    <phoneticPr fontId="2" type="noConversion"/>
  </si>
  <si>
    <t>함수 사용</t>
    <phoneticPr fontId="2" type="noConversion"/>
  </si>
  <si>
    <t>VALUES(1, USER, TO_DATE('20010101','YYYYMMDD'), 200);</t>
    <phoneticPr fontId="2" type="noConversion"/>
  </si>
  <si>
    <t>USER 함수 : 현재 로그온 된 사용자 이름을 리턴</t>
    <phoneticPr fontId="2" type="noConversion"/>
  </si>
  <si>
    <t>UPDATE</t>
    <phoneticPr fontId="2" type="noConversion"/>
  </si>
  <si>
    <t>UPDATE emp</t>
    <phoneticPr fontId="2" type="noConversion"/>
  </si>
  <si>
    <t>SET sal=sal*1.1;</t>
    <phoneticPr fontId="2" type="noConversion"/>
  </si>
  <si>
    <t>모든 사원의 sal이 변경된다!!</t>
    <phoneticPr fontId="2" type="noConversion"/>
  </si>
  <si>
    <t>SET sal=sal*1.1</t>
    <phoneticPr fontId="2" type="noConversion"/>
  </si>
  <si>
    <t>WHERE empno=1;</t>
    <phoneticPr fontId="2" type="noConversion"/>
  </si>
  <si>
    <t>한번에 여러 건 입력하기</t>
    <phoneticPr fontId="2" type="noConversion"/>
  </si>
  <si>
    <t>EMP_OLD</t>
    <phoneticPr fontId="2" type="noConversion"/>
  </si>
  <si>
    <t>김민준</t>
    <phoneticPr fontId="2" type="noConversion"/>
  </si>
  <si>
    <t>박기수</t>
    <phoneticPr fontId="2" type="noConversion"/>
  </si>
  <si>
    <t>오지민</t>
    <phoneticPr fontId="2" type="noConversion"/>
  </si>
  <si>
    <t>no</t>
    <phoneticPr fontId="2" type="noConversion"/>
  </si>
  <si>
    <t>name</t>
    <phoneticPr fontId="2" type="noConversion"/>
  </si>
  <si>
    <t>hire_date</t>
    <phoneticPr fontId="2" type="noConversion"/>
  </si>
  <si>
    <t>SELECT no, name, hire_date, salary*1.1</t>
    <phoneticPr fontId="2" type="noConversion"/>
  </si>
  <si>
    <t>WHERE hire_date BETWEEN '1997/01/01' AND '1997/12/31';</t>
    <phoneticPr fontId="2" type="noConversion"/>
  </si>
  <si>
    <t>DELETE FROM emp;</t>
    <phoneticPr fontId="2" type="noConversion"/>
  </si>
  <si>
    <t>모든 사원이 삭제된다!!</t>
    <phoneticPr fontId="2" type="noConversion"/>
  </si>
  <si>
    <t>DELETE FROM emp</t>
    <phoneticPr fontId="2" type="noConversion"/>
  </si>
  <si>
    <t>DELETE</t>
    <phoneticPr fontId="2" type="noConversion"/>
  </si>
  <si>
    <t>MERGE</t>
    <phoneticPr fontId="2" type="noConversion"/>
  </si>
  <si>
    <t>EMP_NEW</t>
    <phoneticPr fontId="2" type="noConversion"/>
  </si>
  <si>
    <t>EMP를 EMP_NEW의 데이터로 업데이트하고자 한다.</t>
    <phoneticPr fontId="2" type="noConversion"/>
  </si>
  <si>
    <t>1. 김민준의 급여를 100에서 200으로 UPDATE</t>
    <phoneticPr fontId="2" type="noConversion"/>
  </si>
  <si>
    <t>2. 박기수, 오지민의 정보를 INSERT</t>
    <phoneticPr fontId="2" type="noConversion"/>
  </si>
  <si>
    <t>COMMIT;</t>
    <phoneticPr fontId="2" type="noConversion"/>
  </si>
  <si>
    <t>CHAR(n)</t>
    <phoneticPr fontId="2" type="noConversion"/>
  </si>
  <si>
    <t>VARCHAR2(n)</t>
    <phoneticPr fontId="2" type="noConversion"/>
  </si>
  <si>
    <t>NUMBER(p, s)</t>
    <phoneticPr fontId="2" type="noConversion"/>
  </si>
  <si>
    <t>: 숫자 데이터 타입</t>
    <phoneticPr fontId="2" type="noConversion"/>
  </si>
  <si>
    <t>TIMESTAMP</t>
    <phoneticPr fontId="2" type="noConversion"/>
  </si>
  <si>
    <t>LONG</t>
    <phoneticPr fontId="2" type="noConversion"/>
  </si>
  <si>
    <t>LONG RAW</t>
    <phoneticPr fontId="2" type="noConversion"/>
  </si>
  <si>
    <t>job</t>
    <phoneticPr fontId="2" type="noConversion"/>
  </si>
  <si>
    <t>deptno</t>
    <phoneticPr fontId="2" type="noConversion"/>
  </si>
  <si>
    <t>계층형 쿼리</t>
    <phoneticPr fontId="2" type="noConversion"/>
  </si>
  <si>
    <t>mgr</t>
    <phoneticPr fontId="2" type="noConversion"/>
  </si>
  <si>
    <t>comm</t>
    <phoneticPr fontId="2" type="noConversion"/>
  </si>
  <si>
    <t>SMITH</t>
    <phoneticPr fontId="2" type="noConversion"/>
  </si>
  <si>
    <t>ALLEN</t>
    <phoneticPr fontId="2" type="noConversion"/>
  </si>
  <si>
    <t>WARD</t>
    <phoneticPr fontId="2" type="noConversion"/>
  </si>
  <si>
    <t>JONES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</si>
  <si>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</si>
  <si>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</si>
  <si>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</si>
  <si>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</si>
  <si>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KING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</si>
  <si>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</si>
  <si>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</si>
  <si>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</si>
  <si>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</si>
  <si>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</si>
  <si>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CLERK</t>
    <phoneticPr fontId="2" type="noConversion"/>
  </si>
  <si>
    <t>SALESMAN</t>
    <phoneticPr fontId="2" type="noConversion"/>
  </si>
  <si>
    <t>MANAGER</t>
    <phoneticPr fontId="2" type="noConversion"/>
  </si>
  <si>
    <t>ANALYST</t>
    <phoneticPr fontId="2" type="noConversion"/>
  </si>
  <si>
    <t>PRESIDENT</t>
    <phoneticPr fontId="2" type="noConversion"/>
  </si>
  <si>
    <t>WHERE worker.mgr=manager.empno;</t>
    <phoneticPr fontId="2" type="noConversion"/>
  </si>
  <si>
    <t>SELECT lpad(' ', (level-1)*2, ' ')||ename</t>
    <phoneticPr fontId="2" type="noConversion"/>
  </si>
  <si>
    <t>FROM emp</t>
    <phoneticPr fontId="2" type="noConversion"/>
  </si>
  <si>
    <t>START WITH ename='KING'</t>
    <phoneticPr fontId="2" type="noConversion"/>
  </si>
  <si>
    <t>하향식 전개방식(관리자에서 사원 순으로 출력한다)</t>
    <phoneticPr fontId="2" type="noConversion"/>
  </si>
  <si>
    <t>집합연산자</t>
    <phoneticPr fontId="2" type="noConversion"/>
  </si>
  <si>
    <t>UNION ALL</t>
    <phoneticPr fontId="2" type="noConversion"/>
  </si>
  <si>
    <t>UNION</t>
    <phoneticPr fontId="2" type="noConversion"/>
  </si>
  <si>
    <t>INTERSECT</t>
    <phoneticPr fontId="2" type="noConversion"/>
  </si>
  <si>
    <t>MINUS</t>
    <phoneticPr fontId="2" type="noConversion"/>
  </si>
  <si>
    <t>SELECT ename, sal, deptno FROM emp WHERE deptno=10</t>
    <phoneticPr fontId="2" type="noConversion"/>
  </si>
  <si>
    <t>단일행 함수</t>
    <phoneticPr fontId="2" type="noConversion"/>
  </si>
  <si>
    <t>단일행 함수 : 한 건의 행이 입력되어, 한 건을 리턴</t>
    <phoneticPr fontId="2" type="noConversion"/>
  </si>
  <si>
    <t>복수행 함수 : 두 건 이상의 행이 입력되어, 한 건을 리턴</t>
    <phoneticPr fontId="2" type="noConversion"/>
  </si>
  <si>
    <t>1. 문자형 함수</t>
    <phoneticPr fontId="2" type="noConversion"/>
  </si>
  <si>
    <t>SELECT UPPER('oracle') FROM dual;</t>
    <phoneticPr fontId="2" type="noConversion"/>
  </si>
  <si>
    <t>ORACLE</t>
    <phoneticPr fontId="2" type="noConversion"/>
  </si>
  <si>
    <t>사용방법</t>
    <phoneticPr fontId="2" type="noConversion"/>
  </si>
  <si>
    <t>SELECT LOWER('ORACLE') FROM dual;</t>
    <phoneticPr fontId="2" type="noConversion"/>
  </si>
  <si>
    <t>oracle</t>
    <phoneticPr fontId="2" type="noConversion"/>
  </si>
  <si>
    <t>SELECT INITCAP('oracle') FROM dual;</t>
    <phoneticPr fontId="2" type="noConversion"/>
  </si>
  <si>
    <t>Oracle</t>
    <phoneticPr fontId="2" type="noConversion"/>
  </si>
  <si>
    <t>SELECT LENGTH('oracle') FROM dual;</t>
    <phoneticPr fontId="2" type="noConversion"/>
  </si>
  <si>
    <t>database</t>
    <phoneticPr fontId="2" type="noConversion"/>
  </si>
  <si>
    <t>oracle database 11g release 2</t>
    <phoneticPr fontId="2" type="noConversion"/>
  </si>
  <si>
    <t>SELECT CONCAT('oracle', 'database') FROM dual;</t>
    <phoneticPr fontId="2" type="noConversion"/>
  </si>
  <si>
    <t>oracle database</t>
    <phoneticPr fontId="2" type="noConversion"/>
  </si>
  <si>
    <t>SELECT LPAD('oracle', 10, '*') FROM dual;</t>
    <phoneticPr fontId="2" type="noConversion"/>
  </si>
  <si>
    <t>****oracle</t>
    <phoneticPr fontId="2" type="noConversion"/>
  </si>
  <si>
    <t>SELECT RPAD('oracle', 10, '*') FROM dual;</t>
    <phoneticPr fontId="2" type="noConversion"/>
  </si>
  <si>
    <t>oracle****</t>
    <phoneticPr fontId="2" type="noConversion"/>
  </si>
  <si>
    <t>SELECT LTRIM('oooracle', 'o') FROM dual;</t>
    <phoneticPr fontId="2" type="noConversion"/>
  </si>
  <si>
    <t>SELECT RTRIM('oracleee', 'e') FROM dual;</t>
    <phoneticPr fontId="2" type="noConversion"/>
  </si>
  <si>
    <t>SELECT TRIM(BOTH 'o' FROM 'oooracleoo') FROM dual;</t>
    <phoneticPr fontId="2" type="noConversion"/>
  </si>
  <si>
    <t>racle</t>
    <phoneticPr fontId="2" type="noConversion"/>
  </si>
  <si>
    <t>oracl</t>
    <phoneticPr fontId="2" type="noConversion"/>
  </si>
  <si>
    <t>2. 숫자함수</t>
    <phoneticPr fontId="2" type="noConversion"/>
  </si>
  <si>
    <t>SELECT ROUND(1234.5678) FROM dual;</t>
    <phoneticPr fontId="2" type="noConversion"/>
  </si>
  <si>
    <t>SELECT ROUND(1234.5678, 1) FROM dual;</t>
    <phoneticPr fontId="2" type="noConversion"/>
  </si>
  <si>
    <t>SELECT ROUND(1234.5678, 2) FROM dual;</t>
    <phoneticPr fontId="2" type="noConversion"/>
  </si>
  <si>
    <t>SELECT ROUND(1234.5678, -1) FROM dual;</t>
    <phoneticPr fontId="2" type="noConversion"/>
  </si>
  <si>
    <t>SELECT TRUNC(1234.5678) FROM dual;</t>
    <phoneticPr fontId="2" type="noConversion"/>
  </si>
  <si>
    <t>SELECT TRUNC(1234.5678, 1) FROM dual;</t>
    <phoneticPr fontId="2" type="noConversion"/>
  </si>
  <si>
    <t>SELECT TRUNC(1234.5678, 2) FROM dual;</t>
    <phoneticPr fontId="2" type="noConversion"/>
  </si>
  <si>
    <t>SELECT TRUNC(1234.5678, -1) FROM dual;</t>
    <phoneticPr fontId="2" type="noConversion"/>
  </si>
  <si>
    <t>SELECT MOD(3, 2) FROM dual;</t>
    <phoneticPr fontId="2" type="noConversion"/>
  </si>
  <si>
    <t>3. 날짜함수</t>
    <phoneticPr fontId="2" type="noConversion"/>
  </si>
  <si>
    <t>SELECT SYSDATE FROM dual;</t>
    <phoneticPr fontId="2" type="noConversion"/>
  </si>
  <si>
    <t>SELECT SYSDATE+1 FROM dual;</t>
    <phoneticPr fontId="2" type="noConversion"/>
  </si>
  <si>
    <t>SELECT SYSDATE-hiredate FROM emp;</t>
    <phoneticPr fontId="2" type="noConversion"/>
  </si>
  <si>
    <t>SELECT MONTHS_BETWEEN(SYSDATE, hiredate) FROM emp;</t>
    <phoneticPr fontId="2" type="noConversion"/>
  </si>
  <si>
    <t>(입사 후, 며칠 지났는지)</t>
    <phoneticPr fontId="2" type="noConversion"/>
  </si>
  <si>
    <t>(입사 후, 몇 개월 지났는지)</t>
    <phoneticPr fontId="2" type="noConversion"/>
  </si>
  <si>
    <t>SELECT ADD_MONTHS(hiredate, 6) FROM emp;</t>
    <phoneticPr fontId="2" type="noConversion"/>
  </si>
  <si>
    <t>(현재 시스템 날짜)</t>
    <phoneticPr fontId="2" type="noConversion"/>
  </si>
  <si>
    <t>(현재 시스템 날짜 + 1일)</t>
    <phoneticPr fontId="2" type="noConversion"/>
  </si>
  <si>
    <t>(입사 후, 6개월이 지난 날짜)</t>
    <phoneticPr fontId="2" type="noConversion"/>
  </si>
  <si>
    <t>SELECT NEXT_DAY(hiredate, '일') FROM emp;</t>
    <phoneticPr fontId="2" type="noConversion"/>
  </si>
  <si>
    <t>(입사 후, 첫번째 일요일의 날짜)</t>
    <phoneticPr fontId="2" type="noConversion"/>
  </si>
  <si>
    <t>SELECT LAST_DAY(hiredate) FROM emp;</t>
    <phoneticPr fontId="2" type="noConversion"/>
  </si>
  <si>
    <t>(입사한 달의 마지막 날짜)</t>
    <phoneticPr fontId="2" type="noConversion"/>
  </si>
  <si>
    <t>SELECT ROUND(hiredate, 'YEAR') FROM emp;</t>
    <phoneticPr fontId="2" type="noConversion"/>
  </si>
  <si>
    <t>(입사한 달이 7월 이후면, 다음 년도로 반올림)</t>
    <phoneticPr fontId="2" type="noConversion"/>
  </si>
  <si>
    <t>SELECT ROUND(hiredate, 'MONTH') FROM emp;</t>
    <phoneticPr fontId="2" type="noConversion"/>
  </si>
  <si>
    <t>(입사한 일이 15일 이후면, 다음 달로 반올림)</t>
    <phoneticPr fontId="2" type="noConversion"/>
  </si>
  <si>
    <t>SELECT TRUNC(hiredate, 'YEAR') FROM emp;</t>
    <phoneticPr fontId="2" type="noConversion"/>
  </si>
  <si>
    <t>SELECT TRUNC(hiredate, 'MONTH') FROM emp;</t>
    <phoneticPr fontId="2" type="noConversion"/>
  </si>
  <si>
    <t>(입사일을 당해년도 1월 1일로 내림 )</t>
    <phoneticPr fontId="2" type="noConversion"/>
  </si>
  <si>
    <t>(입사일을 당월 1일로 내림)</t>
    <phoneticPr fontId="2" type="noConversion"/>
  </si>
  <si>
    <t>4. 형변환 함수</t>
    <phoneticPr fontId="2" type="noConversion"/>
  </si>
  <si>
    <t>암묵적 형변환</t>
    <phoneticPr fontId="2" type="noConversion"/>
  </si>
  <si>
    <t>할당 연산</t>
    <phoneticPr fontId="2" type="noConversion"/>
  </si>
  <si>
    <t>비교 연산</t>
    <phoneticPr fontId="2" type="noConversion"/>
  </si>
  <si>
    <t>변환 전</t>
    <phoneticPr fontId="2" type="noConversion"/>
  </si>
  <si>
    <t>VARCHAR2 또는 CHAR</t>
    <phoneticPr fontId="2" type="noConversion"/>
  </si>
  <si>
    <t>VARCHAR3 또는 CHAR</t>
  </si>
  <si>
    <t>NUMBER</t>
    <phoneticPr fontId="2" type="noConversion"/>
  </si>
  <si>
    <t>변환 후</t>
    <phoneticPr fontId="2" type="noConversion"/>
  </si>
  <si>
    <t>VARCHAR2</t>
    <phoneticPr fontId="2" type="noConversion"/>
  </si>
  <si>
    <t>birthdate</t>
    <phoneticPr fontId="2" type="noConversion"/>
  </si>
  <si>
    <t>'1001'</t>
    <phoneticPr fontId="2" type="noConversion"/>
  </si>
  <si>
    <t>'2010/01/01'</t>
    <phoneticPr fontId="2" type="noConversion"/>
  </si>
  <si>
    <t>SYSDATE</t>
    <phoneticPr fontId="2" type="noConversion"/>
  </si>
  <si>
    <t>SELECT * FROM emp WHERE empno='1001';</t>
    <phoneticPr fontId="2" type="noConversion"/>
  </si>
  <si>
    <t>SELECT * FROM emp WHERE hiredate='2010/01/01';</t>
    <phoneticPr fontId="2" type="noConversion"/>
  </si>
  <si>
    <t>'2345243'</t>
    <phoneticPr fontId="2" type="noConversion"/>
  </si>
  <si>
    <t>SELECT * FROM emp WHERE birthdate=SYSDATE;</t>
    <phoneticPr fontId="2" type="noConversion"/>
  </si>
  <si>
    <t>SELECT * FROM emp WHERE phone=2345243;</t>
    <phoneticPr fontId="2" type="noConversion"/>
  </si>
  <si>
    <t>INTERNAL SUPPRESSING의 원인</t>
    <phoneticPr fontId="2" type="noConversion"/>
  </si>
  <si>
    <t>CHAR</t>
    <phoneticPr fontId="2" type="noConversion"/>
  </si>
  <si>
    <t>TO_DATE</t>
    <phoneticPr fontId="2" type="noConversion"/>
  </si>
  <si>
    <t>TO_CHAR</t>
    <phoneticPr fontId="2" type="noConversion"/>
  </si>
  <si>
    <t>TO_NUMBER</t>
    <phoneticPr fontId="2" type="noConversion"/>
  </si>
  <si>
    <t>명시적 형변환</t>
    <phoneticPr fontId="2" type="noConversion"/>
  </si>
  <si>
    <t>SELECT TO_DATE('20100101132030', 'YYYYMMDDHH24MISS') FROM dual;</t>
    <phoneticPr fontId="2" type="noConversion"/>
  </si>
  <si>
    <t>SELECT TO_NUMBER('\1,234,567.89', 'L9,999,999.00') FROM dual;</t>
    <phoneticPr fontId="2" type="noConversion"/>
  </si>
  <si>
    <t>SELECT TO_CHAR(1234567.89, 'L9,999,999.00') FROM dual;</t>
    <phoneticPr fontId="2" type="noConversion"/>
  </si>
  <si>
    <t>SELECT TO_CHAR(SYSDATE, 'YYYYMMDDHH24MISS') FROM dual;</t>
    <phoneticPr fontId="2" type="noConversion"/>
  </si>
  <si>
    <t>'20100101132030'</t>
    <phoneticPr fontId="2" type="noConversion"/>
  </si>
  <si>
    <t>'\1,234,567.89'</t>
    <phoneticPr fontId="2" type="noConversion"/>
  </si>
  <si>
    <t>SELECT sal+NVL(comm, 0) FROM emp;</t>
    <phoneticPr fontId="2" type="noConversion"/>
  </si>
  <si>
    <t>(comm이 NULL이면 0을 리턴)</t>
    <phoneticPr fontId="2" type="noConversion"/>
  </si>
  <si>
    <t>SELECT NVL2(comm, 100, 0) FROM emp;</t>
    <phoneticPr fontId="2" type="noConversion"/>
  </si>
  <si>
    <t>(comm이 NULL이 아니면 100, NULL이면 0을 리턴)</t>
    <phoneticPr fontId="2" type="noConversion"/>
  </si>
  <si>
    <t>SELECT NULLIF(comm, 0) FROM emp;</t>
    <phoneticPr fontId="2" type="noConversion"/>
  </si>
  <si>
    <t>(comm이 0이면 NULL을 리턴)</t>
    <phoneticPr fontId="2" type="noConversion"/>
  </si>
  <si>
    <t>SELECT COALESCE(sal, comm, 0) FROM emp;</t>
    <phoneticPr fontId="2" type="noConversion"/>
  </si>
  <si>
    <t>(NULL이 아닌 첫번째 인자를 리턴)</t>
    <phoneticPr fontId="2" type="noConversion"/>
  </si>
  <si>
    <t>SELECT empno, ename, sal, job,</t>
    <phoneticPr fontId="2" type="noConversion"/>
  </si>
  <si>
    <t xml:space="preserve">  CASE job WHEN 'ANALYST' THEN sal*1.1</t>
    <phoneticPr fontId="2" type="noConversion"/>
  </si>
  <si>
    <t xml:space="preserve">                ELSE sal</t>
    <phoneticPr fontId="2" type="noConversion"/>
  </si>
  <si>
    <t xml:space="preserve">   END salary</t>
    <phoneticPr fontId="2" type="noConversion"/>
  </si>
  <si>
    <t>FROM emp;</t>
    <phoneticPr fontId="2" type="noConversion"/>
  </si>
  <si>
    <t xml:space="preserve">                WHEN 'MANAGER' THEN sal*1.3</t>
    <phoneticPr fontId="2" type="noConversion"/>
  </si>
  <si>
    <t xml:space="preserve">                WHEN 'PRESIDENT' THEN sal*1.4</t>
    <phoneticPr fontId="2" type="noConversion"/>
  </si>
  <si>
    <t xml:space="preserve">                WHEN 'SALESMAN' THEN sal*1.5</t>
    <phoneticPr fontId="2" type="noConversion"/>
  </si>
  <si>
    <t xml:space="preserve">                WHEN 'CLERK' THEN sal*1.2</t>
    <phoneticPr fontId="2" type="noConversion"/>
  </si>
  <si>
    <t xml:space="preserve">  CASE WHEN sal &lt; 500 THEN sal*1.1</t>
    <phoneticPr fontId="2" type="noConversion"/>
  </si>
  <si>
    <t xml:space="preserve">                WHEN sal &lt; 800 THEN sal*1.2</t>
    <phoneticPr fontId="2" type="noConversion"/>
  </si>
  <si>
    <t xml:space="preserve">                WHEN sal &lt; 1000 THEN sal*1.3</t>
    <phoneticPr fontId="2" type="noConversion"/>
  </si>
  <si>
    <t xml:space="preserve">                WHEN sal &lt; 1200 THEN sal*1.4</t>
    <phoneticPr fontId="2" type="noConversion"/>
  </si>
  <si>
    <t xml:space="preserve">                WHEN sal &lt; 1400 THEN sal*1.5</t>
    <phoneticPr fontId="2" type="noConversion"/>
  </si>
  <si>
    <t>5. 일반 함수</t>
    <phoneticPr fontId="2" type="noConversion"/>
  </si>
  <si>
    <t>deptno 별 sal의 합계 출력</t>
    <phoneticPr fontId="2" type="noConversion"/>
  </si>
  <si>
    <t>GROUP BY deptno;</t>
    <phoneticPr fontId="2" type="noConversion"/>
  </si>
  <si>
    <t>GROUP BY</t>
    <phoneticPr fontId="2" type="noConversion"/>
  </si>
  <si>
    <t>HAVING</t>
    <phoneticPr fontId="2" type="noConversion"/>
  </si>
  <si>
    <t>deptno 별 급여 합계가 10000 이상인 deptno, 급여 합계 출력</t>
    <phoneticPr fontId="2" type="noConversion"/>
  </si>
  <si>
    <r>
      <t xml:space="preserve">SELECT deptno, </t>
    </r>
    <r>
      <rPr>
        <b/>
        <sz val="11"/>
        <color rgb="FFFF0000"/>
        <rFont val="맑은 고딕"/>
        <family val="3"/>
        <charset val="129"/>
        <scheme val="minor"/>
      </rPr>
      <t>SUM(sal)</t>
    </r>
    <phoneticPr fontId="2" type="noConversion"/>
  </si>
  <si>
    <t>X</t>
    <phoneticPr fontId="2" type="noConversion"/>
  </si>
  <si>
    <t>O</t>
    <phoneticPr fontId="2" type="noConversion"/>
  </si>
  <si>
    <t>1. dept가 같은 사원들로 그룹핑 (GROUP BY deptno)</t>
    <phoneticPr fontId="2" type="noConversion"/>
  </si>
  <si>
    <t>2. 각 소집단의 sal 합계가 10000 이상인지 확인 (HAVING SUM(sal) &gt;= 10000)</t>
    <phoneticPr fontId="2" type="noConversion"/>
  </si>
  <si>
    <t>2. 각 소집단의 sal 합계를 출력</t>
    <phoneticPr fontId="2" type="noConversion"/>
  </si>
  <si>
    <t>3. sal 합계 출력(SUM(sal))</t>
    <phoneticPr fontId="2" type="noConversion"/>
  </si>
  <si>
    <t>GROUP BY deptno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</si>
  <si>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HAVING SUM(sal) &gt;= 10000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</si>
  <si>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예) 1981년도 입사한 사원들의 deptno, job 별 급여 합계가 5000 이상인 deptno, job을 급여 합계가 많은 순으로 출력</t>
    <phoneticPr fontId="2" type="noConversion"/>
  </si>
  <si>
    <t>1. WHERE hiredate BETWEEN '1981/01/01' AND '1981/12/31'</t>
    <phoneticPr fontId="2" type="noConversion"/>
  </si>
  <si>
    <t>o</t>
    <phoneticPr fontId="2" type="noConversion"/>
  </si>
  <si>
    <t>x</t>
    <phoneticPr fontId="2" type="noConversion"/>
  </si>
  <si>
    <t>2. GROUP BY deptno, job</t>
    <phoneticPr fontId="2" type="noConversion"/>
  </si>
  <si>
    <t>3. HAVING SUM(sal) &gt;= 5000</t>
    <phoneticPr fontId="2" type="noConversion"/>
  </si>
  <si>
    <t>SORT</t>
    <phoneticPr fontId="2" type="noConversion"/>
  </si>
  <si>
    <t>4. ORDER BY SUM(sal) DESC</t>
    <phoneticPr fontId="2" type="noConversion"/>
  </si>
  <si>
    <t>SELECT deptno, job, SUM(sal)</t>
    <phoneticPr fontId="2" type="noConversion"/>
  </si>
  <si>
    <t>WHERE hiredate BETWEEN '1981/01/01' AND '1981/12/31'</t>
    <phoneticPr fontId="2" type="noConversion"/>
  </si>
  <si>
    <t>GROUP BY deptno, job</t>
    <phoneticPr fontId="2" type="noConversion"/>
  </si>
  <si>
    <t>ORDER BY SUM(sal) DESC;</t>
    <phoneticPr fontId="2" type="noConversion"/>
  </si>
  <si>
    <t>SELECT SUM(sal) FROM emp;</t>
    <phoneticPr fontId="2" type="noConversion"/>
  </si>
  <si>
    <t>SELECT AVG(sal) FROM emp;</t>
    <phoneticPr fontId="2" type="noConversion"/>
  </si>
  <si>
    <t>SELECT MAX(sal) FROM emp;</t>
    <phoneticPr fontId="2" type="noConversion"/>
  </si>
  <si>
    <t>SELECT MIN(sal) FROM emp;</t>
    <phoneticPr fontId="2" type="noConversion"/>
  </si>
  <si>
    <t>SELECT COUNT(sal) FROM emp;</t>
    <phoneticPr fontId="2" type="noConversion"/>
  </si>
  <si>
    <t>SELECT COUNT(*) FROM emp;</t>
    <phoneticPr fontId="2" type="noConversion"/>
  </si>
  <si>
    <t>사용 방법</t>
    <phoneticPr fontId="2" type="noConversion"/>
  </si>
  <si>
    <t>SELECT SUM(comm) FROM emp;</t>
    <phoneticPr fontId="2" type="noConversion"/>
  </si>
  <si>
    <t>SELECT AVG(comm) FROM emp;</t>
    <phoneticPr fontId="2" type="noConversion"/>
  </si>
  <si>
    <t>SELECT MAX(comm) FROM emp;</t>
    <phoneticPr fontId="2" type="noConversion"/>
  </si>
  <si>
    <t>SELECT MIN(comm) FROM emp;</t>
    <phoneticPr fontId="2" type="noConversion"/>
  </si>
  <si>
    <t>SELECT COUNT(comm) FROM emp;</t>
    <phoneticPr fontId="2" type="noConversion"/>
  </si>
  <si>
    <r>
      <t xml:space="preserve">: </t>
    </r>
    <r>
      <rPr>
        <sz val="11"/>
        <color rgb="FFFF0000"/>
        <rFont val="맑은 고딕"/>
        <family val="3"/>
        <charset val="129"/>
        <scheme val="minor"/>
      </rPr>
      <t>그룹 함수는 NULL 값을 연산에서 제외한다.</t>
    </r>
    <phoneticPr fontId="2" type="noConversion"/>
  </si>
  <si>
    <t>deptno, job 별 급여 합계 구하기</t>
    <phoneticPr fontId="2" type="noConversion"/>
  </si>
  <si>
    <t>GROUP BY deptno, job;</t>
    <phoneticPr fontId="2" type="noConversion"/>
  </si>
  <si>
    <t>SUM(sal)</t>
    <phoneticPr fontId="2" type="noConversion"/>
  </si>
  <si>
    <t>이 결과를 다음과 같은 형식으로 출력해보자</t>
    <phoneticPr fontId="2" type="noConversion"/>
  </si>
  <si>
    <t>위와 같은 출력을 만들기 위해서는 CASE 함수와 GROUP BY 함수를 사용해야 한다.</t>
    <phoneticPr fontId="2" type="noConversion"/>
  </si>
  <si>
    <t>먼저, CASE 함수를 사용하여 job 컬럼의 값으로 컬럼을 구성한다.</t>
    <phoneticPr fontId="2" type="noConversion"/>
  </si>
  <si>
    <t>SELECT deptno,</t>
    <phoneticPr fontId="2" type="noConversion"/>
  </si>
  <si>
    <t xml:space="preserve">           CASE job WHEN 'SALESMAN' THEN sal END "SALESMAN"</t>
    <phoneticPr fontId="2" type="noConversion"/>
  </si>
  <si>
    <t xml:space="preserve">           CASE job WHEN 'CLERK' THEN sal END "CLERK",</t>
    <phoneticPr fontId="2" type="noConversion"/>
  </si>
  <si>
    <t xml:space="preserve">           CASE job WHEN 'MANAGER' THEN sal END "MANAGER",</t>
    <phoneticPr fontId="2" type="noConversion"/>
  </si>
  <si>
    <t xml:space="preserve">           CASE job WHEN 'PRESIDENT' THEN sal END "PRESIDENT",</t>
    <phoneticPr fontId="2" type="noConversion"/>
  </si>
  <si>
    <t xml:space="preserve">           CASE job WHEN 'ANALYST' THEN sal END "ANALYST",</t>
    <phoneticPr fontId="2" type="noConversion"/>
  </si>
  <si>
    <t>위 결과에서 deptno로 그룹핑하면 sum 함수로 집계하면, NULL은 연산에서 제외되므로 deptno, job 별로 부분 집계가 된다.</t>
    <phoneticPr fontId="2" type="noConversion"/>
  </si>
  <si>
    <t xml:space="preserve">           SUM(CASE job WHEN 'CLERK' THEN sal END) "CLERK",</t>
    <phoneticPr fontId="2" type="noConversion"/>
  </si>
  <si>
    <t xml:space="preserve">           SUM(CASE job WHEN 'MANAGER' THEN sal END) "MANAGER",</t>
    <phoneticPr fontId="2" type="noConversion"/>
  </si>
  <si>
    <t xml:space="preserve">           SUM(CASE job WHEN 'PRESIDENT' THEN sal END) "PRESIDENT",</t>
    <phoneticPr fontId="2" type="noConversion"/>
  </si>
  <si>
    <t xml:space="preserve">           SUM(CASE job WHEN 'ANALYST' THEN sal END) "ANALYST",</t>
    <phoneticPr fontId="2" type="noConversion"/>
  </si>
  <si>
    <t xml:space="preserve">           SUM(CASE job WHEN 'SALESMAN' THEN sal END) "SALESMAN"</t>
    <phoneticPr fontId="2" type="noConversion"/>
  </si>
  <si>
    <t>위 결과에서 마지막 컬럼에 deptno 별 집계를 포함하려면, 다음과 같이 SUM(sal) 컬럼을 추가하면 된다.</t>
    <phoneticPr fontId="2" type="noConversion"/>
  </si>
  <si>
    <t xml:space="preserve">           SUM(CASE job WHEN 'SALESMAN' THEN sal END) "SALESMAN",</t>
    <phoneticPr fontId="2" type="noConversion"/>
  </si>
  <si>
    <r>
      <t xml:space="preserve">           </t>
    </r>
    <r>
      <rPr>
        <b/>
        <sz val="11"/>
        <color theme="1"/>
        <rFont val="맑은 고딕"/>
        <family val="3"/>
        <charset val="129"/>
        <scheme val="minor"/>
      </rPr>
      <t>SUM(sal)</t>
    </r>
    <r>
      <rPr>
        <sz val="11"/>
        <color theme="1"/>
        <rFont val="맑은 고딕"/>
        <family val="2"/>
        <charset val="129"/>
        <scheme val="minor"/>
      </rPr>
      <t xml:space="preserve"> "TOTAL"</t>
    </r>
    <phoneticPr fontId="2" type="noConversion"/>
  </si>
  <si>
    <t>등급</t>
    <phoneticPr fontId="2" type="noConversion"/>
  </si>
  <si>
    <t>SELECT empno, ename, job, mgr, hiredate, sal, comm, deptno FROM emp;</t>
    <phoneticPr fontId="2" type="noConversion"/>
  </si>
  <si>
    <t>SELECT * FROM emp;</t>
    <phoneticPr fontId="2" type="noConversion"/>
  </si>
  <si>
    <t>SELECT * FROM tab;</t>
    <phoneticPr fontId="2" type="noConversion"/>
  </si>
  <si>
    <t>: 테이블 전체 목록 표시하기</t>
    <phoneticPr fontId="2" type="noConversion"/>
  </si>
  <si>
    <t>DESC emp</t>
    <phoneticPr fontId="2" type="noConversion"/>
  </si>
  <si>
    <t>: 테이블의 컬럼 목록 표시하기</t>
    <phoneticPr fontId="2" type="noConversion"/>
  </si>
  <si>
    <t>: 특정 컬럼 표시하기</t>
    <phoneticPr fontId="2" type="noConversion"/>
  </si>
  <si>
    <t>SELECT</t>
    <phoneticPr fontId="2" type="noConversion"/>
  </si>
  <si>
    <t>WHERE</t>
    <phoneticPr fontId="2" type="noConversion"/>
  </si>
  <si>
    <t>SELECT * FROM emp WHERE sal &gt;= 1000;</t>
    <phoneticPr fontId="2" type="noConversion"/>
  </si>
  <si>
    <t>SELECT * FROM emp WHERE empno=7369;</t>
    <phoneticPr fontId="2" type="noConversion"/>
  </si>
  <si>
    <t>: 비교 연산자</t>
    <phoneticPr fontId="2" type="noConversion"/>
  </si>
  <si>
    <t xml:space="preserve">  =, &gt;, &lt;, &gt;=, &lt;=, &lt;&gt;</t>
    <phoneticPr fontId="2" type="noConversion"/>
  </si>
  <si>
    <t>SELECT * FROM emp WHERE sal BETWEEN 1000 AND 2000;</t>
    <phoneticPr fontId="2" type="noConversion"/>
  </si>
  <si>
    <t>: 다음 문장과 동일</t>
    <phoneticPr fontId="2" type="noConversion"/>
  </si>
  <si>
    <t>SELECT * FROM emp WHERE sal &gt;= 1000 AND sal &lt;= 2000;</t>
    <phoneticPr fontId="2" type="noConversion"/>
  </si>
  <si>
    <t>SELECT * FROM emp WHERE deptno IN (10, 20);</t>
    <phoneticPr fontId="2" type="noConversion"/>
  </si>
  <si>
    <t>SELECT * FROM emp WHERE deptno = 10 OR deptno = 20;</t>
    <phoneticPr fontId="2" type="noConversion"/>
  </si>
  <si>
    <t>SELECT * FROM emp WHERE comm IS NULL;</t>
    <phoneticPr fontId="2" type="noConversion"/>
  </si>
  <si>
    <t>SELECT * FROM emp WHERE ename='SCOTT';</t>
    <phoneticPr fontId="2" type="noConversion"/>
  </si>
  <si>
    <t>SELECT * FROM emp WHERE hiredate='87/05/23';</t>
    <phoneticPr fontId="2" type="noConversion"/>
  </si>
  <si>
    <t>product</t>
    <phoneticPr fontId="2" type="noConversion"/>
  </si>
  <si>
    <t>WHERE deptno=10;</t>
    <phoneticPr fontId="2" type="noConversion"/>
  </si>
  <si>
    <t>또는</t>
    <phoneticPr fontId="2" type="noConversion"/>
  </si>
  <si>
    <t>SELECT ename, sal FROM emp</t>
    <phoneticPr fontId="2" type="noConversion"/>
  </si>
  <si>
    <t>WHERE sal = (SELECT MAX(sal) FROM emp);</t>
    <phoneticPr fontId="2" type="noConversion"/>
  </si>
  <si>
    <t>WHERE sal &gt; (SELECT AVG(sal) FROM emp);</t>
    <phoneticPr fontId="2" type="noConversion"/>
  </si>
  <si>
    <t>SELECT ename, job, deptno FROM emp</t>
    <phoneticPr fontId="2" type="noConversion"/>
  </si>
  <si>
    <t>WHERE deptno = (SELECT deptno FROM emp WHERE job='SALESMAN');</t>
    <phoneticPr fontId="2" type="noConversion"/>
  </si>
  <si>
    <r>
      <t xml:space="preserve">WHERE deptno </t>
    </r>
    <r>
      <rPr>
        <b/>
        <sz val="11"/>
        <color theme="1"/>
        <rFont val="맑은 고딕"/>
        <family val="3"/>
        <charset val="129"/>
        <scheme val="minor"/>
      </rPr>
      <t>IN</t>
    </r>
    <r>
      <rPr>
        <sz val="11"/>
        <color theme="1"/>
        <rFont val="맑은 고딕"/>
        <family val="2"/>
        <charset val="129"/>
        <scheme val="minor"/>
      </rPr>
      <t xml:space="preserve"> (SELECT deptno FROM emp WHERE job='SALESMAN');</t>
    </r>
    <phoneticPr fontId="2" type="noConversion"/>
  </si>
  <si>
    <t>단일 행 서브쿼리</t>
    <phoneticPr fontId="2" type="noConversion"/>
  </si>
  <si>
    <t>서브쿼리</t>
    <phoneticPr fontId="2" type="noConversion"/>
  </si>
  <si>
    <t>복수 행 서브쿼리</t>
    <phoneticPr fontId="2" type="noConversion"/>
  </si>
  <si>
    <t>SELECT ename, job, sal FROM emp</t>
    <phoneticPr fontId="2" type="noConversion"/>
  </si>
  <si>
    <t>WHERE sal &gt; (SELECT sal FROM emp WHERE job='MANAGER');</t>
    <phoneticPr fontId="2" type="noConversion"/>
  </si>
  <si>
    <t>위 문장은 다음 문장과 동일하다.</t>
    <phoneticPr fontId="2" type="noConversion"/>
  </si>
  <si>
    <r>
      <t xml:space="preserve">WHERE sal &gt; 2450 </t>
    </r>
    <r>
      <rPr>
        <b/>
        <sz val="11"/>
        <color theme="1"/>
        <rFont val="맑은 고딕"/>
        <family val="3"/>
        <charset val="129"/>
        <scheme val="minor"/>
      </rPr>
      <t>OR</t>
    </r>
    <r>
      <rPr>
        <sz val="11"/>
        <color theme="1"/>
        <rFont val="맑은 고딕"/>
        <family val="2"/>
        <charset val="129"/>
        <scheme val="minor"/>
      </rPr>
      <t xml:space="preserve"> sal &gt; 2850 </t>
    </r>
    <r>
      <rPr>
        <b/>
        <sz val="11"/>
        <color theme="1"/>
        <rFont val="맑은 고딕"/>
        <family val="3"/>
        <charset val="129"/>
        <scheme val="minor"/>
      </rPr>
      <t>OR</t>
    </r>
    <r>
      <rPr>
        <sz val="11"/>
        <color theme="1"/>
        <rFont val="맑은 고딕"/>
        <family val="2"/>
        <charset val="129"/>
        <scheme val="minor"/>
      </rPr>
      <t xml:space="preserve"> sal &gt; 2975;</t>
    </r>
    <phoneticPr fontId="2" type="noConversion"/>
  </si>
  <si>
    <r>
      <t>WHERE sal &gt; 2450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</si>
  <si>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결국, 서브쿼리의 최소값보다 크면 된다.</t>
    <phoneticPr fontId="2" type="noConversion"/>
  </si>
  <si>
    <r>
      <t xml:space="preserve">WHERE sal &gt; 2450 </t>
    </r>
    <r>
      <rPr>
        <b/>
        <sz val="11"/>
        <color theme="1"/>
        <rFont val="맑은 고딕"/>
        <family val="2"/>
        <charset val="129"/>
        <scheme val="minor"/>
      </rPr>
      <t>AND</t>
    </r>
    <r>
      <rPr>
        <sz val="11"/>
        <color theme="1"/>
        <rFont val="맑은 고딕"/>
        <family val="2"/>
        <charset val="129"/>
        <scheme val="minor"/>
      </rPr>
      <t xml:space="preserve"> sal &gt; 2850 </t>
    </r>
    <r>
      <rPr>
        <b/>
        <sz val="11"/>
        <color theme="1"/>
        <rFont val="맑은 고딕"/>
        <family val="3"/>
        <charset val="129"/>
        <scheme val="minor"/>
      </rPr>
      <t>AND</t>
    </r>
    <r>
      <rPr>
        <sz val="11"/>
        <color theme="1"/>
        <rFont val="맑은 고딕"/>
        <family val="2"/>
        <charset val="129"/>
        <scheme val="minor"/>
      </rPr>
      <t xml:space="preserve"> sal &gt; 2975;</t>
    </r>
    <phoneticPr fontId="2" type="noConversion"/>
  </si>
  <si>
    <t>결국, 서브쿼리의 최대값보다 크면 된다.</t>
    <phoneticPr fontId="2" type="noConversion"/>
  </si>
  <si>
    <t>WHERE sal &gt; 2975;</t>
    <phoneticPr fontId="2" type="noConversion"/>
  </si>
  <si>
    <t>job이 SALESMAN인 사원과 같은 부서에 근무하는 사원의 ename, job, deptno를 출력</t>
    <phoneticPr fontId="2" type="noConversion"/>
  </si>
  <si>
    <t>job이 MANAGER인 사원보다 급여가 많은 사원의 ename, job, sal을 출력</t>
    <phoneticPr fontId="2" type="noConversion"/>
  </si>
  <si>
    <r>
      <t xml:space="preserve">WHERE sal &gt; </t>
    </r>
    <r>
      <rPr>
        <b/>
        <sz val="11"/>
        <color theme="1"/>
        <rFont val="맑은 고딕"/>
        <family val="3"/>
        <charset val="129"/>
        <scheme val="minor"/>
      </rPr>
      <t>ANY</t>
    </r>
    <r>
      <rPr>
        <sz val="11"/>
        <color theme="1"/>
        <rFont val="맑은 고딕"/>
        <family val="2"/>
        <charset val="129"/>
        <scheme val="minor"/>
      </rPr>
      <t xml:space="preserve"> (SELECT sal FROM emp WHERE job='MANAGER');</t>
    </r>
    <phoneticPr fontId="2" type="noConversion"/>
  </si>
  <si>
    <r>
      <t xml:space="preserve">WHERE sal &gt; </t>
    </r>
    <r>
      <rPr>
        <b/>
        <sz val="11"/>
        <color theme="1"/>
        <rFont val="맑은 고딕"/>
        <family val="3"/>
        <charset val="129"/>
        <scheme val="minor"/>
      </rPr>
      <t>ALL</t>
    </r>
    <r>
      <rPr>
        <sz val="11"/>
        <color theme="1"/>
        <rFont val="맑은 고딕"/>
        <family val="2"/>
        <charset val="129"/>
        <scheme val="minor"/>
      </rPr>
      <t xml:space="preserve"> (SELECT sal FROM emp WHERE job='MANAGER');</t>
    </r>
    <phoneticPr fontId="2" type="noConversion"/>
  </si>
  <si>
    <t>2. 상관관계 서브쿼리(Correlation Subquery) : 서브쿼리의 단독 실행이 불가능하다.</t>
    <phoneticPr fontId="2" type="noConversion"/>
  </si>
  <si>
    <t>복수 컬럼 서브 쿼리</t>
    <phoneticPr fontId="2" type="noConversion"/>
  </si>
  <si>
    <t>empno가 7499인 사원과 deptno, job이 같은 사원은?</t>
    <phoneticPr fontId="2" type="noConversion"/>
  </si>
  <si>
    <t>SELECT empno, deptno, job</t>
    <phoneticPr fontId="2" type="noConversion"/>
  </si>
  <si>
    <t>WHERE (deptno, job) = (SELECT deptno, job FROM emp</t>
    <phoneticPr fontId="2" type="noConversion"/>
  </si>
  <si>
    <t xml:space="preserve">                                   WHERE empno=7499);</t>
    <phoneticPr fontId="2" type="noConversion"/>
  </si>
  <si>
    <t>PAIRWISE 서브쿼리</t>
    <phoneticPr fontId="2" type="noConversion"/>
  </si>
  <si>
    <t>empno가 7654 또는 7566와 같은 deptno, job인 사원은?</t>
    <phoneticPr fontId="2" type="noConversion"/>
  </si>
  <si>
    <t>WHERE (deptno, job) IN (SELECT deptno, job FROM emp</t>
    <phoneticPr fontId="2" type="noConversion"/>
  </si>
  <si>
    <t xml:space="preserve">                                   WHERE empno IN (7654, 7566);</t>
    <phoneticPr fontId="2" type="noConversion"/>
  </si>
  <si>
    <t>NON-PAIRWISE 서브쿼리</t>
    <phoneticPr fontId="2" type="noConversion"/>
  </si>
  <si>
    <t>WHERE deptno IN (SELECT deptno FROM emp WHERE empno IN (7654, 7566))</t>
    <phoneticPr fontId="2" type="noConversion"/>
  </si>
  <si>
    <t>AND job IN (SELECT job FROM emp WHERE empno IN (7654, 7566));</t>
    <phoneticPr fontId="2" type="noConversion"/>
  </si>
  <si>
    <t>아래 문장은 다음과 같다.</t>
    <phoneticPr fontId="2" type="noConversion"/>
  </si>
  <si>
    <t>WHERE deptno IN (20, 30)</t>
    <phoneticPr fontId="2" type="noConversion"/>
  </si>
  <si>
    <t>AND job IN ('SALESMAN', 'MANAGER'));</t>
    <phoneticPr fontId="2" type="noConversion"/>
  </si>
  <si>
    <t>SELECT empno, sal, deptno</t>
    <phoneticPr fontId="2" type="noConversion"/>
  </si>
  <si>
    <t>WHERE sal &gt; ( SELECT AVG(sal) FROM emp</t>
    <phoneticPr fontId="2" type="noConversion"/>
  </si>
  <si>
    <t xml:space="preserve">                     WHERE deptno = e.deptno);</t>
    <phoneticPr fontId="2" type="noConversion"/>
  </si>
  <si>
    <t>FROM emp e</t>
    <phoneticPr fontId="2" type="noConversion"/>
  </si>
  <si>
    <t>사원 중에 각 부서의 평균 급여보다 많은 급여를 받는 사원은?</t>
    <phoneticPr fontId="2" type="noConversion"/>
  </si>
  <si>
    <t>SELECT empno, mgr</t>
    <phoneticPr fontId="2" type="noConversion"/>
  </si>
  <si>
    <t>WHERE EXIST (SELECT 'X' FROM emp</t>
    <phoneticPr fontId="2" type="noConversion"/>
  </si>
  <si>
    <t xml:space="preserve">                     WHERE empno=e.mgr);</t>
    <phoneticPr fontId="2" type="noConversion"/>
  </si>
  <si>
    <t xml:space="preserve">                     WHERE mgr=e.empno);</t>
    <phoneticPr fontId="2" type="noConversion"/>
  </si>
  <si>
    <t>관리자 사원의 검색</t>
    <phoneticPr fontId="2" type="noConversion"/>
  </si>
  <si>
    <t>말단 사원의 검색</t>
    <phoneticPr fontId="2" type="noConversion"/>
  </si>
  <si>
    <t>PIVOT 테이블 만들기</t>
    <phoneticPr fontId="2" type="noConversion"/>
  </si>
  <si>
    <t>함수</t>
    <phoneticPr fontId="2" type="noConversion"/>
  </si>
  <si>
    <t>upd_sal 테이블의 sal로 emp의 sal을 업데이트하자</t>
    <phoneticPr fontId="2" type="noConversion"/>
  </si>
  <si>
    <t>SELECT deptno, NULL, SUM(sal)</t>
    <phoneticPr fontId="2" type="noConversion"/>
  </si>
  <si>
    <r>
      <t xml:space="preserve">GROUP BY </t>
    </r>
    <r>
      <rPr>
        <b/>
        <sz val="11"/>
        <color rgb="FFFF0000"/>
        <rFont val="맑은 고딕"/>
        <family val="3"/>
        <charset val="129"/>
        <scheme val="minor"/>
      </rPr>
      <t>ROLLUP</t>
    </r>
    <r>
      <rPr>
        <sz val="11"/>
        <color theme="1"/>
        <rFont val="맑은 고딕"/>
        <family val="2"/>
        <charset val="129"/>
        <scheme val="minor"/>
      </rPr>
      <t>(deptno, job);</t>
    </r>
    <phoneticPr fontId="2" type="noConversion"/>
  </si>
  <si>
    <t>sum(sal)</t>
    <phoneticPr fontId="2" type="noConversion"/>
  </si>
  <si>
    <t>SELECT NULL, NULL, SUM(sal)</t>
    <phoneticPr fontId="2" type="noConversion"/>
  </si>
  <si>
    <r>
      <t xml:space="preserve">GROUP BY </t>
    </r>
    <r>
      <rPr>
        <b/>
        <sz val="11"/>
        <color rgb="FFFF0000"/>
        <rFont val="맑은 고딕"/>
        <family val="3"/>
        <charset val="129"/>
        <scheme val="minor"/>
      </rPr>
      <t>CUBE</t>
    </r>
    <r>
      <rPr>
        <sz val="11"/>
        <color theme="1"/>
        <rFont val="맑은 고딕"/>
        <family val="2"/>
        <charset val="129"/>
        <scheme val="minor"/>
      </rPr>
      <t>(deptno, job);</t>
    </r>
    <phoneticPr fontId="2" type="noConversion"/>
  </si>
  <si>
    <t>GROUP BY job</t>
    <phoneticPr fontId="2" type="noConversion"/>
  </si>
  <si>
    <t>SELECT NULL, job, SUM(sal)</t>
    <phoneticPr fontId="2" type="noConversion"/>
  </si>
  <si>
    <t>grouping(deptno)</t>
    <phoneticPr fontId="2" type="noConversion"/>
  </si>
  <si>
    <t>grouping(job)</t>
    <phoneticPr fontId="2" type="noConversion"/>
  </si>
  <si>
    <r>
      <t xml:space="preserve">GROUP BY </t>
    </r>
    <r>
      <rPr>
        <sz val="11"/>
        <rFont val="맑은 고딕"/>
        <family val="3"/>
        <charset val="129"/>
        <scheme val="minor"/>
      </rPr>
      <t>ROLLUP</t>
    </r>
    <r>
      <rPr>
        <sz val="11"/>
        <color theme="1"/>
        <rFont val="맑은 고딕"/>
        <family val="2"/>
        <charset val="129"/>
        <scheme val="minor"/>
      </rPr>
      <t>(deptno, job);</t>
    </r>
    <phoneticPr fontId="2" type="noConversion"/>
  </si>
  <si>
    <r>
      <t xml:space="preserve">SELECT deptno, job, SUM(sal), </t>
    </r>
    <r>
      <rPr>
        <b/>
        <sz val="11"/>
        <color rgb="FFFF0000"/>
        <rFont val="맑은 고딕"/>
        <family val="3"/>
        <charset val="129"/>
        <scheme val="minor"/>
      </rPr>
      <t>GROUPING</t>
    </r>
    <r>
      <rPr>
        <sz val="11"/>
        <color theme="1"/>
        <rFont val="맑은 고딕"/>
        <family val="2"/>
        <charset val="129"/>
        <scheme val="minor"/>
      </rPr>
      <t xml:space="preserve">(deptno), </t>
    </r>
    <r>
      <rPr>
        <b/>
        <sz val="11"/>
        <color rgb="FFFF0000"/>
        <rFont val="맑은 고딕"/>
        <family val="3"/>
        <charset val="129"/>
        <scheme val="minor"/>
      </rPr>
      <t>GROUPING</t>
    </r>
    <r>
      <rPr>
        <sz val="11"/>
        <color theme="1"/>
        <rFont val="맑은 고딕"/>
        <family val="2"/>
        <charset val="129"/>
        <scheme val="minor"/>
      </rPr>
      <t>(job)</t>
    </r>
    <phoneticPr fontId="2" type="noConversion"/>
  </si>
  <si>
    <t>SELECT deptno, job, mgr, sum(sal)</t>
    <phoneticPr fontId="2" type="noConversion"/>
  </si>
  <si>
    <t>((deptno, job, mgr), (deptno, mgr), (job, mgr));</t>
    <phoneticPr fontId="2" type="noConversion"/>
  </si>
  <si>
    <t>GROUP BY ROLLUP(deptno, (job, mgr));</t>
    <phoneticPr fontId="2" type="noConversion"/>
  </si>
  <si>
    <t>GROUP BY deptno, ROLLUP(job), CUBE(mgr);</t>
    <phoneticPr fontId="2" type="noConversion"/>
  </si>
  <si>
    <t>: 각 그룹에 대하여 모든 조합으로 GROUP BY 한다.</t>
    <phoneticPr fontId="2" type="noConversion"/>
  </si>
  <si>
    <r>
      <t xml:space="preserve">GROUP BY </t>
    </r>
    <r>
      <rPr>
        <b/>
        <sz val="11"/>
        <color rgb="FFFF0000"/>
        <rFont val="맑은 고딕"/>
        <family val="3"/>
        <charset val="129"/>
        <scheme val="minor"/>
      </rPr>
      <t>GROUPING SETS</t>
    </r>
    <phoneticPr fontId="2" type="noConversion"/>
  </si>
  <si>
    <t>연결된 그룹의 처리</t>
    <phoneticPr fontId="2" type="noConversion"/>
  </si>
  <si>
    <t>INSERT ALL</t>
    <phoneticPr fontId="2" type="noConversion"/>
  </si>
  <si>
    <t xml:space="preserve">  INTO emp_hiredate VALUES (empno, ename, hiredate)</t>
    <phoneticPr fontId="2" type="noConversion"/>
  </si>
  <si>
    <t xml:space="preserve">  INTO emp_sal VALUES(empno, ename, sal)</t>
    <phoneticPr fontId="2" type="noConversion"/>
  </si>
  <si>
    <t xml:space="preserve">  SELECT empno, ename, hiredate, sal</t>
    <phoneticPr fontId="2" type="noConversion"/>
  </si>
  <si>
    <t>emp_hiredate</t>
    <phoneticPr fontId="2" type="noConversion"/>
  </si>
  <si>
    <t>emp_sal</t>
    <phoneticPr fontId="2" type="noConversion"/>
  </si>
  <si>
    <r>
      <t xml:space="preserve">  </t>
    </r>
    <r>
      <rPr>
        <b/>
        <sz val="11"/>
        <color theme="1"/>
        <rFont val="맑은 고딕"/>
        <family val="3"/>
        <charset val="129"/>
        <scheme val="minor"/>
      </rPr>
      <t>WHEN hiredate &gt;= '81/01/01' THEN</t>
    </r>
    <phoneticPr fontId="2" type="noConversion"/>
  </si>
  <si>
    <r>
      <t xml:space="preserve">  </t>
    </r>
    <r>
      <rPr>
        <b/>
        <sz val="11"/>
        <color theme="1"/>
        <rFont val="맑은 고딕"/>
        <family val="3"/>
        <charset val="129"/>
        <scheme val="minor"/>
      </rPr>
      <t>WHEN sal &gt; 3000 THEN</t>
    </r>
    <phoneticPr fontId="2" type="noConversion"/>
  </si>
  <si>
    <t>sal1000</t>
    <phoneticPr fontId="2" type="noConversion"/>
  </si>
  <si>
    <t>sal3000</t>
    <phoneticPr fontId="2" type="noConversion"/>
  </si>
  <si>
    <t>salmax</t>
    <phoneticPr fontId="2" type="noConversion"/>
  </si>
  <si>
    <t xml:space="preserve">  WHEN sal &lt;= 1000 THEN</t>
    <phoneticPr fontId="2" type="noConversion"/>
  </si>
  <si>
    <t xml:space="preserve">  INTO sal1000 VALUES(empno, ename, sal)</t>
    <phoneticPr fontId="2" type="noConversion"/>
  </si>
  <si>
    <t xml:space="preserve">  WHEN sal &lt;= 3000 THEN</t>
    <phoneticPr fontId="2" type="noConversion"/>
  </si>
  <si>
    <t xml:space="preserve">  INTO sal3000 VALUES(empno, ename, sal)</t>
    <phoneticPr fontId="2" type="noConversion"/>
  </si>
  <si>
    <t xml:space="preserve">  ELSE</t>
    <phoneticPr fontId="2" type="noConversion"/>
  </si>
  <si>
    <t xml:space="preserve">  INTO salmax VALUES(empno, ename, sal)</t>
    <phoneticPr fontId="2" type="noConversion"/>
  </si>
  <si>
    <t xml:space="preserve">  SELECT empno, ename, sal FROM emp;</t>
    <phoneticPr fontId="2" type="noConversion"/>
  </si>
  <si>
    <r>
      <t xml:space="preserve">INSERT </t>
    </r>
    <r>
      <rPr>
        <b/>
        <sz val="11"/>
        <color theme="1"/>
        <rFont val="맑은 고딕"/>
        <family val="3"/>
        <charset val="129"/>
        <scheme val="minor"/>
      </rPr>
      <t>FIRST</t>
    </r>
    <phoneticPr fontId="2" type="noConversion"/>
  </si>
  <si>
    <t>sales_data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</si>
  <si>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</si>
  <si>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</si>
  <si>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</si>
  <si>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</si>
  <si>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sales_season</t>
    <phoneticPr fontId="2" type="noConversion"/>
  </si>
  <si>
    <t>code</t>
    <phoneticPr fontId="2" type="noConversion"/>
  </si>
  <si>
    <t>sales</t>
    <phoneticPr fontId="2" type="noConversion"/>
  </si>
  <si>
    <t>INTO sales_season VALUES(empno, 1, spring)</t>
    <phoneticPr fontId="2" type="noConversion"/>
  </si>
  <si>
    <t>INTO sales_season VALUES(empno, 2, summer)</t>
    <phoneticPr fontId="2" type="noConversion"/>
  </si>
  <si>
    <t>INTO sales_season VALUES(empno, 3, autumn)</t>
    <phoneticPr fontId="2" type="noConversion"/>
  </si>
  <si>
    <t>INTO sales_season VALUES(empno, 4, winter)</t>
    <phoneticPr fontId="2" type="noConversion"/>
  </si>
  <si>
    <t>SELECT empno, spring, summer, autumn, winter</t>
    <phoneticPr fontId="2" type="noConversion"/>
  </si>
  <si>
    <t>FROM sales_data;</t>
    <phoneticPr fontId="2" type="noConversion"/>
  </si>
  <si>
    <t>HAVING SUM(sal) &gt;= 5000</t>
    <phoneticPr fontId="2" type="noConversion"/>
  </si>
  <si>
    <t>최대 급여를 받는 사원의 ename, sal을 출력</t>
    <phoneticPr fontId="2" type="noConversion"/>
  </si>
  <si>
    <t>평균 급여보다 급여가 높은 사원의 ename, sal을 출력</t>
    <phoneticPr fontId="2" type="noConversion"/>
  </si>
  <si>
    <t>SELECT empno, ename, sal, CUME_DIST() OVER (ORDER BY sal DESC)</t>
    <phoneticPr fontId="2" type="noConversion"/>
  </si>
  <si>
    <t>sal을 내림차순으로 누적 분포 비율(0~1)을 계산</t>
    <phoneticPr fontId="2" type="noConversion"/>
  </si>
  <si>
    <t>PERCENT_RANK = (파티션 내 자신의 RANK-1) / (파티션 내의 행 개수-1)</t>
    <phoneticPr fontId="2" type="noConversion"/>
  </si>
  <si>
    <t>: 8.1.7. 버전 이상에서 사용 가능</t>
    <phoneticPr fontId="2" type="noConversion"/>
  </si>
  <si>
    <t>: 다양한 통계 처리 기능</t>
    <phoneticPr fontId="2" type="noConversion"/>
  </si>
  <si>
    <t>SELECT 분석함수명(인자) OVER ( [PARTITION BY 컬럼, …] [ORDER BY 컬럼, …] [ 윈도우 절] )</t>
    <phoneticPr fontId="2" type="noConversion"/>
  </si>
  <si>
    <t>rank</t>
    <phoneticPr fontId="2" type="noConversion"/>
  </si>
  <si>
    <t>deptno 별로 sal이 높은 순서에 따라 등수 부여</t>
    <phoneticPr fontId="2" type="noConversion"/>
  </si>
  <si>
    <r>
      <t>SELECT empno, ename, deptno, sal, RANK() OVER (</t>
    </r>
    <r>
      <rPr>
        <b/>
        <sz val="11"/>
        <color rgb="FF0070C0"/>
        <rFont val="맑은 고딕"/>
        <family val="3"/>
        <charset val="129"/>
        <scheme val="minor"/>
      </rPr>
      <t>PARTITION BY deptno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ORDER BY sal DESC</t>
    </r>
    <r>
      <rPr>
        <sz val="11"/>
        <color theme="1"/>
        <rFont val="맑은 고딕"/>
        <family val="2"/>
        <charset val="129"/>
        <scheme val="minor"/>
      </rPr>
      <t>) AS rank</t>
    </r>
    <phoneticPr fontId="2" type="noConversion"/>
  </si>
  <si>
    <t>sal을 내림차순으로 등수 부여. 단, 갭을 두지 않는다.</t>
    <phoneticPr fontId="2" type="noConversion"/>
  </si>
  <si>
    <t>SELECT empno, ename, sal, DENSE_RANK() OVER (ORDER BY sal DESC) AS rank</t>
    <phoneticPr fontId="2" type="noConversion"/>
  </si>
  <si>
    <t>SELECT empno, ename, sal, PERCENT_RANK() OVER (ORDER BY sal DESC)</t>
    <phoneticPr fontId="2" type="noConversion"/>
  </si>
  <si>
    <t>NTILE(N) : 파티션 내의 행들을 N개로 등분하여 순번을 부여</t>
    <phoneticPr fontId="2" type="noConversion"/>
  </si>
  <si>
    <t>SELECT empno, ename, sal, NTILE(7) OVER (ORDER BY sal DESC)</t>
    <phoneticPr fontId="2" type="noConversion"/>
  </si>
  <si>
    <t>파티션 내의 순번 부여</t>
    <phoneticPr fontId="2" type="noConversion"/>
  </si>
  <si>
    <t>SELECT empno, ename, sal, ROW_NUMBER() OVER (ORDER BY sal DESC)</t>
    <phoneticPr fontId="2" type="noConversion"/>
  </si>
  <si>
    <t>윈도우 함수</t>
    <phoneticPr fontId="2" type="noConversion"/>
  </si>
  <si>
    <t>행의 위치를 기준으로 지정</t>
    <phoneticPr fontId="2" type="noConversion"/>
  </si>
  <si>
    <t>hiredate를 오름차순으로 하여 누적 급여 계산</t>
    <phoneticPr fontId="2" type="noConversion"/>
  </si>
  <si>
    <r>
      <t xml:space="preserve">SELECT empno, ename, hiredate, sal, SUM(sal) OVER (ORDER BY hiredate </t>
    </r>
    <r>
      <rPr>
        <b/>
        <sz val="11"/>
        <color rgb="FFFF0000"/>
        <rFont val="맑은 고딕"/>
        <family val="3"/>
        <charset val="129"/>
        <scheme val="minor"/>
      </rPr>
      <t>ROWS UNBOUNDED PRECEDING</t>
    </r>
    <r>
      <rPr>
        <sz val="11"/>
        <color theme="1"/>
        <rFont val="맑은 고딕"/>
        <family val="2"/>
        <charset val="129"/>
        <scheme val="minor"/>
      </rPr>
      <t>) AS sum_sal</t>
    </r>
    <phoneticPr fontId="2" type="noConversion"/>
  </si>
  <si>
    <t>sum_sal</t>
    <phoneticPr fontId="2" type="noConversion"/>
  </si>
  <si>
    <t>deptno별 hiredate를 오름차순으로 하여 누적 급여 계산</t>
    <phoneticPr fontId="2" type="noConversion"/>
  </si>
  <si>
    <t xml:space="preserve">SELECT empno, ename, deptno, hiredate, sal, </t>
    <phoneticPr fontId="2" type="noConversion"/>
  </si>
  <si>
    <t xml:space="preserve">           SUM(sal) OVER (PARTITION BY deptno ORDER BY hiredate ROWS UNBOUNDED PRECEDING) AS rank</t>
    <phoneticPr fontId="2" type="noConversion"/>
  </si>
  <si>
    <t>hiredate를 오름차순으로 현재 사원과 해당 사원보다 입사가 빠른 3명의 평균 급여 계산</t>
    <phoneticPr fontId="2" type="noConversion"/>
  </si>
  <si>
    <r>
      <t xml:space="preserve">SELECT empno, ename, hiredate, sal, AVG(sal) OVER (ORDER BY hiredate </t>
    </r>
    <r>
      <rPr>
        <b/>
        <sz val="11"/>
        <color rgb="FFFF0000"/>
        <rFont val="맑은 고딕"/>
        <family val="3"/>
        <charset val="129"/>
        <scheme val="minor"/>
      </rPr>
      <t>ROWS 3 PRECEDING</t>
    </r>
    <r>
      <rPr>
        <sz val="11"/>
        <color theme="1"/>
        <rFont val="맑은 고딕"/>
        <family val="2"/>
        <charset val="129"/>
        <scheme val="minor"/>
      </rPr>
      <t>) AS rank</t>
    </r>
    <phoneticPr fontId="2" type="noConversion"/>
  </si>
  <si>
    <t>deptno 별 첫번째 값과 마지막 값 출력</t>
    <phoneticPr fontId="2" type="noConversion"/>
  </si>
  <si>
    <t xml:space="preserve">SELECT empno, ename, deptno, sal, </t>
    <phoneticPr fontId="2" type="noConversion"/>
  </si>
  <si>
    <r>
      <t xml:space="preserve">  FIRST_VALUE(sal) OVER (PARTITION BY deptno ORDER BY sal </t>
    </r>
    <r>
      <rPr>
        <b/>
        <sz val="11"/>
        <color rgb="FFFF0000"/>
        <rFont val="맑은 고딕"/>
        <family val="3"/>
        <charset val="129"/>
        <scheme val="minor"/>
      </rPr>
      <t/>
    </r>
    <phoneticPr fontId="2" type="noConversion"/>
  </si>
  <si>
    <r>
      <t xml:space="preserve">                                     </t>
    </r>
    <r>
      <rPr>
        <b/>
        <sz val="11"/>
        <color rgb="FFFF0000"/>
        <rFont val="맑은 고딕"/>
        <family val="3"/>
        <charset val="129"/>
        <scheme val="minor"/>
      </rPr>
      <t>ROWS BETWEEN UNBOUNDED PRECEDING AND UNBOUNDED FOLLOWING) AS first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</si>
  <si>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t xml:space="preserve">  LAST_VALUE(sal) OVER (PARTITION BY deptno ORDER BY sal </t>
    </r>
    <r>
      <rPr>
        <b/>
        <sz val="11"/>
        <color rgb="FFFF0000"/>
        <rFont val="맑은 고딕"/>
        <family val="3"/>
        <charset val="129"/>
        <scheme val="minor"/>
      </rPr>
      <t/>
    </r>
    <phoneticPr fontId="2" type="noConversion"/>
  </si>
  <si>
    <r>
      <t xml:space="preserve">                                     </t>
    </r>
    <r>
      <rPr>
        <b/>
        <sz val="11"/>
        <color rgb="FFFF0000"/>
        <rFont val="맑은 고딕"/>
        <family val="3"/>
        <charset val="129"/>
        <scheme val="minor"/>
      </rPr>
      <t>ROWS BETWEEN UNBOUNDED PRECEDING AND UNBOUNDED FOLLOWING) AS last</t>
    </r>
    <phoneticPr fontId="2" type="noConversion"/>
  </si>
  <si>
    <t>first</t>
    <phoneticPr fontId="2" type="noConversion"/>
  </si>
  <si>
    <t>PL/SQL</t>
    <phoneticPr fontId="2" type="noConversion"/>
  </si>
  <si>
    <t>: SQL 언어에 변수 정의 기능 및 흐름 제어문을 사용 할 수 있도록 추가한 프로그램 기능</t>
    <phoneticPr fontId="2" type="noConversion"/>
  </si>
  <si>
    <t>PL/SQL 블록의 구성</t>
    <phoneticPr fontId="2" type="noConversion"/>
  </si>
  <si>
    <t>DECLARE</t>
    <phoneticPr fontId="2" type="noConversion"/>
  </si>
  <si>
    <t>BEGIN</t>
    <phoneticPr fontId="2" type="noConversion"/>
  </si>
  <si>
    <t>EXCEPTION</t>
    <phoneticPr fontId="2" type="noConversion"/>
  </si>
  <si>
    <t>END;</t>
    <phoneticPr fontId="2" type="noConversion"/>
  </si>
  <si>
    <t>/</t>
    <phoneticPr fontId="2" type="noConversion"/>
  </si>
  <si>
    <t>예)</t>
    <phoneticPr fontId="2" type="noConversion"/>
  </si>
  <si>
    <t xml:space="preserve">  NULL;</t>
    <phoneticPr fontId="2" type="noConversion"/>
  </si>
  <si>
    <t>DECLARE</t>
    <phoneticPr fontId="2" type="noConversion"/>
  </si>
  <si>
    <t>BEGIN</t>
    <phoneticPr fontId="2" type="noConversion"/>
  </si>
  <si>
    <t>EXCEPTION</t>
    <phoneticPr fontId="2" type="noConversion"/>
  </si>
  <si>
    <t>END;</t>
    <phoneticPr fontId="2" type="noConversion"/>
  </si>
  <si>
    <t>/</t>
    <phoneticPr fontId="2" type="noConversion"/>
  </si>
  <si>
    <t>변수 선언</t>
    <phoneticPr fontId="2" type="noConversion"/>
  </si>
  <si>
    <t xml:space="preserve">  v_hiredate DATE;</t>
    <phoneticPr fontId="2" type="noConversion"/>
  </si>
  <si>
    <t xml:space="preserve">  v_location VARCHAR2(13) := 'Seoul';</t>
    <phoneticPr fontId="2" type="noConversion"/>
  </si>
  <si>
    <t xml:space="preserve">  v_hiredate := '2010/01/01';</t>
    <phoneticPr fontId="2" type="noConversion"/>
  </si>
  <si>
    <t>: 변수 선언</t>
    <phoneticPr fontId="2" type="noConversion"/>
  </si>
  <si>
    <t>: 변수 선언과 동시에 초기화(NOT NULL : 반드시 선언과 동시에 초기화해야 함)</t>
    <phoneticPr fontId="2" type="noConversion"/>
  </si>
  <si>
    <t>: 문자형 변수를 초기화 할 때는 ' ' 사용</t>
    <phoneticPr fontId="2" type="noConversion"/>
  </si>
  <si>
    <t>: 상수 변수 선언과 동시에 초기화. 변경 불가</t>
    <phoneticPr fontId="2" type="noConversion"/>
  </si>
  <si>
    <t>: 본문에서 변수에 값 할당</t>
    <phoneticPr fontId="2" type="noConversion"/>
  </si>
  <si>
    <t>변수의 데이터 타입</t>
    <phoneticPr fontId="2" type="noConversion"/>
  </si>
  <si>
    <t xml:space="preserve">: 가변길이 문자열. 최대 32,767 바이트 저장. </t>
    <phoneticPr fontId="2" type="noConversion"/>
  </si>
  <si>
    <t>: 고정길이 문자열. 최대 32,767 바이트 저장. 디폴트는 1</t>
    <phoneticPr fontId="2" type="noConversion"/>
  </si>
  <si>
    <t>: 이진 데이터. 최대 32,767 바이트 저장.</t>
    <phoneticPr fontId="2" type="noConversion"/>
  </si>
  <si>
    <t>BINARY_INTEGER</t>
    <phoneticPr fontId="2" type="noConversion"/>
  </si>
  <si>
    <t>: -2,147,483,647 ~ + 2,147,483,647</t>
    <phoneticPr fontId="2" type="noConversion"/>
  </si>
  <si>
    <t>PLS_INTEGER</t>
    <phoneticPr fontId="2" type="noConversion"/>
  </si>
  <si>
    <t>: -2,147,483,647 ~ + 2,147,483,648. BINARY_INTEGER보다 빠름</t>
    <phoneticPr fontId="2" type="noConversion"/>
  </si>
  <si>
    <t>BOOLEAN</t>
    <phoneticPr fontId="2" type="noConversion"/>
  </si>
  <si>
    <t>: TRUE, FALSE, NULL 값을 가질 수 있음</t>
    <phoneticPr fontId="2" type="noConversion"/>
  </si>
  <si>
    <t>: 연, 월, 일, 시, 분, 초</t>
    <phoneticPr fontId="2" type="noConversion"/>
  </si>
  <si>
    <t>: 연, 월, 일, 시, 분, 초, 10의 -9승 초</t>
    <phoneticPr fontId="2" type="noConversion"/>
  </si>
  <si>
    <t>: TIMESTAMP WITH TIMEZONE</t>
    <phoneticPr fontId="2" type="noConversion"/>
  </si>
  <si>
    <t>: TIMESTAMP WITH LOCAL TIME ZONE</t>
    <phoneticPr fontId="2" type="noConversion"/>
  </si>
  <si>
    <t>INTERVAL</t>
    <phoneticPr fontId="2" type="noConversion"/>
  </si>
  <si>
    <t>: 기간 저장</t>
    <phoneticPr fontId="2" type="noConversion"/>
  </si>
  <si>
    <t>: INTERVAL YEAR TO MONTH</t>
    <phoneticPr fontId="2" type="noConversion"/>
  </si>
  <si>
    <t>: INTERVAL DAY TO SECOND</t>
    <phoneticPr fontId="2" type="noConversion"/>
  </si>
  <si>
    <t>바인드 변수</t>
    <phoneticPr fontId="2" type="noConversion"/>
  </si>
  <si>
    <t>SQL&gt; VARIABLE sal NUMBER</t>
    <phoneticPr fontId="2" type="noConversion"/>
  </si>
  <si>
    <t xml:space="preserve">  :sal := 1000;</t>
    <phoneticPr fontId="2" type="noConversion"/>
  </si>
  <si>
    <t>SQL&gt; PRINT sal</t>
    <phoneticPr fontId="2" type="noConversion"/>
  </si>
  <si>
    <t>: 바인드 변수를 PL/SQL 블록에서 참조하려면 :를 변수 앞에 기술한다.</t>
    <phoneticPr fontId="2" type="noConversion"/>
  </si>
  <si>
    <t>: PL/SQL 블록 외부에 바인드 변수 선언</t>
    <phoneticPr fontId="2" type="noConversion"/>
  </si>
  <si>
    <t>: 바인드 변수 값 확인</t>
    <phoneticPr fontId="2" type="noConversion"/>
  </si>
  <si>
    <t>DBMS_OUTPUT.PUT_LINE</t>
    <phoneticPr fontId="2" type="noConversion"/>
  </si>
  <si>
    <t>SQL&gt; SET SERVEROUTPUT ON</t>
    <phoneticPr fontId="2" type="noConversion"/>
  </si>
  <si>
    <t>: DBMS_OUTPUT 패키지 사용을 위하여 세션에서 한번만 실행</t>
    <phoneticPr fontId="2" type="noConversion"/>
  </si>
  <si>
    <t xml:space="preserve">  v_message CHAR(20) := 'Hello';</t>
    <phoneticPr fontId="2" type="noConversion"/>
  </si>
  <si>
    <t xml:space="preserve">  DBMS_OUTPUT.PUT_LINE(v_message || '여러분');</t>
    <phoneticPr fontId="2" type="noConversion"/>
  </si>
  <si>
    <t>: 화면 출력</t>
    <phoneticPr fontId="2" type="noConversion"/>
  </si>
  <si>
    <t>PL/SQL 블록에서 SQL 문장 사용</t>
    <phoneticPr fontId="2" type="noConversion"/>
  </si>
  <si>
    <t>SQL%ROWCOUNT</t>
    <phoneticPr fontId="2" type="noConversion"/>
  </si>
  <si>
    <t>SQL%FOUND</t>
    <phoneticPr fontId="2" type="noConversion"/>
  </si>
  <si>
    <t>SQL%NOTFOUND</t>
    <phoneticPr fontId="2" type="noConversion"/>
  </si>
  <si>
    <t>SQL%ISOPEN</t>
    <phoneticPr fontId="2" type="noConversion"/>
  </si>
  <si>
    <t>암묵적 커서 속성</t>
    <phoneticPr fontId="2" type="noConversion"/>
  </si>
  <si>
    <t>: SQL 문장이 실행 될 때마다 해당 문장 실행을 위한 메모리 영역</t>
    <phoneticPr fontId="2" type="noConversion"/>
  </si>
  <si>
    <t>: 커서 상태는 다음과 같은 속성으로 확인 할 수 있다.</t>
    <phoneticPr fontId="2" type="noConversion"/>
  </si>
  <si>
    <t>: 가장 최근에 실행된 SQL 문장에 의해 변경된 행의 개수</t>
    <phoneticPr fontId="2" type="noConversion"/>
  </si>
  <si>
    <t>: 가장 최근에 실행된 SQL 문장이 1건이라도 변경한 경우, TRUE 리턴</t>
    <phoneticPr fontId="2" type="noConversion"/>
  </si>
  <si>
    <t>: 가장 최근에 실행된 SQL 문장이 1건도 변경하지 않은 경우, TRUE 리턴</t>
    <phoneticPr fontId="2" type="noConversion"/>
  </si>
  <si>
    <t>: SQL 문장의 실행이 완료되면, 커서가 자동으로 닫히므로 항상 FALSE 리턴</t>
    <phoneticPr fontId="2" type="noConversion"/>
  </si>
  <si>
    <t xml:space="preserve">  DELETE FROM emp WHERE deptno=10;</t>
    <phoneticPr fontId="2" type="noConversion"/>
  </si>
  <si>
    <t>트랜잭션 제어</t>
    <phoneticPr fontId="2" type="noConversion"/>
  </si>
  <si>
    <t xml:space="preserve">  INSERT INTO emp(empno, ename) VALUES(9998, 'KANG');</t>
    <phoneticPr fontId="2" type="noConversion"/>
  </si>
  <si>
    <t>: 또는 ROLLBACK</t>
    <phoneticPr fontId="2" type="noConversion"/>
  </si>
  <si>
    <t>조건문</t>
    <phoneticPr fontId="2" type="noConversion"/>
  </si>
  <si>
    <t xml:space="preserve">  v_score NUMBER(3) := 95;</t>
    <phoneticPr fontId="2" type="noConversion"/>
  </si>
  <si>
    <t xml:space="preserve">  v_grade CHAR(1);</t>
    <phoneticPr fontId="2" type="noConversion"/>
  </si>
  <si>
    <t xml:space="preserve">  END IF;</t>
    <phoneticPr fontId="2" type="noConversion"/>
  </si>
  <si>
    <t xml:space="preserve">  DBMS_OUTPUT.PUT_LINE(v_grade);</t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</si>
  <si>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IF</t>
    </r>
    <r>
      <rPr>
        <sz val="11"/>
        <color theme="1"/>
        <rFont val="맑은 고딕"/>
        <family val="2"/>
        <charset val="129"/>
        <scheme val="minor"/>
      </rPr>
      <t xml:space="preserve"> v_score &gt;= 90 </t>
    </r>
    <r>
      <rPr>
        <sz val="11"/>
        <color rgb="FFFF0000"/>
        <rFont val="맑은 고딕"/>
        <family val="3"/>
        <charset val="129"/>
        <scheme val="minor"/>
      </rPr>
      <t>THEN</t>
    </r>
    <r>
      <rPr>
        <sz val="11"/>
        <color theme="1"/>
        <rFont val="맑은 고딕"/>
        <family val="2"/>
        <charset val="129"/>
        <scheme val="minor"/>
      </rPr>
      <t xml:space="preserve"> v_grade := 'A';</t>
    </r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</si>
  <si>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ELSIF</t>
    </r>
    <r>
      <rPr>
        <sz val="11"/>
        <color theme="1"/>
        <rFont val="맑은 고딕"/>
        <family val="2"/>
        <charset val="129"/>
        <scheme val="minor"/>
      </rPr>
      <t xml:space="preserve"> v_score &gt;= 80 </t>
    </r>
    <r>
      <rPr>
        <sz val="11"/>
        <color rgb="FFFF0000"/>
        <rFont val="맑은 고딕"/>
        <family val="3"/>
        <charset val="129"/>
        <scheme val="minor"/>
      </rPr>
      <t>THEN</t>
    </r>
    <r>
      <rPr>
        <sz val="11"/>
        <color theme="1"/>
        <rFont val="맑은 고딕"/>
        <family val="2"/>
        <charset val="129"/>
        <scheme val="minor"/>
      </rPr>
      <t xml:space="preserve"> v_grade := 'B';</t>
    </r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</si>
  <si>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ELSIF</t>
    </r>
    <r>
      <rPr>
        <sz val="11"/>
        <color theme="1"/>
        <rFont val="맑은 고딕"/>
        <family val="2"/>
        <charset val="129"/>
        <scheme val="minor"/>
      </rPr>
      <t xml:space="preserve"> v_score &gt;= 70 </t>
    </r>
    <r>
      <rPr>
        <sz val="11"/>
        <color rgb="FFFF0000"/>
        <rFont val="맑은 고딕"/>
        <family val="3"/>
        <charset val="129"/>
        <scheme val="minor"/>
      </rPr>
      <t>THEN</t>
    </r>
    <r>
      <rPr>
        <sz val="11"/>
        <color theme="1"/>
        <rFont val="맑은 고딕"/>
        <family val="2"/>
        <charset val="129"/>
        <scheme val="minor"/>
      </rPr>
      <t xml:space="preserve"> v_grade := 'C';</t>
    </r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</si>
  <si>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ELSIF</t>
    </r>
    <r>
      <rPr>
        <sz val="11"/>
        <color theme="1"/>
        <rFont val="맑은 고딕"/>
        <family val="2"/>
        <charset val="129"/>
        <scheme val="minor"/>
      </rPr>
      <t xml:space="preserve"> v_score &gt;= 60 </t>
    </r>
    <r>
      <rPr>
        <sz val="11"/>
        <color rgb="FFFF0000"/>
        <rFont val="맑은 고딕"/>
        <family val="3"/>
        <charset val="129"/>
        <scheme val="minor"/>
      </rPr>
      <t>THEN</t>
    </r>
    <r>
      <rPr>
        <sz val="11"/>
        <color theme="1"/>
        <rFont val="맑은 고딕"/>
        <family val="2"/>
        <charset val="129"/>
        <scheme val="minor"/>
      </rPr>
      <t xml:space="preserve"> v_grade := 'D';</t>
    </r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</si>
  <si>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ELSE</t>
    </r>
    <r>
      <rPr>
        <sz val="11"/>
        <color theme="1"/>
        <rFont val="맑은 고딕"/>
        <family val="2"/>
        <charset val="129"/>
        <scheme val="minor"/>
      </rPr>
      <t xml:space="preserve"> v_grade := 'F';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</si>
  <si>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END IF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</si>
  <si>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반복문</t>
    <phoneticPr fontId="2" type="noConversion"/>
  </si>
  <si>
    <t xml:space="preserve">  v_i NUMBER(3) := 0;</t>
    <phoneticPr fontId="2" type="noConversion"/>
  </si>
  <si>
    <t xml:space="preserve">  v_sum NUMBER(5) := 0;</t>
    <phoneticPr fontId="2" type="noConversion"/>
  </si>
  <si>
    <t xml:space="preserve">  LOOP</t>
    <phoneticPr fontId="2" type="noConversion"/>
  </si>
  <si>
    <t xml:space="preserve">    v_i := v_i + 1;</t>
    <phoneticPr fontId="2" type="noConversion"/>
  </si>
  <si>
    <t xml:space="preserve">    v_sum := v_sum + v_i;</t>
    <phoneticPr fontId="2" type="noConversion"/>
  </si>
  <si>
    <t xml:space="preserve">  END LOOP;</t>
    <phoneticPr fontId="2" type="noConversion"/>
  </si>
  <si>
    <t xml:space="preserve">  DBMS_OUTPUT.PUT_LINE(v_sum);</t>
    <phoneticPr fontId="2" type="noConversion"/>
  </si>
  <si>
    <t xml:space="preserve">  LOOP</t>
    <phoneticPr fontId="2" type="noConversion"/>
  </si>
  <si>
    <t xml:space="preserve">  END LOOP;</t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</si>
  <si>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EXIT WHEN</t>
    </r>
    <r>
      <rPr>
        <sz val="11"/>
        <color theme="1"/>
        <rFont val="맑은 고딕"/>
        <family val="2"/>
        <charset val="129"/>
        <scheme val="minor"/>
      </rPr>
      <t xml:space="preserve"> v_i &gt;= 10;</t>
    </r>
    <phoneticPr fontId="2" type="noConversion"/>
  </si>
  <si>
    <r>
      <t xml:space="preserve">  WHILE </t>
    </r>
    <r>
      <rPr>
        <sz val="11"/>
        <rFont val="맑은 고딕"/>
        <family val="3"/>
        <charset val="129"/>
        <scheme val="minor"/>
      </rPr>
      <t xml:space="preserve">v_i &lt; 10 </t>
    </r>
    <r>
      <rPr>
        <sz val="11"/>
        <color rgb="FFFF0000"/>
        <rFont val="맑은 고딕"/>
        <family val="3"/>
        <charset val="129"/>
        <scheme val="minor"/>
      </rPr>
      <t>LOOP</t>
    </r>
    <phoneticPr fontId="2" type="noConversion"/>
  </si>
  <si>
    <r>
      <t xml:space="preserve">  FOR</t>
    </r>
    <r>
      <rPr>
        <sz val="11"/>
        <rFont val="맑은 고딕"/>
        <family val="3"/>
        <charset val="129"/>
        <scheme val="minor"/>
      </rPr>
      <t xml:space="preserve"> i</t>
    </r>
    <r>
      <rPr>
        <sz val="11"/>
        <color rgb="FFFF0000"/>
        <rFont val="맑은 고딕"/>
        <family val="2"/>
        <charset val="129"/>
        <scheme val="minor"/>
      </rPr>
      <t xml:space="preserve"> IN </t>
    </r>
    <r>
      <rPr>
        <sz val="11"/>
        <rFont val="맑은 고딕"/>
        <family val="3"/>
        <charset val="129"/>
        <scheme val="minor"/>
      </rPr>
      <t>1..10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LOOP</t>
    </r>
    <phoneticPr fontId="2" type="noConversion"/>
  </si>
  <si>
    <t xml:space="preserve">    v_sum := v_sum + i;</t>
    <phoneticPr fontId="2" type="noConversion"/>
  </si>
  <si>
    <t xml:space="preserve">  v_sal NUMBER(5);</t>
    <phoneticPr fontId="2" type="noConversion"/>
  </si>
  <si>
    <t xml:space="preserve">  SELECT sal INTO v_sal FROM emp WHERE empno=7844;</t>
    <phoneticPr fontId="2" type="noConversion"/>
  </si>
  <si>
    <t xml:space="preserve">  DBMS_OUTPUT.PUT_LINE(sal);</t>
    <phoneticPr fontId="2" type="noConversion"/>
  </si>
  <si>
    <t>%TYPE</t>
    <phoneticPr fontId="2" type="noConversion"/>
  </si>
  <si>
    <t>: EMP 테이블의 SAL 컬럼과 동일한 데이터 타입으로 선언</t>
    <phoneticPr fontId="2" type="noConversion"/>
  </si>
  <si>
    <r>
      <t xml:space="preserve">  v_sal emp.sal</t>
    </r>
    <r>
      <rPr>
        <sz val="11"/>
        <color rgb="FFFF0000"/>
        <rFont val="맑은 고딕"/>
        <family val="3"/>
        <charset val="129"/>
        <scheme val="minor"/>
      </rPr>
      <t>%TYPE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</si>
  <si>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%ROWTYPE</t>
    <phoneticPr fontId="2" type="noConversion"/>
  </si>
  <si>
    <r>
      <t xml:space="preserve">  v_emp emp</t>
    </r>
    <r>
      <rPr>
        <sz val="11"/>
        <color rgb="FFFF0000"/>
        <rFont val="맑은 고딕"/>
        <family val="3"/>
        <charset val="129"/>
        <scheme val="minor"/>
      </rPr>
      <t>%ROWTYPE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</si>
  <si>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 xml:space="preserve">  SELECT * INTO v_emp FROM emp WHERE empno=7844;</t>
    <phoneticPr fontId="2" type="noConversion"/>
  </si>
  <si>
    <t xml:space="preserve">  DBMS_OUTPUT.PUT_LINE(v_emp.empno);</t>
    <phoneticPr fontId="2" type="noConversion"/>
  </si>
  <si>
    <t xml:space="preserve">  DBMS_OUTPUT.PUT_LINE(v_emp.ename);</t>
    <phoneticPr fontId="2" type="noConversion"/>
  </si>
  <si>
    <t xml:space="preserve">  DBMS_OUTPUT.PUT_LINE(v_emp.sal);</t>
    <phoneticPr fontId="2" type="noConversion"/>
  </si>
  <si>
    <t xml:space="preserve">  DBMS_OUTPUT.PUT_LINE(v_emp.job);</t>
    <phoneticPr fontId="2" type="noConversion"/>
  </si>
  <si>
    <t>: EMP 테이블의 행과 동일한 형식의 레코드형 변수</t>
    <phoneticPr fontId="2" type="noConversion"/>
  </si>
  <si>
    <t>명시적 커서</t>
    <phoneticPr fontId="2" type="noConversion"/>
  </si>
  <si>
    <t xml:space="preserve">     SELECT * FROM emp;</t>
    <phoneticPr fontId="2" type="noConversion"/>
  </si>
  <si>
    <t xml:space="preserve">    EXIT WHEN emp_cursor%NOTFOUND;</t>
    <phoneticPr fontId="2" type="noConversion"/>
  </si>
  <si>
    <t xml:space="preserve">    DBMS_OUTPUT.PUT_LINE(v_emp.empno||','||v_emp.ename||','||v_emp.sal||','||v_emp.job);</t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</si>
  <si>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OPEN</t>
    </r>
    <r>
      <rPr>
        <sz val="11"/>
        <color theme="1"/>
        <rFont val="맑은 고딕"/>
        <family val="2"/>
        <charset val="129"/>
        <scheme val="minor"/>
      </rPr>
      <t xml:space="preserve"> emp_cursor;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</si>
  <si>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CLOSE</t>
    </r>
    <r>
      <rPr>
        <sz val="11"/>
        <color theme="1"/>
        <rFont val="맑은 고딕"/>
        <family val="2"/>
        <charset val="129"/>
        <scheme val="minor"/>
      </rPr>
      <t xml:space="preserve"> emp_cursor;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</si>
  <si>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CURSOR</t>
    </r>
    <r>
      <rPr>
        <sz val="11"/>
        <color theme="1"/>
        <rFont val="맑은 고딕"/>
        <family val="2"/>
        <charset val="129"/>
        <scheme val="minor"/>
      </rPr>
      <t xml:space="preserve"> emp_cursor </t>
    </r>
    <r>
      <rPr>
        <sz val="11"/>
        <color rgb="FFFF0000"/>
        <rFont val="맑은 고딕"/>
        <family val="3"/>
        <charset val="129"/>
        <scheme val="minor"/>
      </rPr>
      <t>IS</t>
    </r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</si>
  <si>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FETCH</t>
    </r>
    <r>
      <rPr>
        <sz val="11"/>
        <color theme="1"/>
        <rFont val="맑은 고딕"/>
        <family val="2"/>
        <charset val="129"/>
        <scheme val="minor"/>
      </rPr>
      <t xml:space="preserve"> emp_cursor </t>
    </r>
    <r>
      <rPr>
        <sz val="11"/>
        <color rgb="FFFF0000"/>
        <rFont val="맑은 고딕"/>
        <family val="3"/>
        <charset val="129"/>
        <scheme val="minor"/>
      </rPr>
      <t>INTO</t>
    </r>
    <r>
      <rPr>
        <sz val="11"/>
        <color theme="1"/>
        <rFont val="맑은 고딕"/>
        <family val="2"/>
        <charset val="129"/>
        <scheme val="minor"/>
      </rPr>
      <t xml:space="preserve"> v_emp;</t>
    </r>
    <phoneticPr fontId="2" type="noConversion"/>
  </si>
  <si>
    <t>명시적 커서 속성</t>
    <phoneticPr fontId="2" type="noConversion"/>
  </si>
  <si>
    <t>: 커서가 오픈되어 있으면 TRUE 리턴</t>
    <phoneticPr fontId="2" type="noConversion"/>
  </si>
  <si>
    <t>: 가장 최근의 인출에서 행을 리턴한 경우, TRUE 리턴</t>
    <phoneticPr fontId="2" type="noConversion"/>
  </si>
  <si>
    <t>: 가장 최근의 인출에서 1건도 리턴하지 않은 경우, TRUE 리턴</t>
    <phoneticPr fontId="2" type="noConversion"/>
  </si>
  <si>
    <t>: 지금까지 리턴된 전체 행의 개수</t>
    <phoneticPr fontId="2" type="noConversion"/>
  </si>
  <si>
    <t>커서 FOR 루프</t>
    <phoneticPr fontId="2" type="noConversion"/>
  </si>
  <si>
    <t xml:space="preserve">    DBMS_OUTPUT.PUT_LINE(emp_rec.empno||','||emp_rec.ename||','||emp_rec.sal||','||emp_rec.job);</t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</si>
  <si>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FOR</t>
    </r>
    <r>
      <rPr>
        <sz val="11"/>
        <color theme="1"/>
        <rFont val="맑은 고딕"/>
        <family val="2"/>
        <charset val="129"/>
        <scheme val="minor"/>
      </rPr>
      <t xml:space="preserve"> emp_rec </t>
    </r>
    <r>
      <rPr>
        <sz val="11"/>
        <color rgb="FFFF0000"/>
        <rFont val="맑은 고딕"/>
        <family val="3"/>
        <charset val="129"/>
        <scheme val="minor"/>
      </rPr>
      <t>IN</t>
    </r>
    <r>
      <rPr>
        <sz val="11"/>
        <color theme="1"/>
        <rFont val="맑은 고딕"/>
        <family val="2"/>
        <charset val="129"/>
        <scheme val="minor"/>
      </rPr>
      <t xml:space="preserve"> emp_cursor </t>
    </r>
    <r>
      <rPr>
        <sz val="11"/>
        <color rgb="FFFF0000"/>
        <rFont val="맑은 고딕"/>
        <family val="3"/>
        <charset val="129"/>
        <scheme val="minor"/>
      </rPr>
      <t>LOOP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</si>
  <si>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END LOOP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</si>
  <si>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FOR</t>
    </r>
    <r>
      <rPr>
        <sz val="11"/>
        <color theme="1"/>
        <rFont val="맑은 고딕"/>
        <family val="2"/>
        <charset val="129"/>
        <scheme val="minor"/>
      </rPr>
      <t xml:space="preserve"> emp_rec </t>
    </r>
    <r>
      <rPr>
        <sz val="11"/>
        <color rgb="FFFF0000"/>
        <rFont val="맑은 고딕"/>
        <family val="3"/>
        <charset val="129"/>
        <scheme val="minor"/>
      </rPr>
      <t>IN</t>
    </r>
    <r>
      <rPr>
        <sz val="11"/>
        <color theme="1"/>
        <rFont val="맑은 고딕"/>
        <family val="2"/>
        <charset val="129"/>
        <scheme val="minor"/>
      </rPr>
      <t xml:space="preserve"> (SELECT * FROM emp) </t>
    </r>
    <r>
      <rPr>
        <sz val="11"/>
        <color rgb="FFFF0000"/>
        <rFont val="맑은 고딕"/>
        <family val="3"/>
        <charset val="129"/>
        <scheme val="minor"/>
      </rPr>
      <t>LOOP</t>
    </r>
    <phoneticPr fontId="2" type="noConversion"/>
  </si>
  <si>
    <t>예외의 종류</t>
    <phoneticPr fontId="2" type="noConversion"/>
  </si>
  <si>
    <t xml:space="preserve">  v_ename VARCHAR2(20);</t>
    <phoneticPr fontId="2" type="noConversion"/>
  </si>
  <si>
    <t xml:space="preserve">  SELECT ename INTO v_ename FROM emp WHERE deptno=10;</t>
    <phoneticPr fontId="2" type="noConversion"/>
  </si>
  <si>
    <t xml:space="preserve">    DBMS_OUTPUT.PUT_LINE('한건의 행도 존재하지 않습니다');</t>
    <phoneticPr fontId="2" type="noConversion"/>
  </si>
  <si>
    <t xml:space="preserve">    DBMS_OUTPUT.PUT_LINE('2건 이상의 행이 리턴되었습니다');</t>
    <phoneticPr fontId="2" type="noConversion"/>
  </si>
  <si>
    <t xml:space="preserve">  WHEN OTHERS THEN</t>
    <phoneticPr fontId="2" type="noConversion"/>
  </si>
  <si>
    <t xml:space="preserve">    DBMS_OUTPUT.PUT_LINE('알 수 없는 오류');</t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</si>
  <si>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WHEN NO_DATA_FOUND THEN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</si>
  <si>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WHEN TOO_MANY_ROWS THEN</t>
    </r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</si>
  <si>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WHEN OTHERS THEN</t>
    </r>
    <phoneticPr fontId="2" type="noConversion"/>
  </si>
  <si>
    <t xml:space="preserve">  DELETE FROM dept WHERE deptno=10;</t>
    <phoneticPr fontId="2" type="noConversion"/>
  </si>
  <si>
    <t xml:space="preserve">    DBMS_OUTPUT.PUT_LINE('자식 레코드가 발견되었습니다');</t>
    <phoneticPr fontId="2" type="noConversion"/>
  </si>
  <si>
    <t xml:space="preserve">  e_fk_violation EXCEPTION;</t>
    <phoneticPr fontId="2" type="noConversion"/>
  </si>
  <si>
    <t xml:space="preserve">  PRAGMA EXCEPTION_INIT (e_fk_violation, -2292);</t>
    <phoneticPr fontId="2" type="noConversion"/>
  </si>
  <si>
    <t xml:space="preserve">  WHEN e_fk_violation THEN</t>
    <phoneticPr fontId="2" type="noConversion"/>
  </si>
  <si>
    <t>사용자 정의 에러</t>
    <phoneticPr fontId="2" type="noConversion"/>
  </si>
  <si>
    <t xml:space="preserve">  UPDATE emp SET sal=sal*1.1 WHERE empno=9995;</t>
    <phoneticPr fontId="2" type="noConversion"/>
  </si>
  <si>
    <t xml:space="preserve">  IF SQL%NOTFOUND THEN</t>
    <phoneticPr fontId="2" type="noConversion"/>
  </si>
  <si>
    <t xml:space="preserve">    DBMS_OUTPUT.PUT_LINE('사원이 존재하지 않습니다');</t>
    <phoneticPr fontId="2" type="noConversion"/>
  </si>
  <si>
    <t xml:space="preserve">  e_invalid_emp EXCEPTION;</t>
    <phoneticPr fontId="2" type="noConversion"/>
  </si>
  <si>
    <t xml:space="preserve">    RAISE e_invalid_emp;</t>
    <phoneticPr fontId="2" type="noConversion"/>
  </si>
  <si>
    <t xml:space="preserve">  WHEN e_invalid_emp THEN</t>
    <phoneticPr fontId="2" type="noConversion"/>
  </si>
  <si>
    <t>- 미리 정의되어 있지 않은 예외</t>
    <phoneticPr fontId="2" type="noConversion"/>
  </si>
  <si>
    <t>- 미리 정의된 예외</t>
    <phoneticPr fontId="2" type="noConversion"/>
  </si>
  <si>
    <t>- 사용자 정의 예외</t>
    <phoneticPr fontId="2" type="noConversion"/>
  </si>
  <si>
    <t>미리 정의된 예외</t>
    <phoneticPr fontId="2" type="noConversion"/>
  </si>
  <si>
    <t>미리 정의되어 있지 않은 예외</t>
    <phoneticPr fontId="2" type="noConversion"/>
  </si>
  <si>
    <t>: ORA-2292 에러는 예외가 정의되어 있지 않다</t>
    <phoneticPr fontId="2" type="noConversion"/>
  </si>
  <si>
    <t>에러 강제로 발생시키기</t>
    <phoneticPr fontId="2" type="noConversion"/>
  </si>
  <si>
    <t xml:space="preserve">  DELETE FROM emp WHERE empno=9995;</t>
    <phoneticPr fontId="2" type="noConversion"/>
  </si>
  <si>
    <t xml:space="preserve">    RAISE_APPLICATION_ERROR(-20001, '해당 사원은 존재하지 않습니다');</t>
    <phoneticPr fontId="2" type="noConversion"/>
  </si>
  <si>
    <t xml:space="preserve">    DBMS_OUTPUT.PUT_LINE('삭제 되지 않았습니다');</t>
    <phoneticPr fontId="2" type="noConversion"/>
  </si>
  <si>
    <t xml:space="preserve">  no_emp EXCEPTION;</t>
    <phoneticPr fontId="2" type="noConversion"/>
  </si>
  <si>
    <t xml:space="preserve">  PRAGMA EXCEPTION_INIT(no_emp, -20001);</t>
    <phoneticPr fontId="2" type="noConversion"/>
  </si>
  <si>
    <t xml:space="preserve">  WHEN no_emp THEN</t>
    <phoneticPr fontId="2" type="noConversion"/>
  </si>
  <si>
    <t>RAISE_APPLICATION_ERROR로 발생시킨 에러에 대하여 예외 정의 및 처리</t>
    <phoneticPr fontId="2" type="noConversion"/>
  </si>
  <si>
    <r>
      <t xml:space="preserve">  v_deptno NUMBER(2) </t>
    </r>
    <r>
      <rPr>
        <sz val="11"/>
        <color rgb="FFFF0000"/>
        <rFont val="맑은 고딕"/>
        <family val="3"/>
        <charset val="129"/>
        <scheme val="minor"/>
      </rPr>
      <t>NOT NULL</t>
    </r>
    <r>
      <rPr>
        <sz val="11"/>
        <color theme="1"/>
        <rFont val="맑은 고딕"/>
        <family val="2"/>
        <charset val="129"/>
        <scheme val="minor"/>
      </rPr>
      <t xml:space="preserve"> := 10;</t>
    </r>
    <phoneticPr fontId="2" type="noConversion"/>
  </si>
  <si>
    <r>
      <t xml:space="preserve">  c_comm </t>
    </r>
    <r>
      <rPr>
        <sz val="11"/>
        <color rgb="FFFF0000"/>
        <rFont val="맑은 고딕"/>
        <family val="3"/>
        <charset val="129"/>
        <scheme val="minor"/>
      </rPr>
      <t>CONSTANT</t>
    </r>
    <r>
      <rPr>
        <sz val="11"/>
        <color theme="1"/>
        <rFont val="맑은 고딕"/>
        <family val="2"/>
        <charset val="129"/>
        <scheme val="minor"/>
      </rPr>
      <t xml:space="preserve"> NUMBER := 1400;</t>
    </r>
    <phoneticPr fontId="2" type="noConversion"/>
  </si>
  <si>
    <r>
      <t xml:space="preserve">  DBMS_OUTPUT.PUT_LINE(</t>
    </r>
    <r>
      <rPr>
        <sz val="11"/>
        <color rgb="FFFF0000"/>
        <rFont val="맑은 고딕"/>
        <family val="3"/>
        <charset val="129"/>
        <scheme val="minor"/>
      </rPr>
      <t>SQL%ROWCOUNT</t>
    </r>
    <r>
      <rPr>
        <sz val="11"/>
        <color theme="1"/>
        <rFont val="맑은 고딕"/>
        <family val="2"/>
        <charset val="129"/>
        <scheme val="minor"/>
      </rPr>
      <t xml:space="preserve"> || '행이 삭제됨');</t>
    </r>
    <phoneticPr fontId="2" type="noConversion"/>
  </si>
  <si>
    <t xml:space="preserve">  COMMIT;</t>
    <phoneticPr fontId="2" type="noConversion"/>
  </si>
  <si>
    <t>프로시저</t>
    <phoneticPr fontId="2" type="noConversion"/>
  </si>
  <si>
    <t>IS</t>
    <phoneticPr fontId="2" type="noConversion"/>
  </si>
  <si>
    <t>cnt number := 0;</t>
    <phoneticPr fontId="2" type="noConversion"/>
  </si>
  <si>
    <t>BEGIN</t>
  </si>
  <si>
    <t xml:space="preserve">  SELECT count(*) INTO cnt </t>
    <phoneticPr fontId="2" type="noConversion"/>
  </si>
  <si>
    <t xml:space="preserve">    FROM dept WHERE deptno=v_deptno;</t>
    <phoneticPr fontId="2" type="noConversion"/>
  </si>
  <si>
    <t xml:space="preserve">  if cnt &gt; 0 then</t>
    <phoneticPr fontId="2" type="noConversion"/>
  </si>
  <si>
    <t xml:space="preserve">    v_result := '이미 등록된 부서번호입니다';</t>
    <phoneticPr fontId="2" type="noConversion"/>
  </si>
  <si>
    <t xml:space="preserve">  else</t>
    <phoneticPr fontId="2" type="noConversion"/>
  </si>
  <si>
    <t xml:space="preserve">    INSERT INTO dept(deptno, dname, loc)</t>
    <phoneticPr fontId="2" type="noConversion"/>
  </si>
  <si>
    <t xml:space="preserve">    COMMIT;</t>
    <phoneticPr fontId="2" type="noConversion"/>
  </si>
  <si>
    <t xml:space="preserve">    v_result := '입력 완료!!';</t>
    <phoneticPr fontId="2" type="noConversion"/>
  </si>
  <si>
    <t xml:space="preserve">  end if;</t>
    <phoneticPr fontId="2" type="noConversion"/>
  </si>
  <si>
    <t xml:space="preserve">    ROLLBACK;</t>
    <phoneticPr fontId="2" type="noConversion"/>
  </si>
  <si>
    <t xml:space="preserve">  v_result := 'ERROR 발생';</t>
    <phoneticPr fontId="2" type="noConversion"/>
  </si>
  <si>
    <t>END;</t>
  </si>
  <si>
    <t>: 파라메터 모드</t>
    <phoneticPr fontId="2" type="noConversion"/>
  </si>
  <si>
    <t>: 파라메터 모드</t>
    <phoneticPr fontId="2" type="noConversion"/>
  </si>
  <si>
    <t xml:space="preserve">  IN OUT : IN 모드와 OUT 모드 역할을 모두 수행</t>
    <phoneticPr fontId="2" type="noConversion"/>
  </si>
  <si>
    <t>프로시저의 실행</t>
    <phoneticPr fontId="2" type="noConversion"/>
  </si>
  <si>
    <t>SQL&gt; VARIABLE rs varchar2(30)</t>
    <phoneticPr fontId="2" type="noConversion"/>
  </si>
  <si>
    <t>SQL&gt; PRINT rs</t>
    <phoneticPr fontId="2" type="noConversion"/>
  </si>
  <si>
    <t>SQL&gt; SHOW ERRORS</t>
    <phoneticPr fontId="2" type="noConversion"/>
  </si>
  <si>
    <t>프로시저의 디버깅</t>
    <phoneticPr fontId="2" type="noConversion"/>
  </si>
  <si>
    <t>SQL&gt; DROP PROCEDURE p_dept_insert;</t>
    <phoneticPr fontId="2" type="noConversion"/>
  </si>
  <si>
    <t>프로시저의 삭제</t>
    <phoneticPr fontId="2" type="noConversion"/>
  </si>
  <si>
    <t>함수</t>
    <phoneticPr fontId="2" type="noConversion"/>
  </si>
  <si>
    <t>: 리턴값이 없음</t>
    <phoneticPr fontId="2" type="noConversion"/>
  </si>
  <si>
    <t>: 리턴값이 있음</t>
    <phoneticPr fontId="2" type="noConversion"/>
  </si>
  <si>
    <t>CREATE OR REPLACE FUNCTION util_abs</t>
    <phoneticPr fontId="2" type="noConversion"/>
  </si>
  <si>
    <t xml:space="preserve">  v_return number := 0;</t>
    <phoneticPr fontId="2" type="noConversion"/>
  </si>
  <si>
    <t xml:space="preserve">  if v_input &lt; 0 then</t>
    <phoneticPr fontId="2" type="noConversion"/>
  </si>
  <si>
    <t xml:space="preserve">    v_return := v_input * -1;</t>
    <phoneticPr fontId="2" type="noConversion"/>
  </si>
  <si>
    <t xml:space="preserve">    v_return := v_input;</t>
    <phoneticPr fontId="2" type="noConversion"/>
  </si>
  <si>
    <t xml:space="preserve">  return v_return;</t>
    <phoneticPr fontId="2" type="noConversion"/>
  </si>
  <si>
    <t>함수의 디버깅</t>
    <phoneticPr fontId="2" type="noConversion"/>
  </si>
  <si>
    <t>함수의 실행</t>
    <phoneticPr fontId="2" type="noConversion"/>
  </si>
  <si>
    <t>SQL&gt; SELECT util_abs(100), util_abs(-100) FROM dual;</t>
    <phoneticPr fontId="2" type="noConversion"/>
  </si>
  <si>
    <t>SQL&gt; DROP FUNCTION util_abs;</t>
    <phoneticPr fontId="2" type="noConversion"/>
  </si>
  <si>
    <t>함수 삭제</t>
    <phoneticPr fontId="2" type="noConversion"/>
  </si>
  <si>
    <t xml:space="preserve">  IN : 함수 호출 환경에서 프로시저 내로 인자 전달</t>
    <phoneticPr fontId="2" type="noConversion"/>
  </si>
  <si>
    <t xml:space="preserve">  OUT : 함수 내에서 프로시저 호출 환경으로 연산 결과 전달</t>
    <phoneticPr fontId="2" type="noConversion"/>
  </si>
  <si>
    <t>: 수동 실행 불가</t>
    <phoneticPr fontId="2" type="noConversion"/>
  </si>
  <si>
    <t>order_list</t>
    <phoneticPr fontId="2" type="noConversion"/>
  </si>
  <si>
    <t>order_date</t>
    <phoneticPr fontId="2" type="noConversion"/>
  </si>
  <si>
    <t>qty</t>
    <phoneticPr fontId="2" type="noConversion"/>
  </si>
  <si>
    <t>amount</t>
    <phoneticPr fontId="2" type="noConversion"/>
  </si>
  <si>
    <t>sales_per_date</t>
    <phoneticPr fontId="2" type="noConversion"/>
  </si>
  <si>
    <t>sale_date</t>
    <phoneticPr fontId="2" type="noConversion"/>
  </si>
  <si>
    <r>
      <rPr>
        <sz val="11"/>
        <color theme="1"/>
        <rFont val="맑은 고딕"/>
        <family val="3"/>
        <charset val="129"/>
      </rPr>
      <t>①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INSERT INTO order_list VALUES('20020901','TTL',10, 300000);</t>
    </r>
    <phoneticPr fontId="2" type="noConversion"/>
  </si>
  <si>
    <t>TTL</t>
    <phoneticPr fontId="2" type="noConversion"/>
  </si>
  <si>
    <t>② UPDATE sales_per_date</t>
    <phoneticPr fontId="2" type="noConversion"/>
  </si>
  <si>
    <t>② INSERT INTO sales_per_date VALUES('20020901','TTL',10, 300000);</t>
    <phoneticPr fontId="2" type="noConversion"/>
  </si>
  <si>
    <t xml:space="preserve">       SET qty=qty+10, amount=amount+300000</t>
    <phoneticPr fontId="2" type="noConversion"/>
  </si>
  <si>
    <t xml:space="preserve">       WHERE sale_date='20020901' AND product='TTL';</t>
    <phoneticPr fontId="2" type="noConversion"/>
  </si>
  <si>
    <t>CREATE OR REPLACE TRIGGER summary_sales</t>
    <phoneticPr fontId="2" type="noConversion"/>
  </si>
  <si>
    <t xml:space="preserve">  AFTER INSERT</t>
    <phoneticPr fontId="2" type="noConversion"/>
  </si>
  <si>
    <t xml:space="preserve">  ON order_list</t>
    <phoneticPr fontId="2" type="noConversion"/>
  </si>
  <si>
    <t>DECLARE</t>
  </si>
  <si>
    <t xml:space="preserve">  o_date order_list.order_date%TYPE;</t>
    <phoneticPr fontId="2" type="noConversion"/>
  </si>
  <si>
    <t xml:space="preserve">  prd order_list.product%TYPE;</t>
    <phoneticPr fontId="2" type="noConversion"/>
  </si>
  <si>
    <t xml:space="preserve">  UPDATE sales_per_date</t>
    <phoneticPr fontId="2" type="noConversion"/>
  </si>
  <si>
    <t xml:space="preserve">    SET qty = qty + :NEW.qty, </t>
    <phoneticPr fontId="2" type="noConversion"/>
  </si>
  <si>
    <t xml:space="preserve">      amount = amount + :NEW.amount</t>
    <phoneticPr fontId="2" type="noConversion"/>
  </si>
  <si>
    <t xml:space="preserve">  WHERE sale_date = o_date</t>
    <phoneticPr fontId="2" type="noConversion"/>
  </si>
  <si>
    <t xml:space="preserve">     AND product = prd;</t>
    <phoneticPr fontId="2" type="noConversion"/>
  </si>
  <si>
    <t xml:space="preserve">  if SQL%NOTFOUND then</t>
    <phoneticPr fontId="2" type="noConversion"/>
  </si>
  <si>
    <t xml:space="preserve">    INSERT INTO sales_per_date</t>
    <phoneticPr fontId="2" type="noConversion"/>
  </si>
  <si>
    <t xml:space="preserve">    VALUES(o_date, prd, :NEW.qty, :NEW.amount);</t>
    <phoneticPr fontId="2" type="noConversion"/>
  </si>
  <si>
    <t xml:space="preserve">  BEFORE INSERT : 트리거 동작 후, INSERT 문장 수행</t>
    <phoneticPr fontId="2" type="noConversion"/>
  </si>
  <si>
    <t xml:space="preserve">  INSTEAD OF INSERT : INSERT 문장 대신에 트리거 동작</t>
    <phoneticPr fontId="2" type="noConversion"/>
  </si>
  <si>
    <t>: order_list 테이블에 대하여 INSERT 문장이 수행된 후, 트리거가 실행</t>
    <phoneticPr fontId="2" type="noConversion"/>
  </si>
  <si>
    <r>
      <t xml:space="preserve">  o_date := </t>
    </r>
    <r>
      <rPr>
        <sz val="11"/>
        <color rgb="FFFF0000"/>
        <rFont val="맑은 고딕"/>
        <family val="3"/>
        <charset val="129"/>
        <scheme val="minor"/>
      </rPr>
      <t>:NEW</t>
    </r>
    <r>
      <rPr>
        <sz val="11"/>
        <color theme="1"/>
        <rFont val="맑은 고딕"/>
        <family val="2"/>
        <charset val="129"/>
        <scheme val="minor"/>
      </rPr>
      <t>.order_date;</t>
    </r>
    <phoneticPr fontId="2" type="noConversion"/>
  </si>
  <si>
    <r>
      <t xml:space="preserve">  prd := </t>
    </r>
    <r>
      <rPr>
        <sz val="11"/>
        <color rgb="FFFF0000"/>
        <rFont val="맑은 고딕"/>
        <family val="3"/>
        <charset val="129"/>
        <scheme val="minor"/>
      </rPr>
      <t>:NEW</t>
    </r>
    <r>
      <rPr>
        <sz val="11"/>
        <color theme="1"/>
        <rFont val="맑은 고딕"/>
        <family val="2"/>
        <charset val="129"/>
        <scheme val="minor"/>
      </rPr>
      <t>.product;</t>
    </r>
    <phoneticPr fontId="2" type="noConversion"/>
  </si>
  <si>
    <t>: 트리거에 의해 변경된 행을 참조하는 레코드형 변수</t>
    <phoneticPr fontId="2" type="noConversion"/>
  </si>
  <si>
    <t>트리거 이벤트</t>
    <phoneticPr fontId="2" type="noConversion"/>
  </si>
  <si>
    <t>:OLD</t>
    <phoneticPr fontId="2" type="noConversion"/>
  </si>
  <si>
    <t>NULL</t>
    <phoneticPr fontId="2" type="noConversion"/>
  </si>
  <si>
    <t>UPDATE 되기 전의 레코드 값</t>
    <phoneticPr fontId="2" type="noConversion"/>
  </si>
  <si>
    <t>:NEW</t>
    <phoneticPr fontId="2" type="noConversion"/>
  </si>
  <si>
    <t>INSERT 된 레코드 값</t>
    <phoneticPr fontId="2" type="noConversion"/>
  </si>
  <si>
    <t>UPDATE 된 후의 레코드 값</t>
    <phoneticPr fontId="2" type="noConversion"/>
  </si>
  <si>
    <t>DELETE 된 레코드 값</t>
    <phoneticPr fontId="2" type="noConversion"/>
  </si>
  <si>
    <t>트리거 생성</t>
    <phoneticPr fontId="2" type="noConversion"/>
  </si>
  <si>
    <t>트리거 삭제</t>
    <phoneticPr fontId="2" type="noConversion"/>
  </si>
  <si>
    <t>DROP TRIGGER summary_sales;</t>
    <phoneticPr fontId="2" type="noConversion"/>
  </si>
  <si>
    <t>트리거 예제</t>
    <phoneticPr fontId="2" type="noConversion"/>
  </si>
  <si>
    <t>CREATE TABLE ORDERS</t>
  </si>
  <si>
    <t>(ID NUMBER(3),</t>
    <phoneticPr fontId="2" type="noConversion"/>
  </si>
  <si>
    <t xml:space="preserve"> PCODE NUMBER(3),</t>
  </si>
  <si>
    <t xml:space="preserve"> QTY NUMBER(3));</t>
  </si>
  <si>
    <t>CREATE TABLE PRODUCTS</t>
  </si>
  <si>
    <t>(PCODE NUMBER(3),</t>
  </si>
  <si>
    <t xml:space="preserve"> PNAME VARCHAR2(20),</t>
  </si>
  <si>
    <t xml:space="preserve"> STOCK NUMBER(3));</t>
  </si>
  <si>
    <t>INSERT INTO PRODUCTS VALUES(10, 'APPLE', 100);</t>
  </si>
  <si>
    <t>INSERT INTO PRODUCTS VALUES(20, 'ORANGE', 200);</t>
  </si>
  <si>
    <t>상품 테이블</t>
    <phoneticPr fontId="2" type="noConversion"/>
  </si>
  <si>
    <t>: 상품코드</t>
    <phoneticPr fontId="2" type="noConversion"/>
  </si>
  <si>
    <t>주문 테이블</t>
    <phoneticPr fontId="2" type="noConversion"/>
  </si>
  <si>
    <t>: 주문번호</t>
    <phoneticPr fontId="2" type="noConversion"/>
  </si>
  <si>
    <t>: 수량</t>
    <phoneticPr fontId="2" type="noConversion"/>
  </si>
  <si>
    <t>: 상품명</t>
    <phoneticPr fontId="2" type="noConversion"/>
  </si>
  <si>
    <t>: 재고</t>
    <phoneticPr fontId="2" type="noConversion"/>
  </si>
  <si>
    <t>상품 등록</t>
    <phoneticPr fontId="2" type="noConversion"/>
  </si>
  <si>
    <t>ORDERS 테이블에 신규 주문이 입력되면, 주문수량과 상품의 재고를 비교하고,</t>
    <phoneticPr fontId="2" type="noConversion"/>
  </si>
  <si>
    <t>재고가 충분히 확보되어 있는 경우, 재고에서 주문 수량을 차감한다.</t>
    <phoneticPr fontId="2" type="noConversion"/>
  </si>
  <si>
    <t>그러나, 재고가 충분히 확보되어 있지 않으면, 신규 주문을 취소한다.</t>
    <phoneticPr fontId="2" type="noConversion"/>
  </si>
  <si>
    <t>요청사항</t>
    <phoneticPr fontId="2" type="noConversion"/>
  </si>
  <si>
    <t>CREATE OR REPLACE TRIGGER ORDERS_INS</t>
  </si>
  <si>
    <t>AFTER INSERT</t>
  </si>
  <si>
    <t>ON ORDERS</t>
  </si>
  <si>
    <t>FOR EACH ROW</t>
  </si>
  <si>
    <t xml:space="preserve">  V_STOCK PRODUCTS.STOCK%TYPE;</t>
  </si>
  <si>
    <t xml:space="preserve">  SELECT STOCK INTO V_STOCK FROM PRODUCTS WHERE PCODE=:NEW.PCODE;</t>
  </si>
  <si>
    <t xml:space="preserve">  IF V_STOCK &gt;= :NEW.QTY THEN</t>
  </si>
  <si>
    <t xml:space="preserve">    UPDATE PRODUCTS SET STOCK=STOCK-:NEW.QTY WHERE PCODE=:NEW.PCODE;</t>
  </si>
  <si>
    <t xml:space="preserve">  ELSE</t>
  </si>
  <si>
    <t xml:space="preserve">  END IF;</t>
  </si>
  <si>
    <t xml:space="preserve">    RAISE_APPLICATION_ERROR(-20001, '재고부족, 공급자에게 연락하세요~');</t>
    <phoneticPr fontId="2" type="noConversion"/>
  </si>
  <si>
    <t>ORDERS 테이블에서 기존 주문이 삭제되면, 해당 주문 수량을 재고에 가산한다.</t>
    <phoneticPr fontId="2" type="noConversion"/>
  </si>
  <si>
    <t>CREATE OR REPLACE TRIGGER ORDERS_DEL</t>
  </si>
  <si>
    <t>AFTER DELETE</t>
  </si>
  <si>
    <t xml:space="preserve">  UPDATE PRODUCTS SET STOCK=STOCK+:OLD.QTY WHERE PCODE=:OLD.PCODE;</t>
  </si>
  <si>
    <t>ORDERS 테이블에서 기존 주문의 주문 수량이 변경되면, 기존 수량과 주문 수량과의 차이를 계산하고,</t>
    <phoneticPr fontId="2" type="noConversion"/>
  </si>
  <si>
    <t>그 차이만큼 재고가 확보되어 있으면, 재고에서 차이만큼 차감한다.</t>
    <phoneticPr fontId="2" type="noConversion"/>
  </si>
  <si>
    <t>그러나, 그 차이만큼 재고가 확보되어 있지 않으면, 주문 변경을 취소한다.</t>
    <phoneticPr fontId="2" type="noConversion"/>
  </si>
  <si>
    <t>CREATE OR REPLACE TRIGGER ORDERS_UPD</t>
  </si>
  <si>
    <t>AFTER UPDATE OF QTY</t>
  </si>
  <si>
    <t xml:space="preserve">ON ORDERS </t>
  </si>
  <si>
    <t xml:space="preserve">  IF V_STOCK &gt;= :NEW.QTY-:OLD.QTY THEN</t>
  </si>
  <si>
    <t xml:space="preserve">    UPDATE PRODUCTS SET STOCK=STOCK-(:NEW.QTY-:OLD.QTY) WHERE PCODE=:NEW.PCODE;</t>
  </si>
  <si>
    <t>트리거 테스트</t>
    <phoneticPr fontId="2" type="noConversion"/>
  </si>
  <si>
    <t>INSERT INTO ORDERS VALUES(1, 10, 50);</t>
  </si>
  <si>
    <t>INSERT INTO ORDERS VALUES(2, 10, 200);</t>
  </si>
  <si>
    <t>UPDATE ORDERS SET QTY=10 WHERE ID=1;</t>
  </si>
  <si>
    <t>UPDATE ORDERS SET QTY=200 WHERE ID=1;</t>
  </si>
  <si>
    <t>DELETE FROM ORDERS WHERE ID=1;</t>
  </si>
  <si>
    <t>: 재고부족. 문장 취소</t>
    <phoneticPr fontId="2" type="noConversion"/>
  </si>
  <si>
    <t>MULTI TABLE INSERT</t>
    <phoneticPr fontId="2" type="noConversion"/>
  </si>
  <si>
    <t>날짜연산</t>
    <phoneticPr fontId="2" type="noConversion"/>
  </si>
  <si>
    <t>* 날짜 + 숫자 = 날짜 (예: 오늘 날짜 + 1 = 내일 날짜)</t>
    <phoneticPr fontId="2" type="noConversion"/>
  </si>
  <si>
    <t>* 날짜 - 숫자 = 날짜 (예: 오늘 날짜 - 1 = 어제 날짜)</t>
    <phoneticPr fontId="2" type="noConversion"/>
  </si>
  <si>
    <t>* 날짜 - 날짜 = 숫자 (예: 오늘 날짜 - 어제 날짜 = 1)</t>
    <phoneticPr fontId="2" type="noConversion"/>
  </si>
  <si>
    <t>날짜 표시 방법 변경</t>
    <phoneticPr fontId="2" type="noConversion"/>
  </si>
  <si>
    <t>ALTER SESSION SET nls_date_format = 'yyyy/mm/dd hh24:mi:ss';</t>
    <phoneticPr fontId="2" type="noConversion"/>
  </si>
  <si>
    <t>디폴트</t>
    <phoneticPr fontId="2" type="noConversion"/>
  </si>
  <si>
    <t>ALTER SESSION SET nls_date_format = 'rr/mm/dd';</t>
    <phoneticPr fontId="2" type="noConversion"/>
  </si>
  <si>
    <t>팁</t>
    <phoneticPr fontId="2" type="noConversion"/>
  </si>
  <si>
    <t>: LPAD, RPAD를 사용하여 간단한 그래프 출력</t>
    <phoneticPr fontId="2" type="noConversion"/>
  </si>
  <si>
    <t>: 예) *를 10개 출력하고 싶은 경우</t>
    <phoneticPr fontId="2" type="noConversion"/>
  </si>
  <si>
    <t>SELECT LPAD('*', 10, '*') FROM dual;</t>
    <phoneticPr fontId="2" type="noConversion"/>
  </si>
  <si>
    <t>9i부터 새롭게 등장한 CASE 함수</t>
    <phoneticPr fontId="2" type="noConversion"/>
  </si>
  <si>
    <t>이전부터 사용했던 DECODE 함수</t>
    <phoneticPr fontId="2" type="noConversion"/>
  </si>
  <si>
    <t>: 함수 내부에서 정렬작업이 수행되어, CASE 함수보다 속도가 느리다고 알려져 있음</t>
    <phoneticPr fontId="2" type="noConversion"/>
  </si>
  <si>
    <t xml:space="preserve">  DECODE(job, 'ANALYST', sal*1.1, 'CLERK', sal*1.2, 'MANAGER', sal*1.3, 'PRESIDENT', sal*1.4, 'SALESMAN', sal*1.5, sal)</t>
    <phoneticPr fontId="2" type="noConversion"/>
  </si>
  <si>
    <t>부등호 조건인 경우, DECODE를 사용하려면 매우 복잡하다. 대신 CASE를 사용하자.</t>
    <phoneticPr fontId="2" type="noConversion"/>
  </si>
  <si>
    <t>SELECT * FROM emp2</t>
  </si>
  <si>
    <t xml:space="preserve">   PIVOT(SUM(sal) FOR job</t>
    <phoneticPr fontId="2" type="noConversion"/>
  </si>
  <si>
    <t>SELECT * FROM (SELECT deptno, job, sal FROM emp)</t>
    <phoneticPr fontId="2" type="noConversion"/>
  </si>
  <si>
    <t>PIVOT 함수 사용하기</t>
    <phoneticPr fontId="2" type="noConversion"/>
  </si>
  <si>
    <t>SELECT ROUND(hiredate) FROM emp;</t>
    <phoneticPr fontId="2" type="noConversion"/>
  </si>
  <si>
    <t>(입사한 시간이 정오 이후면, 다음 날짜로 반올림)</t>
    <phoneticPr fontId="2" type="noConversion"/>
  </si>
  <si>
    <t>SELECT TRUNC(hiredate) FROM emp;</t>
    <phoneticPr fontId="2" type="noConversion"/>
  </si>
  <si>
    <t>(입사일에서 시간을 자정으로 내림)</t>
    <phoneticPr fontId="2" type="noConversion"/>
  </si>
  <si>
    <t>SELECT REPLACE('oracle database 10g release 2', '10g', '11g') FROM dual;</t>
    <phoneticPr fontId="2" type="noConversion"/>
  </si>
  <si>
    <t>SELECT INSTR('oracle database 10g release 2', 'a', 4, 2) FROM dual;</t>
    <phoneticPr fontId="2" type="noConversion"/>
  </si>
  <si>
    <t>SELECT SUBSTR('oracle database 10g release 2', 8, 8) FROM dual;</t>
    <phoneticPr fontId="2" type="noConversion"/>
  </si>
  <si>
    <t>SELECT SUBSTR('oracle database 10g release 2', -9, 7) FROM dual;</t>
    <phoneticPr fontId="2" type="noConversion"/>
  </si>
  <si>
    <t>release</t>
    <phoneticPr fontId="2" type="noConversion"/>
  </si>
  <si>
    <t>SELECT CEIL(1234.1234) FROM dual;</t>
    <phoneticPr fontId="2" type="noConversion"/>
  </si>
  <si>
    <t>SELECT TO_CHAR(SYSDATE, 'DAY') FROM dual;</t>
    <phoneticPr fontId="2" type="noConversion"/>
  </si>
  <si>
    <t>월요일</t>
    <phoneticPr fontId="2" type="noConversion"/>
  </si>
  <si>
    <t>SELECT TO_CHAR(SYSDATE, 'DY') FROM dual;</t>
    <phoneticPr fontId="2" type="noConversion"/>
  </si>
  <si>
    <t>월</t>
    <phoneticPr fontId="2" type="noConversion"/>
  </si>
  <si>
    <t>---------------------------- ----------</t>
  </si>
  <si>
    <t>ACCOUNTING                         8750</t>
  </si>
  <si>
    <t>RESEARCH                          10875</t>
  </si>
  <si>
    <t>SALES                              9400</t>
  </si>
  <si>
    <t>: 커서 내부로 파라메터를 전달 할 수 있는 커서</t>
    <phoneticPr fontId="2" type="noConversion"/>
  </si>
  <si>
    <t>파라메터 커서</t>
    <phoneticPr fontId="2" type="noConversion"/>
  </si>
  <si>
    <t>WHERE CURRENT OF</t>
    <phoneticPr fontId="2" type="noConversion"/>
  </si>
  <si>
    <t>: 명시적 커서의 현재 행을 인출한 후, 해당 행을 변경해야 하는 경우</t>
    <phoneticPr fontId="2" type="noConversion"/>
  </si>
  <si>
    <t>DECLARE</t>
    <phoneticPr fontId="2" type="noConversion"/>
  </si>
  <si>
    <t xml:space="preserve">  v_emp emp%ROWTYPE;</t>
    <phoneticPr fontId="2" type="noConversion"/>
  </si>
  <si>
    <t xml:space="preserve">     SELECT * FROM emp WHERE deptno=p_deptno;</t>
    <phoneticPr fontId="2" type="noConversion"/>
  </si>
  <si>
    <t>BEGIN</t>
    <phoneticPr fontId="2" type="noConversion"/>
  </si>
  <si>
    <t xml:space="preserve">  LOOP</t>
    <phoneticPr fontId="2" type="noConversion"/>
  </si>
  <si>
    <r>
      <t xml:space="preserve">    </t>
    </r>
    <r>
      <rPr>
        <sz val="11"/>
        <rFont val="맑은 고딕"/>
        <family val="3"/>
        <charset val="129"/>
        <scheme val="minor"/>
      </rPr>
      <t>FETCH emp_cursor INTO v_emp;</t>
    </r>
    <phoneticPr fontId="2" type="noConversion"/>
  </si>
  <si>
    <t xml:space="preserve">    EXIT WHEN emp_cursor%NOTFOUND;</t>
    <phoneticPr fontId="2" type="noConversion"/>
  </si>
  <si>
    <t xml:space="preserve">    DBMS_OUTPUT.PUT_LINE(v_emp.empno||','||v_emp.ename||','||v_emp.sal||','||v_emp.deptno);</t>
    <phoneticPr fontId="2" type="noConversion"/>
  </si>
  <si>
    <t xml:space="preserve">  END LOOP;</t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</si>
  <si>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CLOSE emp_cursor;</t>
    </r>
    <phoneticPr fontId="2" type="noConversion"/>
  </si>
  <si>
    <t>END;</t>
    <phoneticPr fontId="2" type="noConversion"/>
  </si>
  <si>
    <t>/</t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</si>
  <si>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CURSOR emp_cursor(</t>
    </r>
    <r>
      <rPr>
        <sz val="11"/>
        <color rgb="FFFF0000"/>
        <rFont val="맑은 고딕"/>
        <family val="3"/>
        <charset val="129"/>
        <scheme val="minor"/>
      </rPr>
      <t>p_deptno NUMBER</t>
    </r>
    <r>
      <rPr>
        <sz val="11"/>
        <rFont val="맑은 고딕"/>
        <family val="3"/>
        <charset val="129"/>
        <scheme val="minor"/>
      </rPr>
      <t>) IS</t>
    </r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</si>
  <si>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OPEN emp_cursor(</t>
    </r>
    <r>
      <rPr>
        <sz val="11"/>
        <color rgb="FFFF0000"/>
        <rFont val="맑은 고딕"/>
        <family val="3"/>
        <charset val="129"/>
        <scheme val="minor"/>
      </rPr>
      <t>10</t>
    </r>
    <r>
      <rPr>
        <sz val="11"/>
        <rFont val="맑은 고딕"/>
        <family val="3"/>
        <charset val="129"/>
        <scheme val="minor"/>
      </rPr>
      <t>);</t>
    </r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</si>
  <si>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CURSOR emp_cursor IS</t>
    </r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</si>
  <si>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OPEN emp_cursor;</t>
    </r>
    <phoneticPr fontId="2" type="noConversion"/>
  </si>
  <si>
    <r>
      <t xml:space="preserve">     SELECT * FROM emp </t>
    </r>
    <r>
      <rPr>
        <sz val="11"/>
        <color rgb="FFFF0000"/>
        <rFont val="맑은 고딕"/>
        <family val="3"/>
        <charset val="129"/>
        <scheme val="minor"/>
      </rPr>
      <t>FOR UPDATE OF sal NOWAIT</t>
    </r>
    <r>
      <rPr>
        <sz val="11"/>
        <rFont val="맑은 고딕"/>
        <family val="2"/>
        <charset val="129"/>
        <scheme val="minor"/>
      </rPr>
      <t>;</t>
    </r>
    <phoneticPr fontId="2" type="noConversion"/>
  </si>
  <si>
    <t xml:space="preserve">    IF(v_emp.sal &lt; 3000) THEN</t>
    <phoneticPr fontId="2" type="noConversion"/>
  </si>
  <si>
    <t xml:space="preserve">    END IF;</t>
    <phoneticPr fontId="2" type="noConversion"/>
  </si>
  <si>
    <r>
      <t xml:space="preserve">       UPDATE emp SET sal = sal * 1.1 </t>
    </r>
    <r>
      <rPr>
        <sz val="11"/>
        <color rgb="FFFF0000"/>
        <rFont val="맑은 고딕"/>
        <family val="3"/>
        <charset val="129"/>
        <scheme val="minor"/>
      </rPr>
      <t>WHERE CURRENT OF emp_cursor</t>
    </r>
    <r>
      <rPr>
        <sz val="11"/>
        <rFont val="맑은 고딕"/>
        <family val="2"/>
        <charset val="129"/>
        <scheme val="minor"/>
      </rPr>
      <t>;</t>
    </r>
    <phoneticPr fontId="2" type="noConversion"/>
  </si>
  <si>
    <t>패키지</t>
    <phoneticPr fontId="2" type="noConversion"/>
  </si>
  <si>
    <t>: 패키지 명세(Specification)와 패키지 본문(Body)으로 구성</t>
    <phoneticPr fontId="2" type="noConversion"/>
  </si>
  <si>
    <t>CREATE OR REPLACE PACKAGE myPackage</t>
    <phoneticPr fontId="2" type="noConversion"/>
  </si>
  <si>
    <t>g_comm NUMBER := 0.1;</t>
    <phoneticPr fontId="2" type="noConversion"/>
  </si>
  <si>
    <t>CREATE OR REPLACE PACKAGE BODY myPackage</t>
    <phoneticPr fontId="2" type="noConversion"/>
  </si>
  <si>
    <t xml:space="preserve">  FUNCTION validate(p_comm IN NUMBER) RETURN BOOLEAN</t>
    <phoneticPr fontId="2" type="noConversion"/>
  </si>
  <si>
    <t xml:space="preserve">  IS</t>
    <phoneticPr fontId="2" type="noConversion"/>
  </si>
  <si>
    <t xml:space="preserve">    v_max_comm NUMBER;</t>
    <phoneticPr fontId="2" type="noConversion"/>
  </si>
  <si>
    <t xml:space="preserve">  BEGIN</t>
    <phoneticPr fontId="2" type="noConversion"/>
  </si>
  <si>
    <t xml:space="preserve">    SELECT MAX(comm) INTO v_max_comm FROM emp;</t>
    <phoneticPr fontId="2" type="noConversion"/>
  </si>
  <si>
    <t xml:space="preserve">    IF p_comm &gt; v_max_comm THEN RETURN false;</t>
    <phoneticPr fontId="2" type="noConversion"/>
  </si>
  <si>
    <t xml:space="preserve">    ELSE RETURN true;</t>
    <phoneticPr fontId="2" type="noConversion"/>
  </si>
  <si>
    <t xml:space="preserve">  END;</t>
    <phoneticPr fontId="2" type="noConversion"/>
  </si>
  <si>
    <t>PROCEDURE reset(p_comm IN NUMBER);</t>
    <phoneticPr fontId="2" type="noConversion"/>
  </si>
  <si>
    <t xml:space="preserve">  PROCEDURE reset(p_comm IN NUMBER)</t>
    <phoneticPr fontId="2" type="noConversion"/>
  </si>
  <si>
    <t xml:space="preserve">  IS</t>
    <phoneticPr fontId="2" type="noConversion"/>
  </si>
  <si>
    <t xml:space="preserve">      g_comm := p_comm;</t>
    <phoneticPr fontId="2" type="noConversion"/>
  </si>
  <si>
    <t xml:space="preserve">    ELSE</t>
    <phoneticPr fontId="2" type="noConversion"/>
  </si>
  <si>
    <t xml:space="preserve">      RAISE_APPLICATION_ERROR(-20210, 'Invalid commission');</t>
    <phoneticPr fontId="2" type="noConversion"/>
  </si>
  <si>
    <t>EXECUTE myPackage.reset(10000);</t>
    <phoneticPr fontId="2" type="noConversion"/>
  </si>
  <si>
    <t>EXECUTE myPackage.reset(100);</t>
    <phoneticPr fontId="2" type="noConversion"/>
  </si>
  <si>
    <t>DROP PACKAGE myPackage;</t>
    <phoneticPr fontId="2" type="noConversion"/>
  </si>
  <si>
    <r>
      <t xml:space="preserve">    IF </t>
    </r>
    <r>
      <rPr>
        <sz val="11"/>
        <color rgb="FFFF0000"/>
        <rFont val="맑은 고딕"/>
        <family val="3"/>
        <charset val="129"/>
        <scheme val="minor"/>
      </rPr>
      <t>validate(p_comm)</t>
    </r>
    <r>
      <rPr>
        <sz val="11"/>
        <color theme="1"/>
        <rFont val="맑은 고딕"/>
        <family val="2"/>
        <charset val="129"/>
        <scheme val="minor"/>
      </rPr>
      <t xml:space="preserve"> THEN</t>
    </r>
    <phoneticPr fontId="2" type="noConversion"/>
  </si>
  <si>
    <t>본문 없는 패키지</t>
    <phoneticPr fontId="2" type="noConversion"/>
  </si>
  <si>
    <t>CREATE OR REPLACE PACKAGE myMath</t>
    <phoneticPr fontId="2" type="noConversion"/>
  </si>
  <si>
    <t xml:space="preserve">  pi CONSTANT NUMBER := 3.141592;</t>
    <phoneticPr fontId="2" type="noConversion"/>
  </si>
  <si>
    <t>/</t>
    <phoneticPr fontId="2" type="noConversion"/>
  </si>
  <si>
    <t>EXECUTE DBMS_OUTPUT.PUT_LINE(myMath.pi);</t>
    <phoneticPr fontId="2" type="noConversion"/>
  </si>
  <si>
    <t>DROP PACKAGE myMath;</t>
    <phoneticPr fontId="2" type="noConversion"/>
  </si>
  <si>
    <t>: 패키지 내의 함수, 프로시저는 인자의 개수 또는 인자의 타입이 서로 다르면 동일한 이름을 사용 할 수 있음</t>
    <phoneticPr fontId="2" type="noConversion"/>
  </si>
  <si>
    <t>CREATE OR REPLACE PACKAGE myTax</t>
    <phoneticPr fontId="2" type="noConversion"/>
  </si>
  <si>
    <t xml:space="preserve">  FUNCTION tax(p_amount NUMBER) RETURN NUMBER</t>
    <phoneticPr fontId="2" type="noConversion"/>
  </si>
  <si>
    <t xml:space="preserve">    RETURN p_amount * 0.3;</t>
    <phoneticPr fontId="2" type="noConversion"/>
  </si>
  <si>
    <t xml:space="preserve">  FUNCTION tax(p_str VARCHAR2) RETURN NUMBER</t>
    <phoneticPr fontId="2" type="noConversion"/>
  </si>
  <si>
    <t xml:space="preserve">    IF(LOWER(p_str) = 'default') THEN</t>
    <phoneticPr fontId="2" type="noConversion"/>
  </si>
  <si>
    <t xml:space="preserve">      RETURN 3000;</t>
    <phoneticPr fontId="2" type="noConversion"/>
  </si>
  <si>
    <t xml:space="preserve">      RETURN 0;</t>
    <phoneticPr fontId="2" type="noConversion"/>
  </si>
  <si>
    <t>FUNCTION tax(p_amount NUMBER) RETURN NUMBER;</t>
    <phoneticPr fontId="2" type="noConversion"/>
  </si>
  <si>
    <t>FUNCTION tax(p_str VARCHAR2) RETURN NUMBER;</t>
    <phoneticPr fontId="2" type="noConversion"/>
  </si>
  <si>
    <t>CREATE OR REPLACE PACKAGE BODY myTax</t>
    <phoneticPr fontId="2" type="noConversion"/>
  </si>
  <si>
    <t>SELECT ename, sal, myTax.tax(sal), myTax.tax('default') FROM emp;</t>
    <phoneticPr fontId="2" type="noConversion"/>
  </si>
  <si>
    <t>Forward Declaration</t>
    <phoneticPr fontId="2" type="noConversion"/>
  </si>
  <si>
    <t>: 패키지 내부에서 프로시저 또는 함수가 내부의 프로시저 또는 함수를 호출하려면</t>
    <phoneticPr fontId="2" type="noConversion"/>
  </si>
  <si>
    <t xml:space="preserve"> 호출되는 프로시저 또는 함수가 먼저 선언되어 있어야 한다.</t>
    <phoneticPr fontId="2" type="noConversion"/>
  </si>
  <si>
    <t>DROP PACKAGE myTax;</t>
    <phoneticPr fontId="2" type="noConversion"/>
  </si>
  <si>
    <t>PROCEDURE myProc;</t>
    <phoneticPr fontId="2" type="noConversion"/>
  </si>
  <si>
    <t xml:space="preserve">  PROCEDURE innerProc;</t>
    <phoneticPr fontId="2" type="noConversion"/>
  </si>
  <si>
    <t xml:space="preserve">  PROCEDURE myProc</t>
    <phoneticPr fontId="2" type="noConversion"/>
  </si>
  <si>
    <t xml:space="preserve">    DBMS_OUTPUT.PUT_LINE('myProc 호출');</t>
    <phoneticPr fontId="2" type="noConversion"/>
  </si>
  <si>
    <t xml:space="preserve">  PROCEDURE innerProc</t>
    <phoneticPr fontId="2" type="noConversion"/>
  </si>
  <si>
    <t xml:space="preserve">    DBMS_OUTPUT.PUT_LINE('innerProc 호출');</t>
    <phoneticPr fontId="2" type="noConversion"/>
  </si>
  <si>
    <t>EXECUTE myPackage.myProc;</t>
    <phoneticPr fontId="2" type="noConversion"/>
  </si>
  <si>
    <r>
      <t xml:space="preserve">   </t>
    </r>
    <r>
      <rPr>
        <sz val="11"/>
        <color rgb="FFFF0000"/>
        <rFont val="맑은 고딕"/>
        <family val="3"/>
        <charset val="129"/>
        <scheme val="minor"/>
      </rPr>
      <t xml:space="preserve"> innerProc;</t>
    </r>
    <phoneticPr fontId="2" type="noConversion"/>
  </si>
  <si>
    <t>DROP PACKAGE myPackage;</t>
    <phoneticPr fontId="2" type="noConversion"/>
  </si>
  <si>
    <t>: 패키지가 최초로 실행 될 때, 단 한번만 실행되는 프로시저</t>
    <phoneticPr fontId="2" type="noConversion"/>
  </si>
  <si>
    <t>One-Time-Only 프로시저</t>
    <phoneticPr fontId="2" type="noConversion"/>
  </si>
  <si>
    <t>PROCEDURE tax(p_amount NUMBER);</t>
    <phoneticPr fontId="2" type="noConversion"/>
  </si>
  <si>
    <t>g_ratio NUMBER;</t>
    <phoneticPr fontId="2" type="noConversion"/>
  </si>
  <si>
    <t xml:space="preserve">  PROCEDURE tax(p_amount NUMBER)</t>
    <phoneticPr fontId="2" type="noConversion"/>
  </si>
  <si>
    <t xml:space="preserve">    DBMS_OUTPUT.PUT_LINE(p_amount * g_ratio);</t>
    <phoneticPr fontId="2" type="noConversion"/>
  </si>
  <si>
    <t xml:space="preserve">  g_ratio := 0.3;</t>
    <phoneticPr fontId="2" type="noConversion"/>
  </si>
  <si>
    <t>EXECUTE myTax.tax(1000);</t>
    <phoneticPr fontId="2" type="noConversion"/>
  </si>
  <si>
    <t>: 지정된 이벤트(INSERT, UPDATE, DELETE) 발생시, 트리거 본문을 단 한번만 실행</t>
    <phoneticPr fontId="2" type="noConversion"/>
  </si>
  <si>
    <t>: 지정된 이벤트(INSERT, UPDATE, DELETE) 발생시, 변경된 행들에 대하여 트리거 본문을 각각 실행</t>
    <phoneticPr fontId="2" type="noConversion"/>
  </si>
  <si>
    <r>
      <t xml:space="preserve">  </t>
    </r>
    <r>
      <rPr>
        <sz val="11"/>
        <color rgb="FFFF0000"/>
        <rFont val="맑은 고딕"/>
        <family val="3"/>
        <charset val="129"/>
        <scheme val="minor"/>
      </rPr>
      <t>FOR EACH ROW</t>
    </r>
    <phoneticPr fontId="2" type="noConversion"/>
  </si>
  <si>
    <t>문장 트리거</t>
    <phoneticPr fontId="2" type="noConversion"/>
  </si>
  <si>
    <t>행 트리거</t>
    <phoneticPr fontId="2" type="noConversion"/>
  </si>
  <si>
    <t>트리거</t>
    <phoneticPr fontId="2" type="noConversion"/>
  </si>
  <si>
    <t>: 지정된 이벤트 발생 시, 자동으로 실행되는 서브 프로그램</t>
    <phoneticPr fontId="2" type="noConversion"/>
  </si>
  <si>
    <t>트리거 작성의 필수 요소</t>
    <phoneticPr fontId="2" type="noConversion"/>
  </si>
  <si>
    <t>1. 이벤트 : INSERT, UPDATE, DELETE</t>
    <phoneticPr fontId="2" type="noConversion"/>
  </si>
  <si>
    <t>2. 동작시점</t>
    <phoneticPr fontId="2" type="noConversion"/>
  </si>
  <si>
    <t>3. 유형</t>
    <phoneticPr fontId="2" type="noConversion"/>
  </si>
  <si>
    <t xml:space="preserve">  - 문장 트리거 : 이벤트 발생 시, 트리거가 단 한번 실행</t>
    <phoneticPr fontId="2" type="noConversion"/>
  </si>
  <si>
    <t xml:space="preserve">  - 행 트리거 : 이벤트 발생 시, 변경된 행의 개수만큼 트리거가 반복 실행</t>
    <phoneticPr fontId="2" type="noConversion"/>
  </si>
  <si>
    <t xml:space="preserve">  - AFTER : 이벤트 발생 후, 트리거 실행. 예) INSERT 실행 후, 트리거 실행</t>
    <phoneticPr fontId="2" type="noConversion"/>
  </si>
  <si>
    <t xml:space="preserve">  - BEFORE : 트리거를 먼저 실행 후, 이벤트 실행. 예) 트리거 실행 후, INSERT 실행</t>
    <phoneticPr fontId="2" type="noConversion"/>
  </si>
  <si>
    <t xml:space="preserve">  - INSTEAD OF : 이벤트 대신 트리거 실행. 예) INSERT를 실행하지 않고, 트리거 실행</t>
    <phoneticPr fontId="2" type="noConversion"/>
  </si>
  <si>
    <t>EMP 테이블에 INSERt, UPDATE, DELETE 작업이 수행되면, 작업의 종류와 수행 시간을 기록하자</t>
    <phoneticPr fontId="2" type="noConversion"/>
  </si>
  <si>
    <t>EMP_HISTORY</t>
    <phoneticPr fontId="2" type="noConversion"/>
  </si>
  <si>
    <t>JOB_DATE</t>
    <phoneticPr fontId="2" type="noConversion"/>
  </si>
  <si>
    <t>JOB_TYPE</t>
    <phoneticPr fontId="2" type="noConversion"/>
  </si>
  <si>
    <t>INSERT</t>
    <phoneticPr fontId="2" type="noConversion"/>
  </si>
  <si>
    <t>UPDATE</t>
    <phoneticPr fontId="2" type="noConversion"/>
  </si>
  <si>
    <t>DELETE</t>
    <phoneticPr fontId="2" type="noConversion"/>
  </si>
  <si>
    <t>SCOTT</t>
    <phoneticPr fontId="2" type="noConversion"/>
  </si>
  <si>
    <t>② INSERT INTO emp_history VALUES(sysdate, 'INSERT', user);</t>
    <phoneticPr fontId="2" type="noConversion"/>
  </si>
  <si>
    <t>: 이벤트의 발생 여부에만 관심이 있고, 이벤트에 의해 변경된 데이터에는 관심이 없는 경우에 사용</t>
    <phoneticPr fontId="2" type="noConversion"/>
  </si>
  <si>
    <t>CREATE OR REPLACE TRIGGER emp_audit_insert_trig</t>
    <phoneticPr fontId="2" type="noConversion"/>
  </si>
  <si>
    <t>AFTER INSERT</t>
    <phoneticPr fontId="2" type="noConversion"/>
  </si>
  <si>
    <t>ON emp</t>
    <phoneticPr fontId="2" type="noConversion"/>
  </si>
  <si>
    <t>DECLARE</t>
    <phoneticPr fontId="2" type="noConversion"/>
  </si>
  <si>
    <t>BEGIN</t>
    <phoneticPr fontId="2" type="noConversion"/>
  </si>
  <si>
    <t>END;</t>
    <phoneticPr fontId="2" type="noConversion"/>
  </si>
  <si>
    <t>/</t>
    <phoneticPr fontId="2" type="noConversion"/>
  </si>
  <si>
    <t xml:space="preserve">  INSERT INTO emp_history VALUES(sysdate, 'INSERT', user);</t>
    <phoneticPr fontId="2" type="noConversion"/>
  </si>
  <si>
    <t>CREATE OR REPLACE TRIGGER emp_audit_update_trig</t>
    <phoneticPr fontId="2" type="noConversion"/>
  </si>
  <si>
    <t>AFTER UPDATE</t>
    <phoneticPr fontId="2" type="noConversion"/>
  </si>
  <si>
    <t xml:space="preserve">  INSERT INTO emp_history VALUES(sysdate, 'UPDATE', user);</t>
    <phoneticPr fontId="2" type="noConversion"/>
  </si>
  <si>
    <t>CREATE OR REPLACE TRIGGER emp_audit_delete_trig</t>
    <phoneticPr fontId="2" type="noConversion"/>
  </si>
  <si>
    <t>AFTER DELETE</t>
    <phoneticPr fontId="2" type="noConversion"/>
  </si>
  <si>
    <t xml:space="preserve">  INSERT INTO emp_history VALUES(sysdate, 'DELETE', user);</t>
    <phoneticPr fontId="2" type="noConversion"/>
  </si>
  <si>
    <t>CREATE TABLE emp_history</t>
    <phoneticPr fontId="2" type="noConversion"/>
  </si>
  <si>
    <t xml:space="preserve"> job_type VARCHAR2(20),</t>
    <phoneticPr fontId="2" type="noConversion"/>
  </si>
  <si>
    <t>(job_date date,</t>
    <phoneticPr fontId="2" type="noConversion"/>
  </si>
  <si>
    <t>USERNAME</t>
    <phoneticPr fontId="2" type="noConversion"/>
  </si>
  <si>
    <t xml:space="preserve"> username VARCHAR2(20));</t>
    <phoneticPr fontId="2" type="noConversion"/>
  </si>
  <si>
    <r>
      <rPr>
        <sz val="11"/>
        <color theme="1"/>
        <rFont val="맑은 고딕"/>
        <family val="3"/>
        <charset val="129"/>
      </rPr>
      <t>①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INSERT INTO emp(empno, ename, sal) VALUES (9999, 'KIM', 1000);</t>
    </r>
    <phoneticPr fontId="2" type="noConversion"/>
  </si>
  <si>
    <r>
      <rPr>
        <sz val="11"/>
        <color theme="1"/>
        <rFont val="맑은 고딕"/>
        <family val="3"/>
        <charset val="129"/>
      </rPr>
      <t>①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UPDATE emp SET sal=sal*1.1 WHERE empno=9999;</t>
    </r>
    <phoneticPr fontId="2" type="noConversion"/>
  </si>
  <si>
    <r>
      <rPr>
        <sz val="11"/>
        <color theme="1"/>
        <rFont val="맑은 고딕"/>
        <family val="3"/>
        <charset val="129"/>
      </rPr>
      <t>①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DELETE FROM emp WHERE empno=9999;</t>
    </r>
    <phoneticPr fontId="2" type="noConversion"/>
  </si>
  <si>
    <t xml:space="preserve">      7788 SCOTT                      3000</t>
  </si>
  <si>
    <t>---------- -------------------- ----------</t>
  </si>
  <si>
    <t xml:space="preserve">     EMPNO ENAME                       SAL</t>
  </si>
  <si>
    <t>10. emp 테이블에서 ename이 'S' 또는 'K'로 시작하고, sal이 2000 이상이고 3000이하인 사원을 출력하시오.</t>
    <phoneticPr fontId="2" type="noConversion"/>
  </si>
  <si>
    <t xml:space="preserve">      7369 SMITH                80/12/17</t>
  </si>
  <si>
    <t>---------- -------------------- --------</t>
  </si>
  <si>
    <t xml:space="preserve">     EMPNO ENAME                HIREDATE</t>
  </si>
  <si>
    <t>9. emp 테이블에서 ename이 5글자이고, 입사일이 80년도인 사원을 출력하시오.</t>
    <phoneticPr fontId="2" type="noConversion"/>
  </si>
  <si>
    <t xml:space="preserve">      7902 FORD                 ANALYST                  3000 81/12/03</t>
  </si>
  <si>
    <t xml:space="preserve">      7788 SCOTT                ANALYST                  3000 87/03/20</t>
  </si>
  <si>
    <t xml:space="preserve">      7566 JONES                MANAGER                  2975 81/04/02</t>
  </si>
  <si>
    <t xml:space="preserve">      7698 BLAKE                MANAGER                  2850 81/05/01</t>
  </si>
  <si>
    <t xml:space="preserve">      7782 CLARK                MANAGER                  2450 81/06/09</t>
  </si>
  <si>
    <t>---------- -------------------- ------------------ ---------- --------</t>
  </si>
  <si>
    <t xml:space="preserve">     EMPNO ENAME                JOB                       SAL HIREDATE</t>
  </si>
  <si>
    <t xml:space="preserve">   단, sal이 낮은 순으로 정렬하며, sal이 같으면 hiredate가 느린 순으로 정렬하시오.</t>
    <phoneticPr fontId="2" type="noConversion"/>
  </si>
  <si>
    <t xml:space="preserve">8. emp 테이블에서 job이 'ANALYST' 또는 'MANAGER'이고, sal이 3000 이하인 사원들을 출력하시오. </t>
    <phoneticPr fontId="2" type="noConversion"/>
  </si>
  <si>
    <t xml:space="preserve">      7369 SMITH                       800         20</t>
  </si>
  <si>
    <t xml:space="preserve">      7876 ADAMS                      1100         20</t>
  </si>
  <si>
    <t xml:space="preserve">      7566 JONES                      2975         20</t>
  </si>
  <si>
    <t xml:space="preserve">      7902 FORD                       3000         20</t>
  </si>
  <si>
    <t xml:space="preserve">      7788 SCOTT                      3000         20</t>
  </si>
  <si>
    <t>---------- -------------------- ---------- ----------</t>
  </si>
  <si>
    <t xml:space="preserve">     EMPNO ENAME                       SAL     DEPTNO</t>
  </si>
  <si>
    <t>7. emp 테이블에서 deptno가 20인 사원들을 출력하시오. 단, sal이 높은 순으로 정렬하시오.</t>
    <phoneticPr fontId="2" type="noConversion"/>
  </si>
  <si>
    <t xml:space="preserve">      7902 FORD                 81/12/03</t>
  </si>
  <si>
    <t xml:space="preserve">      7900 JAMES                81/12/03</t>
  </si>
  <si>
    <t xml:space="preserve">      7844 TURNER               81/09/08</t>
  </si>
  <si>
    <t xml:space="preserve">      7839 KING                 81/11/17</t>
  </si>
  <si>
    <t xml:space="preserve">      7788 SCOTT                87/03/20</t>
  </si>
  <si>
    <t xml:space="preserve">      7782 CLARK                81/06/09</t>
  </si>
  <si>
    <t xml:space="preserve">      7698 BLAKE                81/05/01</t>
  </si>
  <si>
    <t xml:space="preserve">      7654 MARTIN               81/09/28</t>
  </si>
  <si>
    <t xml:space="preserve">      7566 JONES                81/04/02</t>
  </si>
  <si>
    <t xml:space="preserve">      7521 WARD                 81/02/22</t>
  </si>
  <si>
    <t xml:space="preserve">      7499 ALLEN                81/02/20</t>
  </si>
  <si>
    <t>6. emp 테이블에서 1981년도에 입사(hiredate)하였거나, ename이 'S'로 시작하는 사원을 검색하시오.</t>
    <phoneticPr fontId="2" type="noConversion"/>
  </si>
  <si>
    <t xml:space="preserve">      7876 ADAMS                                   20</t>
  </si>
  <si>
    <t xml:space="preserve">      7788 SCOTT                                   20</t>
  </si>
  <si>
    <t xml:space="preserve">      7566 JONES                                   20</t>
  </si>
  <si>
    <t xml:space="preserve">      7369 SMITH                                   20</t>
  </si>
  <si>
    <t xml:space="preserve">     EMPNO ENAME                      COMM     DEPTNO</t>
  </si>
  <si>
    <t>5. emp 테이블에서 comm이 NULL이고, deptno가 10 또는 20이면서, ename에 'S'가 포함된 사원을 검색하시오.</t>
    <phoneticPr fontId="2" type="noConversion"/>
  </si>
  <si>
    <t xml:space="preserve">      7934 MILLER               CLERK                    1300</t>
  </si>
  <si>
    <t xml:space="preserve">      7876 ADAMS                CLERK                    1100</t>
  </si>
  <si>
    <t xml:space="preserve">      7844 TURNER               SALESMAN                 1500</t>
  </si>
  <si>
    <t xml:space="preserve">      7654 MARTIN               SALESMAN                 1250</t>
  </si>
  <si>
    <t xml:space="preserve">      7521 WARD                 SALESMAN                 1250</t>
  </si>
  <si>
    <t xml:space="preserve">      7499 ALLEN                SALESMAN                 1600</t>
  </si>
  <si>
    <t>---------- -------------------- ------------------ ----------</t>
  </si>
  <si>
    <t xml:space="preserve">     EMPNO ENAME                JOB                       SAL</t>
  </si>
  <si>
    <t>4. emp 테이블에서 job이 'SALESMAN' 또는 'CLERK' 이면서 sal이 1000 이상 2000 이하인 직원을 검색하시오.</t>
    <phoneticPr fontId="2" type="noConversion"/>
  </si>
  <si>
    <r>
      <t>MILLER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15600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</si>
  <si>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FORD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36000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</si>
  <si>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JAMES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11400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</si>
  <si>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ADAMS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13200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</si>
  <si>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TURNER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18000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</si>
  <si>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KING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60000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</si>
  <si>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SCOTT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36000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</si>
  <si>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CLARK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29400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</si>
  <si>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BLAKE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34200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</si>
  <si>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MARTIN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15000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</si>
  <si>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JONES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35700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</si>
  <si>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WARD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15000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</si>
  <si>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ALLEN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19200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</si>
  <si>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r>
      <t>SMITH</t>
    </r>
    <r>
      <rPr>
        <sz val="11"/>
        <color theme="1"/>
        <rFont val="맑은 고딕"/>
        <family val="2"/>
        <charset val="129"/>
      </rPr>
      <t>님의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연봉은</t>
    </r>
    <r>
      <rPr>
        <sz val="11"/>
        <color theme="1"/>
        <rFont val="Lucida Console"/>
        <family val="3"/>
      </rPr>
      <t xml:space="preserve"> 9600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입니다</t>
    </r>
  </si>
  <si>
    <t>----------------------------------------</t>
  </si>
  <si>
    <r>
      <rPr>
        <sz val="11"/>
        <color theme="1"/>
        <rFont val="맑은 고딕"/>
        <family val="2"/>
        <charset val="129"/>
      </rPr>
      <t>사원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맑은 고딕"/>
        <family val="2"/>
        <charset val="129"/>
      </rPr>
      <t>정보</t>
    </r>
  </si>
  <si>
    <t>3. emp 테이블에서 ename과 sal*12를 검색하여, 다음과 같이 출력되도록 쿼리를 작성하시오.</t>
    <phoneticPr fontId="2" type="noConversion"/>
  </si>
  <si>
    <t>----------</t>
  </si>
  <si>
    <t xml:space="preserve">    DEPTNO</t>
  </si>
  <si>
    <t xml:space="preserve">  </t>
    <phoneticPr fontId="2" type="noConversion"/>
  </si>
  <si>
    <t>2. emp 테이블에서 deptno 컬럼의 값의 종류를 출력하시오. 검색 결과는 다음과 같다.</t>
    <phoneticPr fontId="2" type="noConversion"/>
  </si>
  <si>
    <t xml:space="preserve">   단, 출력시 empno, ename, sal, sal*12, comm 컬럼의 컬럼명은 각각 "사번", "이름", "월급", "연봉", "인센티브"가 되어야 한다.</t>
    <phoneticPr fontId="2" type="noConversion"/>
  </si>
  <si>
    <t xml:space="preserve">1. emp 테이블에서 empno, ename, sal, sal*12, comm 컬럼의 값을 출력하시오. </t>
    <phoneticPr fontId="2" type="noConversion"/>
  </si>
  <si>
    <t>다음 문제를 풀고 텍스트 파일에 답을 작성한 후, 지정된 이메일로 제출하시오.</t>
    <phoneticPr fontId="2" type="noConversion"/>
  </si>
  <si>
    <r>
      <t xml:space="preserve">      7934 MILLER                           </t>
    </r>
    <r>
      <rPr>
        <sz val="11"/>
        <color theme="1"/>
        <rFont val="맑은 고딕"/>
        <family val="2"/>
        <charset val="129"/>
      </rPr>
      <t>￦</t>
    </r>
    <r>
      <rPr>
        <sz val="11"/>
        <color theme="1"/>
        <rFont val="Lucida Console"/>
        <family val="3"/>
      </rPr>
      <t>1,300.00</t>
    </r>
  </si>
  <si>
    <r>
      <t xml:space="preserve">      7839 KING                             </t>
    </r>
    <r>
      <rPr>
        <sz val="11"/>
        <color theme="1"/>
        <rFont val="맑은 고딕"/>
        <family val="2"/>
        <charset val="129"/>
      </rPr>
      <t>￦</t>
    </r>
    <r>
      <rPr>
        <sz val="11"/>
        <color theme="1"/>
        <rFont val="Lucida Console"/>
        <family val="3"/>
      </rPr>
      <t>5,000.00</t>
    </r>
  </si>
  <si>
    <r>
      <t xml:space="preserve">      7782 CLARK                            </t>
    </r>
    <r>
      <rPr>
        <sz val="11"/>
        <color theme="1"/>
        <rFont val="맑은 고딕"/>
        <family val="2"/>
        <charset val="129"/>
      </rPr>
      <t>￦</t>
    </r>
    <r>
      <rPr>
        <sz val="11"/>
        <color theme="1"/>
        <rFont val="Lucida Console"/>
        <family val="3"/>
      </rPr>
      <t>2,450.00</t>
    </r>
  </si>
  <si>
    <t>---------- -------------------- ------------------------</t>
  </si>
  <si>
    <r>
      <t xml:space="preserve">     EMPNO ENAME                </t>
    </r>
    <r>
      <rPr>
        <sz val="11"/>
        <color theme="1"/>
        <rFont val="맑은 고딕"/>
        <family val="2"/>
        <charset val="129"/>
      </rPr>
      <t>급여</t>
    </r>
  </si>
  <si>
    <t>10. emp 테이블에서 deptno가 10인 사원들의 sal을 다음과 같은 형식으로 출력하시오.</t>
    <phoneticPr fontId="2" type="noConversion"/>
  </si>
  <si>
    <t>9. 본인이 무슨 요일에 태어났는가?</t>
    <phoneticPr fontId="2" type="noConversion"/>
  </si>
  <si>
    <t>8. 올해 크리스마스 이후, 첫 번째로 도래하는 토요일은 며칠인가?</t>
    <phoneticPr fontId="2" type="noConversion"/>
  </si>
  <si>
    <t xml:space="preserve">      7934 MILLER               82/01/23       1300        520</t>
  </si>
  <si>
    <t xml:space="preserve">      7902 FORD                 81/12/03       3000       1800</t>
  </si>
  <si>
    <t xml:space="preserve">      7900 JAMES                81/12/03        950        570</t>
  </si>
  <si>
    <t xml:space="preserve">      7876 ADAMS                87/05/23       1100        110</t>
  </si>
  <si>
    <t xml:space="preserve">      7844 TURNER               81/09/08       1500        900</t>
  </si>
  <si>
    <t xml:space="preserve">      7839 KING                 81/11/17       5000       3000</t>
  </si>
  <si>
    <t xml:space="preserve">      7788 SCOTT                87/03/20       3000        300</t>
  </si>
  <si>
    <t xml:space="preserve">      7782 CLARK                81/06/09       2450       1470</t>
  </si>
  <si>
    <t xml:space="preserve">      7698 BLAKE                81/05/01       2850       1710</t>
  </si>
  <si>
    <t xml:space="preserve">      7654 MARTIN               81/09/28       1250        750</t>
  </si>
  <si>
    <t xml:space="preserve">      7566 JONES                81/04/02       2975       1785</t>
  </si>
  <si>
    <t xml:space="preserve">      7521 WARD                 81/02/22       1250        750</t>
  </si>
  <si>
    <t xml:space="preserve">      7499 ALLEN                81/02/20       1600        960</t>
  </si>
  <si>
    <t xml:space="preserve">      7369 SMITH                80/12/17        800        640</t>
  </si>
  <si>
    <t>---------- -------------------- -------- ---------- ----------</t>
  </si>
  <si>
    <r>
      <t xml:space="preserve">     EMPNO ENAME                HIREDATE        SAL     </t>
    </r>
    <r>
      <rPr>
        <sz val="11"/>
        <color theme="1"/>
        <rFont val="맑은 고딕"/>
        <family val="2"/>
        <charset val="129"/>
      </rPr>
      <t>보너스</t>
    </r>
  </si>
  <si>
    <t xml:space="preserve">   82년도에 입사한 사원에게는 sal * 0.4, 그 외에는 sal *0.1이다.</t>
    <phoneticPr fontId="2" type="noConversion"/>
  </si>
  <si>
    <t xml:space="preserve">   여기서, 보너스는 80년도에 입사한 사원에게는 sal * 0.8이고, 81년도에 입사한 사원에게는 sal * 0.6,</t>
    <phoneticPr fontId="2" type="noConversion"/>
  </si>
  <si>
    <t>7. emp 테이블에서 empno, ename, hiredate, sal, 보너스를 출력하시오.</t>
    <phoneticPr fontId="2" type="noConversion"/>
  </si>
  <si>
    <r>
      <t xml:space="preserve">      7844 TURNER               81/09/08 </t>
    </r>
    <r>
      <rPr>
        <sz val="11"/>
        <color theme="1"/>
        <rFont val="맑은 고딕"/>
        <family val="2"/>
        <charset val="129"/>
      </rPr>
      <t>화요일</t>
    </r>
  </si>
  <si>
    <r>
      <t xml:space="preserve">      7839 KING                 81/11/17 </t>
    </r>
    <r>
      <rPr>
        <sz val="11"/>
        <color theme="1"/>
        <rFont val="맑은 고딕"/>
        <family val="2"/>
        <charset val="129"/>
      </rPr>
      <t>화요일</t>
    </r>
  </si>
  <si>
    <r>
      <t xml:space="preserve">      7782 CLARK                81/06/09 </t>
    </r>
    <r>
      <rPr>
        <sz val="11"/>
        <color theme="1"/>
        <rFont val="맑은 고딕"/>
        <family val="2"/>
        <charset val="129"/>
      </rPr>
      <t>화요일</t>
    </r>
  </si>
  <si>
    <r>
      <t xml:space="preserve">      7654 MARTIN               81/09/28 </t>
    </r>
    <r>
      <rPr>
        <sz val="11"/>
        <color theme="1"/>
        <rFont val="맑은 고딕"/>
        <family val="2"/>
        <charset val="129"/>
      </rPr>
      <t>월요일</t>
    </r>
  </si>
  <si>
    <t>---------- -------------------- -------- --------------</t>
  </si>
  <si>
    <r>
      <t xml:space="preserve">     EMPNO ENAME                HIREDATE </t>
    </r>
    <r>
      <rPr>
        <sz val="11"/>
        <color theme="1"/>
        <rFont val="맑은 고딕"/>
        <family val="3"/>
        <charset val="129"/>
      </rPr>
      <t>요일</t>
    </r>
  </si>
  <si>
    <t>6. emp 테이블에서 월요일 또는 화요일에 입사(hiredate) 사원들을 출력하시오.</t>
    <phoneticPr fontId="2" type="noConversion"/>
  </si>
  <si>
    <t xml:space="preserve">      7900 JAMES                        30        950                 11400</t>
  </si>
  <si>
    <t xml:space="preserve">      7844 TURNER                       30       1500          0      18000</t>
  </si>
  <si>
    <t xml:space="preserve">      7698 BLAKE                        30       2850                 34200</t>
  </si>
  <si>
    <t xml:space="preserve">      7654 MARTIN                       30       1250       1400      19200</t>
  </si>
  <si>
    <t xml:space="preserve">      7521 WARD                         30       1250        500      16500</t>
  </si>
  <si>
    <t xml:space="preserve">      7499 ALLEN                        30       1600        300      20100</t>
  </si>
  <si>
    <t>---------- -------------------- ---------- ---------- ---------- ----------</t>
  </si>
  <si>
    <r>
      <t xml:space="preserve">     EMPNO ENAME                    DEPTNO        SAL       COMM       </t>
    </r>
    <r>
      <rPr>
        <sz val="11"/>
        <color theme="1"/>
        <rFont val="맑은 고딕"/>
        <family val="2"/>
        <charset val="129"/>
      </rPr>
      <t>연봉</t>
    </r>
  </si>
  <si>
    <t xml:space="preserve">   만약, comm에 값이 존재하지 않으면, 0으로 연산한다.</t>
    <phoneticPr fontId="2" type="noConversion"/>
  </si>
  <si>
    <t xml:space="preserve">   여기서, 연봉은 sal에 12를 곱하고, 그 결과에 comm의 3을 곱한 값을 더한 값이다. </t>
    <phoneticPr fontId="2" type="noConversion"/>
  </si>
  <si>
    <t>5. emp 테이블에서 deptno가 30인 사원들의 empno, ename, deptno, sal, comm, 연봉을 출력하시오.</t>
    <phoneticPr fontId="2" type="noConversion"/>
  </si>
  <si>
    <t>WARD                 W        D                 4</t>
  </si>
  <si>
    <t>KING                 K        G                 4</t>
  </si>
  <si>
    <t>FORD                 F        D                 4</t>
  </si>
  <si>
    <t>SMITH                S        H                 5</t>
  </si>
  <si>
    <t>SCOTT                S        T                 5</t>
  </si>
  <si>
    <t>JONES                J        S                 5</t>
  </si>
  <si>
    <t>JAMES                J        S                 5</t>
  </si>
  <si>
    <t>CLARK                C        K                 5</t>
  </si>
  <si>
    <t>BLAKE                B        E                 5</t>
  </si>
  <si>
    <t>ALLEN                A        N                 5</t>
  </si>
  <si>
    <t>ADAMS                A        S                 5</t>
  </si>
  <si>
    <t>TURNER               T        R                 6</t>
  </si>
  <si>
    <t>MILLER               M        R                 6</t>
  </si>
  <si>
    <t>MARTIN               M        N                 6</t>
  </si>
  <si>
    <t>-------------------- -------- -------- ----------</t>
  </si>
  <si>
    <r>
      <t xml:space="preserve">ENAME                </t>
    </r>
    <r>
      <rPr>
        <sz val="11"/>
        <color theme="1"/>
        <rFont val="맑은 고딕"/>
        <family val="2"/>
        <charset val="129"/>
      </rPr>
      <t>첫글자</t>
    </r>
    <r>
      <rPr>
        <sz val="11"/>
        <color theme="1"/>
        <rFont val="Lucida Console"/>
        <family val="3"/>
      </rPr>
      <t xml:space="preserve">   </t>
    </r>
    <r>
      <rPr>
        <sz val="11"/>
        <color theme="1"/>
        <rFont val="맑은 고딕"/>
        <family val="2"/>
        <charset val="129"/>
      </rPr>
      <t>마지막글</t>
    </r>
    <r>
      <rPr>
        <sz val="11"/>
        <color theme="1"/>
        <rFont val="Lucida Console"/>
        <family val="3"/>
      </rPr>
      <t xml:space="preserve">     </t>
    </r>
    <r>
      <rPr>
        <sz val="11"/>
        <color theme="1"/>
        <rFont val="맑은 고딕"/>
        <family val="2"/>
        <charset val="129"/>
      </rPr>
      <t>글자수</t>
    </r>
  </si>
  <si>
    <t xml:space="preserve">   단, ename이 긴 순서대로 출력하시오. ename의 길이가 같으면 ename을 오름차순으로 정렬하시오.</t>
    <phoneticPr fontId="2" type="noConversion"/>
  </si>
  <si>
    <t>4. emp 테이블에서 ename, ename의 첫글자, ename의 마지막글자, ename의 글자수를 출력하시오.</t>
    <phoneticPr fontId="2" type="noConversion"/>
  </si>
  <si>
    <t>3. emp 테이블에서 2월에 입사(hiredate)한 사원을 출력하시오.</t>
    <phoneticPr fontId="2" type="noConversion"/>
  </si>
  <si>
    <t xml:space="preserve">      7902 FORD                       3000        150</t>
  </si>
  <si>
    <t xml:space="preserve">      7876 ADAMS                      1100         55</t>
  </si>
  <si>
    <t xml:space="preserve">      7788 SCOTT                      3000        150</t>
  </si>
  <si>
    <t xml:space="preserve">      7566 JONES                      2975        149</t>
  </si>
  <si>
    <t xml:space="preserve">      7369 SMITH                       800         40</t>
  </si>
  <si>
    <r>
      <t xml:space="preserve">     EMPNO ENAME                       SAL       </t>
    </r>
    <r>
      <rPr>
        <sz val="11"/>
        <color theme="1"/>
        <rFont val="맑은 고딕"/>
        <family val="2"/>
        <charset val="129"/>
      </rPr>
      <t>세금</t>
    </r>
  </si>
  <si>
    <t xml:space="preserve">   여기서, 세금은 sal의 5%이며, 소수점은 반올림해야 한다.</t>
    <phoneticPr fontId="2" type="noConversion"/>
  </si>
  <si>
    <t>2. emp 테이블에서 deptno가 20번인 사원들의 empno, ename, sal, 세금을 출력하시오.</t>
    <phoneticPr fontId="2" type="noConversion"/>
  </si>
  <si>
    <t xml:space="preserve">      7934 miller               Clerk</t>
  </si>
  <si>
    <t xml:space="preserve">      7839 king                 President</t>
  </si>
  <si>
    <t xml:space="preserve">      7782 clark                Manager</t>
  </si>
  <si>
    <t>---------- -------------------- ------------------</t>
  </si>
  <si>
    <r>
      <t xml:space="preserve">     EMPNO </t>
    </r>
    <r>
      <rPr>
        <sz val="11"/>
        <color theme="1"/>
        <rFont val="맑은 고딕"/>
        <family val="2"/>
        <charset val="129"/>
      </rPr>
      <t>이름</t>
    </r>
    <r>
      <rPr>
        <sz val="11"/>
        <color theme="1"/>
        <rFont val="Lucida Console"/>
        <family val="3"/>
      </rPr>
      <t xml:space="preserve">                 </t>
    </r>
    <r>
      <rPr>
        <sz val="11"/>
        <color theme="1"/>
        <rFont val="맑은 고딕"/>
        <family val="2"/>
        <charset val="129"/>
      </rPr>
      <t>직무</t>
    </r>
  </si>
  <si>
    <t>1. emp 테이블에서 deptno가 10인 사원들의 ename, job을 다음과 같이 출력하시오.</t>
    <phoneticPr fontId="2" type="noConversion"/>
  </si>
  <si>
    <t>MANAGER                     3</t>
  </si>
  <si>
    <t>------------------ ----------</t>
  </si>
  <si>
    <t>JOB                  COUNT(*)</t>
  </si>
  <si>
    <t>12            3</t>
  </si>
  <si>
    <t>11            1</t>
  </si>
  <si>
    <t>09            2</t>
  </si>
  <si>
    <t>06            1</t>
  </si>
  <si>
    <t>05            2</t>
  </si>
  <si>
    <t>04            1</t>
  </si>
  <si>
    <t>03            1</t>
  </si>
  <si>
    <t>02            2</t>
  </si>
  <si>
    <t>01            1</t>
  </si>
  <si>
    <t>---- ----------</t>
  </si>
  <si>
    <r>
      <rPr>
        <sz val="11"/>
        <color theme="1"/>
        <rFont val="맑은 고딕"/>
        <family val="2"/>
        <charset val="129"/>
      </rPr>
      <t>월</t>
    </r>
    <r>
      <rPr>
        <sz val="11"/>
        <color theme="1"/>
        <rFont val="Lucida Console"/>
        <family val="3"/>
      </rPr>
      <t xml:space="preserve">     COUNT(*)</t>
    </r>
  </si>
  <si>
    <t xml:space="preserve">        20 ANALYST                     2</t>
  </si>
  <si>
    <t xml:space="preserve">        10 MANAGER                     1</t>
  </si>
  <si>
    <t xml:space="preserve">        30 MANAGER                     1</t>
  </si>
  <si>
    <t xml:space="preserve">        20 MANAGER                     1</t>
  </si>
  <si>
    <t>---------- ------------------ ----------</t>
  </si>
  <si>
    <t xml:space="preserve">    DEPTNO JOB                  COUNT(*)</t>
  </si>
  <si>
    <t xml:space="preserve">        20       2175</t>
  </si>
  <si>
    <t xml:space="preserve">        10 2916.66667</t>
  </si>
  <si>
    <t>---------- ----------</t>
  </si>
  <si>
    <t xml:space="preserve">    DEPTNO   AVG(SAL)</t>
  </si>
  <si>
    <t>1980            800</t>
  </si>
  <si>
    <t>1982           1300</t>
  </si>
  <si>
    <t>1987           2050</t>
  </si>
  <si>
    <t>1981         2282.5</t>
  </si>
  <si>
    <t>-------- ----------</t>
  </si>
  <si>
    <r>
      <rPr>
        <sz val="11"/>
        <color theme="1"/>
        <rFont val="맑은 고딕"/>
        <family val="2"/>
        <charset val="129"/>
      </rPr>
      <t>입사년도</t>
    </r>
    <r>
      <rPr>
        <sz val="11"/>
        <color theme="1"/>
        <rFont val="Lucida Console"/>
        <family val="3"/>
      </rPr>
      <t xml:space="preserve">   AVG(SAL)</t>
    </r>
  </si>
  <si>
    <t>SALESMAN                    4</t>
  </si>
  <si>
    <t>PRESIDENT                   1</t>
  </si>
  <si>
    <t>CLERK                       4</t>
  </si>
  <si>
    <t>ANALYST                     2</t>
  </si>
  <si>
    <t xml:space="preserve">       HAK  AVG(MATH)</t>
  </si>
  <si>
    <t xml:space="preserve">   단, 평균 점수가 50점 이상인 학년만 출력하고, 평균 점수가 높은 순으로 정렬하시오.</t>
    <phoneticPr fontId="2" type="noConversion"/>
  </si>
  <si>
    <t>4. sungjuk 테이블에서 남학생(gender가 'M'인 학생)들의 학년(hak)별 수학(math) 평균을 출력하시오.</t>
    <phoneticPr fontId="2" type="noConversion"/>
  </si>
  <si>
    <t xml:space="preserve">       HAK   COUNT(*)</t>
  </si>
  <si>
    <t xml:space="preserve">   단, 학년별로 정렬하시오.</t>
    <phoneticPr fontId="2" type="noConversion"/>
  </si>
  <si>
    <t>3. sungjuk 테이블에서 국어 점수(korean)가 80점 이상인 학년(hak) 별 인원수를 출력하시오.</t>
    <phoneticPr fontId="2" type="noConversion"/>
  </si>
  <si>
    <t xml:space="preserve">       HAK GENDER                 COUNT(*)</t>
  </si>
  <si>
    <t xml:space="preserve">   단, 학년 및 성별로 오름차순 정렬하시오.</t>
    <phoneticPr fontId="2" type="noConversion"/>
  </si>
  <si>
    <t>2. sungjuk 테이블에서 학년(hak) 및 성별(gender) 인원을 출력하시오.</t>
    <phoneticPr fontId="2" type="noConversion"/>
  </si>
  <si>
    <t xml:space="preserve">   sungjuk 테이블의 데이터는 랜덤 값이므로 아래 결과와 값이 다를 수 있다.</t>
    <phoneticPr fontId="2" type="noConversion"/>
  </si>
  <si>
    <t xml:space="preserve">   단, 소수점은 반올림하고, 학년별로 오름차순 정렬하시오.</t>
    <phoneticPr fontId="2" type="noConversion"/>
  </si>
  <si>
    <t xml:space="preserve">      7782 CLARK                KING</t>
  </si>
  <si>
    <t xml:space="preserve">      7698 BLAKE                KING</t>
  </si>
  <si>
    <t xml:space="preserve">      7566 JONES                KING</t>
  </si>
  <si>
    <t xml:space="preserve">      7839 KING</t>
  </si>
  <si>
    <t xml:space="preserve">      7902 FORD                 JONES                KING</t>
  </si>
  <si>
    <t xml:space="preserve">      7788 SCOTT                JONES                KING</t>
  </si>
  <si>
    <t xml:space="preserve">      7900 JAMES                BLAKE                KING</t>
  </si>
  <si>
    <t xml:space="preserve">      7844 TURNER               BLAKE                KING</t>
  </si>
  <si>
    <t xml:space="preserve">      7654 MARTIN               BLAKE                KING</t>
  </si>
  <si>
    <t xml:space="preserve">      7521 WARD                 BLAKE                KING</t>
  </si>
  <si>
    <t xml:space="preserve">      7499 ALLEN                BLAKE                KING</t>
  </si>
  <si>
    <t xml:space="preserve">      7934 MILLER               CLARK                KING</t>
  </si>
  <si>
    <t xml:space="preserve">      7876 ADAMS                SCOTT                JONES</t>
  </si>
  <si>
    <t xml:space="preserve">      7369 SMITH                FORD                 JONES</t>
  </si>
  <si>
    <t>---------- -------------------- -------------------- -------------------</t>
  </si>
  <si>
    <t xml:space="preserve">     EMPNO ENAME                ENAME                ENAME</t>
  </si>
  <si>
    <t xml:space="preserve">     7902 FORD                       3000 RESEARCH                              4</t>
  </si>
  <si>
    <t xml:space="preserve">     7876 ADAMS                      1100 RESEARCH                              1</t>
  </si>
  <si>
    <t xml:space="preserve">     7788 SCOTT                      3000 RESEARCH                              4</t>
  </si>
  <si>
    <t xml:space="preserve">     7566 JONES                      2975 RESEARCH                              4</t>
  </si>
  <si>
    <t>--------- -------------------- ---------- ---------------------------- ----------</t>
  </si>
  <si>
    <t xml:space="preserve">    EMPNO ENAME                       SAL DNAME                             GRADE</t>
  </si>
  <si>
    <t>9. sal이 1000 이상 3000 이하이고, deptno가 20인 사원의 empno, ename, sal, dname, grade를 출력하시오.</t>
    <phoneticPr fontId="2" type="noConversion"/>
  </si>
  <si>
    <t xml:space="preserve">         5          1</t>
  </si>
  <si>
    <t xml:space="preserve">         4          5</t>
  </si>
  <si>
    <t xml:space="preserve">         3          2</t>
  </si>
  <si>
    <t xml:space="preserve">         2          3</t>
  </si>
  <si>
    <t xml:space="preserve">         1          3</t>
  </si>
  <si>
    <t xml:space="preserve">     GRADE   COUNT(*)</t>
  </si>
  <si>
    <t xml:space="preserve">   단, grade를 오름차순 정렬하시오.</t>
    <phoneticPr fontId="2" type="noConversion"/>
  </si>
  <si>
    <t>8. emp 테이블에서 grade 별 인원수를 출력하시오.</t>
    <phoneticPr fontId="2" type="noConversion"/>
  </si>
  <si>
    <t xml:space="preserve">      7934 MILLER                     1300          2</t>
  </si>
  <si>
    <t xml:space="preserve">      7782 CLARK                      2450          4</t>
  </si>
  <si>
    <t xml:space="preserve">      7839 KING                       5000          5</t>
  </si>
  <si>
    <t xml:space="preserve">     EMPNO ENAME                       SAL      GRADE</t>
  </si>
  <si>
    <t xml:space="preserve">   salgrade의 grade는 emp의 losal 이상이고 hisal 이하이어야 한다.</t>
    <phoneticPr fontId="2" type="noConversion"/>
  </si>
  <si>
    <t>7. deptno가 10인 사원들의 empno, ename, sal, grade를 출력하시오.</t>
    <phoneticPr fontId="2" type="noConversion"/>
  </si>
  <si>
    <t xml:space="preserve">                                OPERATIONS</t>
  </si>
  <si>
    <t xml:space="preserve">      7934 MILLER               ACCOUNTING</t>
  </si>
  <si>
    <t xml:space="preserve">      7902 FORD                 RESEARCH</t>
  </si>
  <si>
    <t xml:space="preserve">      7900 JAMES                SALES</t>
  </si>
  <si>
    <t xml:space="preserve">      7876 ADAMS                RESEARCH</t>
  </si>
  <si>
    <t xml:space="preserve">      7844 TURNER               SALES</t>
  </si>
  <si>
    <t xml:space="preserve">      7839 KING                 ACCOUNTING</t>
  </si>
  <si>
    <t xml:space="preserve">      7788 SCOTT                RESEARCH</t>
  </si>
  <si>
    <t xml:space="preserve">      7782 CLARK                ACCOUNTING</t>
  </si>
  <si>
    <t xml:space="preserve">      7698 BLAKE                SALES</t>
  </si>
  <si>
    <t xml:space="preserve">      7654 MARTIN               SALES</t>
  </si>
  <si>
    <t xml:space="preserve">      7566 JONES                RESEARCH</t>
  </si>
  <si>
    <t xml:space="preserve">      7521 WARD                 SALES</t>
  </si>
  <si>
    <t xml:space="preserve">      7499 ALLEN                SALES</t>
  </si>
  <si>
    <t xml:space="preserve">      7369 SMITH                RESEARCH</t>
  </si>
  <si>
    <t>---------- -------------------- ------------</t>
  </si>
  <si>
    <t xml:space="preserve">     EMPNO ENAME                DNAME</t>
  </si>
  <si>
    <t xml:space="preserve">   즉, 사원이 한명도 배치되지 않은 'OPERATIONS' 부서도 출력되어야 함</t>
    <phoneticPr fontId="2" type="noConversion"/>
  </si>
  <si>
    <t>6. empno, ename, dname을 출력하시오. 단, 전체 부서가 출력되어야 한다.</t>
    <phoneticPr fontId="2" type="noConversion"/>
  </si>
  <si>
    <t xml:space="preserve">      7369 SMITH                CLERK                     800 DALLAS</t>
  </si>
  <si>
    <t xml:space="preserve">      7900 JAMES                CLERK                     950 CHICAGO</t>
  </si>
  <si>
    <t xml:space="preserve">      7876 ADAMS                CLERK                    1100 DALLAS</t>
  </si>
  <si>
    <t xml:space="preserve">      7934 MILLER               CLERK                    1300 NEW YORK</t>
  </si>
  <si>
    <t xml:space="preserve">      7782 CLARK                MANAGER                  2450 NEW YORK</t>
  </si>
  <si>
    <t xml:space="preserve">      7698 BLAKE                MANAGER                  2850 CHICAGO</t>
  </si>
  <si>
    <t xml:space="preserve">      7566 JONES                MANAGER                  2975 DALLAS</t>
  </si>
  <si>
    <t>---------- -------------------- ------------------ ---------- ---------</t>
  </si>
  <si>
    <t xml:space="preserve">     EMPNO ENAME                JOB                       SAL LOC</t>
  </si>
  <si>
    <t xml:space="preserve">   단, sal을 내림차순, empno를 오름차순으로 정렬하시오.</t>
    <phoneticPr fontId="2" type="noConversion"/>
  </si>
  <si>
    <t>5. job이 'MANAGER' 또는 'CLERK'인 사원들의 empno, ename, job, sal, loc를 출력하시오.</t>
    <phoneticPr fontId="2" type="noConversion"/>
  </si>
  <si>
    <t>SMITH</t>
  </si>
  <si>
    <t>SCOTT</t>
  </si>
  <si>
    <t>JONES</t>
  </si>
  <si>
    <t>FORD</t>
  </si>
  <si>
    <t>ADAMS</t>
  </si>
  <si>
    <t>--------------------</t>
  </si>
  <si>
    <t>ENAME</t>
  </si>
  <si>
    <t>4. loc가 'DALLAS'인 사원들의 ename을 출력하시오, 단, ename을 오름차순으로 정렬하시오.</t>
    <phoneticPr fontId="2" type="noConversion"/>
  </si>
  <si>
    <t>DNAME                          SUM(SAL)</t>
  </si>
  <si>
    <t>3. dname 별 급여(sal) 합계를 출력하시오. 단, 급여 합계가 높은 순으로 정렬하시오.</t>
    <phoneticPr fontId="2" type="noConversion"/>
  </si>
  <si>
    <t xml:space="preserve">      7902 FORD                       3000 81/12/03 RESEARCH</t>
  </si>
  <si>
    <t xml:space="preserve">      7782 CLARK                      2450 81/06/09 ACCOUNTING</t>
  </si>
  <si>
    <t xml:space="preserve">      7698 BLAKE                      2850 81/05/01 SALES</t>
  </si>
  <si>
    <t xml:space="preserve">      7566 JONES                      2975 81/04/02 RESEARCH</t>
  </si>
  <si>
    <t>---------- -------------------- ---------- -------- --------------</t>
  </si>
  <si>
    <t xml:space="preserve">     EMPNO ENAME                       SAL HIREDATE DNAME</t>
  </si>
  <si>
    <t xml:space="preserve">  단, empno를 오름차순으로 정렬하시오.</t>
    <phoneticPr fontId="2" type="noConversion"/>
  </si>
  <si>
    <t>2. sal이 2000 이상 3000 이하인 사원들 중에 1981년도에 입사한 사원들의 empno, ename, sal, hiredate, dname을 출력하시오.</t>
    <phoneticPr fontId="2" type="noConversion"/>
  </si>
  <si>
    <t>RESEARCH                     SMITH                       800</t>
  </si>
  <si>
    <t>SALES                        JAMES                       950</t>
  </si>
  <si>
    <t>RESEARCH                     ADAMS                      1100</t>
  </si>
  <si>
    <t>SALES                        MARTIN                     1250</t>
  </si>
  <si>
    <t>SALES                        WARD                       1250</t>
  </si>
  <si>
    <t>ACCOUNTING                   MILLER                     1300</t>
  </si>
  <si>
    <t>SALES                        TURNER                     1500</t>
  </si>
  <si>
    <t>SALES                        ALLEN                      1600</t>
  </si>
  <si>
    <t>ACCOUNTING                   CLARK                      2450</t>
  </si>
  <si>
    <t>SALES                        BLAKE                      2850</t>
  </si>
  <si>
    <t>RESEARCH                     JONES                      2975</t>
  </si>
  <si>
    <t>RESEARCH                     SCOTT                      3000</t>
  </si>
  <si>
    <t>RESEARCH                     FORD                       3000</t>
  </si>
  <si>
    <t>ACCOUNTING                   KING                       5000</t>
  </si>
  <si>
    <t>---------------------------- -------------------- ----------</t>
  </si>
  <si>
    <t>DNAME                        ENAME                       SAL</t>
  </si>
  <si>
    <t>1. emp, dept를 조인하여 dname, ename, sal을 출력하시오.</t>
    <phoneticPr fontId="2" type="noConversion"/>
  </si>
  <si>
    <t xml:space="preserve">   단, sal을 내림차순으로 정렬하시오.</t>
    <phoneticPr fontId="2" type="noConversion"/>
  </si>
  <si>
    <t xml:space="preserve">   단, 과목평균의 소수점은 반올림하고, 학년, 반, 번호를 오름차순으로 정렬하시오.</t>
    <phoneticPr fontId="2" type="noConversion"/>
  </si>
  <si>
    <t>---------- ---------- ---------- ---------- ---------- ----------</t>
  </si>
  <si>
    <t xml:space="preserve">   SUNGJUK 테이블에 저장된 학생들의 점수는 랜덤 값이므로 결과는 다를 수 있으며, 편의상 10개의 데이터만 출력하였다.</t>
    <phoneticPr fontId="2" type="noConversion"/>
  </si>
  <si>
    <t xml:space="preserve">   환율의 5일 이동 평균을 출력하시오. 5일 이동 평균은 D-5, D-4, D-3, D-2, D-1의 평균이다.</t>
    <phoneticPr fontId="2" type="noConversion"/>
  </si>
  <si>
    <t>2. SUNGJUK 테이블에서 학년별 석차가 1등인 학생들을 모두 출력하시오.</t>
    <phoneticPr fontId="2" type="noConversion"/>
  </si>
  <si>
    <t>---------- ---------- ---------- ---------- ----------</t>
  </si>
  <si>
    <t xml:space="preserve">   소수점은 반올림하고, 학년으로 오름차순 정렬하시오.</t>
    <phoneticPr fontId="2" type="noConversion"/>
  </si>
  <si>
    <t>-------- ---------- ----------</t>
  </si>
  <si>
    <t>(이하 생략)</t>
    <phoneticPr fontId="2" type="noConversion"/>
  </si>
  <si>
    <t xml:space="preserve">   일별 누적 판매량을 다음과 같이 출력하시오.</t>
    <phoneticPr fontId="2" type="noConversion"/>
  </si>
  <si>
    <t xml:space="preserve">   예를 들면, D-day의 누적판매량은 올해 1월 1일부터 오늘까지 판매량의 합계(오늘 판매량 포함)이며,</t>
    <phoneticPr fontId="2" type="noConversion"/>
  </si>
  <si>
    <r>
      <t xml:space="preserve">       HAK        BAN        BUN       </t>
    </r>
    <r>
      <rPr>
        <sz val="11"/>
        <color theme="1"/>
        <rFont val="돋움"/>
        <family val="3"/>
        <charset val="129"/>
      </rPr>
      <t>평균</t>
    </r>
    <r>
      <rPr>
        <sz val="11"/>
        <color theme="1"/>
        <rFont val="Lucida Console"/>
        <family val="3"/>
      </rPr>
      <t xml:space="preserve">   </t>
    </r>
    <r>
      <rPr>
        <sz val="11"/>
        <color theme="1"/>
        <rFont val="돋움"/>
        <family val="3"/>
        <charset val="129"/>
      </rPr>
      <t>학년석차</t>
    </r>
  </si>
  <si>
    <t>3. SUNGJUK 테이블에서 과목 평균이 자신의 학년에서 상위 1%에 포함되는 전체 학생을 출력하시오.</t>
    <phoneticPr fontId="2" type="noConversion"/>
  </si>
  <si>
    <t>1. SUNGJUK 테이블은 초등학생의 시험성적이 저장되어 있으며, 학년(hak), 반(ban), 번호(bun), 국어(korean), 영어(english), 수학(math) 컬럼 등이 정의되어 있다.</t>
    <phoneticPr fontId="2" type="noConversion"/>
  </si>
  <si>
    <t>누적비율</t>
    <phoneticPr fontId="2" type="noConversion"/>
  </si>
  <si>
    <t>~11%</t>
    <phoneticPr fontId="2" type="noConversion"/>
  </si>
  <si>
    <t>~40%</t>
    <phoneticPr fontId="2" type="noConversion"/>
  </si>
  <si>
    <t>~60%</t>
    <phoneticPr fontId="2" type="noConversion"/>
  </si>
  <si>
    <t>~96%</t>
    <phoneticPr fontId="2" type="noConversion"/>
  </si>
  <si>
    <t>~100%</t>
    <phoneticPr fontId="2" type="noConversion"/>
  </si>
  <si>
    <t>좌측의 표에서 자신의 점수가 자신의 학년 전체에서 상위 4%에 포함되면 1등급이다.</t>
    <phoneticPr fontId="2" type="noConversion"/>
  </si>
  <si>
    <t>7. EXCHANGE 테이블은 올해 1월 1일부터 오늘까지 일별 환율이 저장되어 있으며, 날짜(yyyymmdd), 환율(rate) 컬럼이 정의되어 있다.</t>
    <phoneticPr fontId="2" type="noConversion"/>
  </si>
  <si>
    <t>-------- ---------- ---------- ---------- ----------</t>
  </si>
  <si>
    <t>-------- ---------- ---------- ---------- --------</t>
  </si>
  <si>
    <t xml:space="preserve">   D-1 일의 누적판매량은 올해 1월 1일부터 D-1일까지 판매량의 합계이다. 데이터는 랜덤 값이므로 값은 다를 수 있다.</t>
    <phoneticPr fontId="2" type="noConversion"/>
  </si>
  <si>
    <t xml:space="preserve">   다음과 같이 오늘의 환율, D-1일 환율, D-2일 환율, D-3일 환율을 출력하시오. 데이터는 랜덤 값이므로 결과 값은 다를 수 있다.</t>
    <phoneticPr fontId="2" type="noConversion"/>
  </si>
  <si>
    <r>
      <t xml:space="preserve">       HAK        BAN        BUN   </t>
    </r>
    <r>
      <rPr>
        <sz val="11"/>
        <color theme="1"/>
        <rFont val="돋움"/>
        <family val="3"/>
        <charset val="129"/>
      </rPr>
      <t>평균점수</t>
    </r>
    <r>
      <rPr>
        <sz val="11"/>
        <color theme="1"/>
        <rFont val="Lucida Console"/>
        <family val="3"/>
      </rPr>
      <t xml:space="preserve">   </t>
    </r>
    <r>
      <rPr>
        <sz val="11"/>
        <color theme="1"/>
        <rFont val="돋움"/>
        <family val="3"/>
        <charset val="129"/>
      </rPr>
      <t>학년석차</t>
    </r>
    <r>
      <rPr>
        <sz val="11"/>
        <color theme="1"/>
        <rFont val="Lucida Console"/>
        <family val="3"/>
      </rPr>
      <t xml:space="preserve">     </t>
    </r>
    <r>
      <rPr>
        <sz val="11"/>
        <color theme="1"/>
        <rFont val="돋움"/>
        <family val="3"/>
        <charset val="129"/>
      </rPr>
      <t>반석차</t>
    </r>
  </si>
  <si>
    <t>9. EXCHANGE 테이블에서 월 최대 환율과 월 최소 환율을 출력하시오.</t>
    <phoneticPr fontId="2" type="noConversion"/>
  </si>
  <si>
    <t>-------- ---------- ------------ ------------</t>
  </si>
  <si>
    <t>: INSERT와 UPDATE를 동시에 수행</t>
    <phoneticPr fontId="2" type="noConversion"/>
  </si>
  <si>
    <t>MERGE INTO emp</t>
    <phoneticPr fontId="2" type="noConversion"/>
  </si>
  <si>
    <t>USING emp_new</t>
    <phoneticPr fontId="2" type="noConversion"/>
  </si>
  <si>
    <t>ON (emp.empno=emp_new.no)</t>
    <phoneticPr fontId="2" type="noConversion"/>
  </si>
  <si>
    <t>WHEN MATCHED THEN</t>
    <phoneticPr fontId="2" type="noConversion"/>
  </si>
  <si>
    <t>UPDATE SET emp.sal=emp_new.salary</t>
    <phoneticPr fontId="2" type="noConversion"/>
  </si>
  <si>
    <t>WHEN NOT MATCHED THEN</t>
    <phoneticPr fontId="2" type="noConversion"/>
  </si>
  <si>
    <t>INSERT VALUES(emp_new.no, emp_new.name, emp_new.hire_date, emp_new.salary);</t>
    <phoneticPr fontId="2" type="noConversion"/>
  </si>
  <si>
    <t xml:space="preserve">DELETE WHERE </t>
    <phoneticPr fontId="2" type="noConversion"/>
  </si>
  <si>
    <t>: MERGE 작업 이후, 변경된 행에 대해서 평가 후, 삭제</t>
    <phoneticPr fontId="2" type="noConversion"/>
  </si>
  <si>
    <r>
      <t xml:space="preserve">1. 김민준의 급여를 100에서 200으로 UPDATE. </t>
    </r>
    <r>
      <rPr>
        <sz val="11"/>
        <color rgb="FFFF0000"/>
        <rFont val="맑은 고딕"/>
        <family val="3"/>
        <charset val="129"/>
        <scheme val="minor"/>
      </rPr>
      <t>단, 급여가 200으로 변경되면 해당 행은 삭제</t>
    </r>
    <phoneticPr fontId="2" type="noConversion"/>
  </si>
  <si>
    <t>아래 문장을 실행하여 emp_original, emp_new 테이블을 생성한다.</t>
    <phoneticPr fontId="2" type="noConversion"/>
  </si>
  <si>
    <t>CREATE TABLE emp_original</t>
    <phoneticPr fontId="2" type="noConversion"/>
  </si>
  <si>
    <t>DELETE WHERE (emp.sal = 200)</t>
    <phoneticPr fontId="2" type="noConversion"/>
  </si>
  <si>
    <t>실습</t>
    <phoneticPr fontId="2" type="noConversion"/>
  </si>
  <si>
    <t xml:space="preserve">       HAK        BAN AVG(KOREAN)</t>
  </si>
  <si>
    <t>---------- ---------- -----------</t>
  </si>
  <si>
    <t xml:space="preserve">         1          1  52.8666667</t>
  </si>
  <si>
    <t xml:space="preserve">         1          2  54.5333333</t>
  </si>
  <si>
    <t xml:space="preserve">         1          3        38.7</t>
  </si>
  <si>
    <t xml:space="preserve">         1          4  48.0666667</t>
  </si>
  <si>
    <t xml:space="preserve">         1          5        55.3</t>
  </si>
  <si>
    <t xml:space="preserve">         1          6  47.2333333</t>
  </si>
  <si>
    <t>---------- ---------- ---------- ---------- ---------- ---------- ---------- ---------- ---------- ---------- ----------</t>
  </si>
  <si>
    <t xml:space="preserve">         1 52.8666667 54.5333333       38.7 48.0666667       55.3 47.2333333 48.9666667 44.3666667         52 47.4666667</t>
  </si>
  <si>
    <t xml:space="preserve">         2       50.1       42.6       51.1 51.2333333       58.8 46.8666667       54.1 45.9333333       50.7       47.5</t>
  </si>
  <si>
    <t xml:space="preserve">         3 49.3333333 54.2666667 47.3333333 50.3333333 48.4333333 42.2333333       43.9       46.3 54.4666667 42.4666667</t>
  </si>
  <si>
    <t xml:space="preserve">         4       55.8 40.3666667 51.9666667       52.9 55.4666667 59.9333333 53.7333333       48.6 49.0333333 53.9666667</t>
  </si>
  <si>
    <t xml:space="preserve">         5 51.0333333 53.8333333 44.8666667       56.2       46.7       48.4 44.3333333       60.3 54.3333333       47.3</t>
  </si>
  <si>
    <t xml:space="preserve">         6       59.2 40.8333333 49.5333333 54.7666667 44.6666667       46.1 55.2666667 53.0333333 53.6333333 55.4333333</t>
  </si>
  <si>
    <r>
      <t xml:space="preserve">       HAK        1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2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3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4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5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6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7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8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9</t>
    </r>
    <r>
      <rPr>
        <sz val="11"/>
        <color theme="1"/>
        <rFont val="맑은 고딕"/>
        <family val="2"/>
        <charset val="129"/>
      </rPr>
      <t>반</t>
    </r>
    <r>
      <rPr>
        <sz val="11"/>
        <color theme="1"/>
        <rFont val="Lucida Console"/>
        <family val="3"/>
      </rPr>
      <t xml:space="preserve">          10</t>
    </r>
    <r>
      <rPr>
        <sz val="11"/>
        <color theme="1"/>
        <rFont val="맑은 고딕"/>
        <family val="2"/>
        <charset val="129"/>
      </rPr>
      <t>반</t>
    </r>
  </si>
  <si>
    <t>: OPEN ~ FETCH ~ CLOSE 형태는 FETCH 명령이 호출될 때마다 1건의 행을 인출</t>
    <phoneticPr fontId="2" type="noConversion"/>
  </si>
  <si>
    <t>: 단 한번의 Execution Call로 DML 작업 수행</t>
    <phoneticPr fontId="2" type="noConversion"/>
  </si>
  <si>
    <t>: SELECT … INTO는 반드시 1건의 행을 리턴해야 하지만, SELECT … BULK COLLECT INTO는 여러 행을 리턴 할 수 있음</t>
    <phoneticPr fontId="2" type="noConversion"/>
  </si>
  <si>
    <t>: 단, 여러 건의 행을 저장하기 위해서는 INTO 뒤에 컬렉션(VARRAY, Nested Table, Nested Table By Index)을 지정하여야 함</t>
    <phoneticPr fontId="2" type="noConversion"/>
  </si>
  <si>
    <t>SELECT … BULK COLLECT INTO</t>
    <phoneticPr fontId="2" type="noConversion"/>
  </si>
  <si>
    <t>예)</t>
    <phoneticPr fontId="2" type="noConversion"/>
  </si>
  <si>
    <t>DECLARE</t>
    <phoneticPr fontId="2" type="noConversion"/>
  </si>
  <si>
    <t xml:space="preserve">  v_emp_rec emp%ROWTYPE;</t>
    <phoneticPr fontId="2" type="noConversion"/>
  </si>
  <si>
    <t xml:space="preserve">  v_emp_tab v_emp_type;</t>
    <phoneticPr fontId="2" type="noConversion"/>
  </si>
  <si>
    <t xml:space="preserve">  TYPE v_emp_type IS TABLE OF emp%ROWTYPE INDEX BY PLS_INTEGER;</t>
    <phoneticPr fontId="2" type="noConversion"/>
  </si>
  <si>
    <t>BEGIN</t>
    <phoneticPr fontId="2" type="noConversion"/>
  </si>
  <si>
    <t>SET SERVEROUTPUT ON</t>
    <phoneticPr fontId="2" type="noConversion"/>
  </si>
  <si>
    <t xml:space="preserve">  DBMS_OUTPUT.PUT_LINE('empno : ' || v_emp_rec.empno);</t>
    <phoneticPr fontId="2" type="noConversion"/>
  </si>
  <si>
    <t xml:space="preserve">  DBMS_OUTPUT.PUT_LINE('ename : ' || v_emp_rec.ename);</t>
    <phoneticPr fontId="2" type="noConversion"/>
  </si>
  <si>
    <t>END;</t>
    <phoneticPr fontId="2" type="noConversion"/>
  </si>
  <si>
    <t>/</t>
    <phoneticPr fontId="2" type="noConversion"/>
  </si>
  <si>
    <t>empno : 7369</t>
  </si>
  <si>
    <t>ename : SMITH</t>
  </si>
  <si>
    <t>1건 읽기</t>
    <phoneticPr fontId="2" type="noConversion"/>
  </si>
  <si>
    <t xml:space="preserve">  SELECT * BULK COLLECT INTO v_emp_tab FROM emp;</t>
    <phoneticPr fontId="2" type="noConversion"/>
  </si>
  <si>
    <t xml:space="preserve">  END LOOP;</t>
    <phoneticPr fontId="2" type="noConversion"/>
  </si>
  <si>
    <t xml:space="preserve">    DBMS_OUTPUT.PUT_LINE( 'empno : ' || v_emp_tab(k).empno || ', ename : ' || v_emp_tab(k).ename);</t>
    <phoneticPr fontId="2" type="noConversion"/>
  </si>
  <si>
    <t>empno : 7369, ename : SMITH</t>
  </si>
  <si>
    <t>empno : 7499, ename : ALLEN</t>
  </si>
  <si>
    <t>empno : 7521, ename : WARD</t>
  </si>
  <si>
    <t>empno : 7566, ename : JONES</t>
  </si>
  <si>
    <t>empno : 7654, ename : MARTIN</t>
  </si>
  <si>
    <t>empno : 7698, ename : BLAKE</t>
  </si>
  <si>
    <t>empno : 7782, ename : CLARK</t>
  </si>
  <si>
    <t>empno : 7788, ename : SCOTT</t>
  </si>
  <si>
    <t>empno : 7839, ename : KING</t>
  </si>
  <si>
    <t>empno : 7844, ename : TURNER</t>
  </si>
  <si>
    <t>empno : 7876, ename : ADAMS</t>
  </si>
  <si>
    <t>empno : 7900, ename : JAMES</t>
  </si>
  <si>
    <t>empno : 7902, ename : FORD</t>
  </si>
  <si>
    <t>empno : 7934, ename : MILLER</t>
  </si>
  <si>
    <t xml:space="preserve">  SELECT * BULK COLLECT INTO v_emp_tab FROM emp;</t>
    <phoneticPr fontId="2" type="noConversion"/>
  </si>
  <si>
    <t xml:space="preserve">  SELECT * INTO v_emp_rec FROM emp WHERE ROWNUM &lt;= 1;</t>
    <phoneticPr fontId="2" type="noConversion"/>
  </si>
  <si>
    <t>emp 테이블에 100건의 행이 존재한다면</t>
    <phoneticPr fontId="2" type="noConversion"/>
  </si>
  <si>
    <t>총 100회의 Fetch Call이 발생</t>
    <phoneticPr fontId="2" type="noConversion"/>
  </si>
  <si>
    <t>단, 메모리(PGA) 공간을 더 많이 소비</t>
    <phoneticPr fontId="2" type="noConversion"/>
  </si>
  <si>
    <t>1회의 Fetch Call이 발생하므로 속도가 훨씬 빠름</t>
    <phoneticPr fontId="2" type="noConversion"/>
  </si>
  <si>
    <t>1회의 Fetch Call에 대하여 읽어 올 행의 개수를 지정하려면</t>
    <phoneticPr fontId="2" type="noConversion"/>
  </si>
  <si>
    <t>FETCH … BULK COLLECT INTO … LIMIT [개수] 를 사용해야 함</t>
    <phoneticPr fontId="2" type="noConversion"/>
  </si>
  <si>
    <t>커서명%ROWCOUNT</t>
    <phoneticPr fontId="2" type="noConversion"/>
  </si>
  <si>
    <t>커서명%FOUND</t>
    <phoneticPr fontId="2" type="noConversion"/>
  </si>
  <si>
    <t>커서명%NOTFOUND</t>
    <phoneticPr fontId="2" type="noConversion"/>
  </si>
  <si>
    <t>커서명%ISOPEN</t>
    <phoneticPr fontId="2" type="noConversion"/>
  </si>
  <si>
    <t>: 단, 커서 FOR 루프는 기본적으로 1번에 100건의 행을 인출(10g이상)</t>
    <phoneticPr fontId="2" type="noConversion"/>
  </si>
  <si>
    <t>마치 프로시저 또는 함수와 유사</t>
    <phoneticPr fontId="2" type="noConversion"/>
  </si>
  <si>
    <t>그 외에</t>
    <phoneticPr fontId="2" type="noConversion"/>
  </si>
  <si>
    <t>WAIT : 잠금이 풀릴 때까지 무한 대기</t>
    <phoneticPr fontId="2" type="noConversion"/>
  </si>
  <si>
    <t>WAIT n : n초간 잠금이 풀릴 때까지 대기</t>
    <phoneticPr fontId="2" type="noConversion"/>
  </si>
  <si>
    <t>: 대신 조회된 행의 ROWID를 사용해도 된다.</t>
    <phoneticPr fontId="2" type="noConversion"/>
  </si>
  <si>
    <t xml:space="preserve">  v_emp emp_cursor%ROWTYPE;</t>
    <phoneticPr fontId="2" type="noConversion"/>
  </si>
  <si>
    <r>
      <t xml:space="preserve">     SELECT </t>
    </r>
    <r>
      <rPr>
        <sz val="11"/>
        <color rgb="FFFF0000"/>
        <rFont val="맑은 고딕"/>
        <family val="3"/>
        <charset val="129"/>
        <scheme val="minor"/>
      </rPr>
      <t>rowid</t>
    </r>
    <r>
      <rPr>
        <sz val="11"/>
        <rFont val="맑은 고딕"/>
        <family val="2"/>
        <charset val="129"/>
        <scheme val="minor"/>
      </rPr>
      <t xml:space="preserve">, e.* FROM emp e </t>
    </r>
    <r>
      <rPr>
        <sz val="11"/>
        <color rgb="FFFF0000"/>
        <rFont val="맑은 고딕"/>
        <family val="3"/>
        <charset val="129"/>
        <scheme val="minor"/>
      </rPr>
      <t>FOR UPDATE OF sal NOWAIT</t>
    </r>
    <r>
      <rPr>
        <sz val="11"/>
        <rFont val="맑은 고딕"/>
        <family val="2"/>
        <charset val="129"/>
        <scheme val="minor"/>
      </rPr>
      <t>;</t>
    </r>
    <phoneticPr fontId="2" type="noConversion"/>
  </si>
  <si>
    <r>
      <t xml:space="preserve">       UPDATE emp SET sal = sal * 1.1 </t>
    </r>
    <r>
      <rPr>
        <sz val="11"/>
        <color rgb="FFFF0000"/>
        <rFont val="맑은 고딕"/>
        <family val="3"/>
        <charset val="129"/>
        <scheme val="minor"/>
      </rPr>
      <t>WHERE rowid = v_emp.rowid</t>
    </r>
    <r>
      <rPr>
        <sz val="11"/>
        <rFont val="맑은 고딕"/>
        <family val="2"/>
        <charset val="129"/>
        <scheme val="minor"/>
      </rPr>
      <t>;</t>
    </r>
    <phoneticPr fontId="2" type="noConversion"/>
  </si>
  <si>
    <t>: 1회의 Fetch Call에 대하여 지정된 개수의 행을 읽는다.</t>
    <phoneticPr fontId="2" type="noConversion"/>
  </si>
  <si>
    <t xml:space="preserve">  v_emp emp_cursor%ROWTYPE;</t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</si>
  <si>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CURSOR emp_cursor IS</t>
    </r>
    <phoneticPr fontId="2" type="noConversion"/>
  </si>
  <si>
    <t xml:space="preserve">     SELECT * FROM emp;</t>
    <phoneticPr fontId="2" type="noConversion"/>
  </si>
  <si>
    <t>BEGIN</t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</si>
  <si>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OPEN emp_cursor;</t>
    </r>
    <phoneticPr fontId="2" type="noConversion"/>
  </si>
  <si>
    <t xml:space="preserve">  LOOP</t>
    <phoneticPr fontId="2" type="noConversion"/>
  </si>
  <si>
    <t xml:space="preserve">    EXIT WHEN emp_cursor%NOTFOUND;</t>
    <phoneticPr fontId="2" type="noConversion"/>
  </si>
  <si>
    <t xml:space="preserve">  END LOOP;</t>
    <phoneticPr fontId="2" type="noConversion"/>
  </si>
  <si>
    <r>
      <t xml:space="preserve">  </t>
    </r>
    <r>
      <rPr>
        <sz val="11"/>
        <rFont val="맑은 고딕"/>
        <family val="3"/>
        <charset val="129"/>
        <scheme val="minor"/>
      </rPr>
      <t>CLOSE emp_cursor;</t>
    </r>
    <phoneticPr fontId="2" type="noConversion"/>
  </si>
  <si>
    <t>END;</t>
    <phoneticPr fontId="2" type="noConversion"/>
  </si>
  <si>
    <t>/</t>
    <phoneticPr fontId="2" type="noConversion"/>
  </si>
  <si>
    <t xml:space="preserve">  v_emp_tab emp_tab_type;</t>
    <phoneticPr fontId="2" type="noConversion"/>
  </si>
  <si>
    <t xml:space="preserve">    END LOOP;</t>
    <phoneticPr fontId="2" type="noConversion"/>
  </si>
  <si>
    <t xml:space="preserve">      DBMS_OUTPUT.PUT_LINE(k || ') ' || v_emp_tab(k).empno||','||v_emp_tab(k).ename||','||v_emp_tab(k).sal||','||v_emp_tab(k).job);</t>
    <phoneticPr fontId="2" type="noConversion"/>
  </si>
  <si>
    <t xml:space="preserve">  TYPE emp_tab_type IS TABLE OF emp_cursor%ROWTYPE INDEX BY PLS_INTEGER;</t>
    <phoneticPr fontId="2" type="noConversion"/>
  </si>
  <si>
    <t xml:space="preserve">  v_emp_tab emp_tab_type;</t>
    <phoneticPr fontId="2" type="noConversion"/>
  </si>
  <si>
    <r>
      <t xml:space="preserve">    </t>
    </r>
    <r>
      <rPr>
        <sz val="11"/>
        <color rgb="FFFF0000"/>
        <rFont val="맑은 고딕"/>
        <family val="3"/>
        <charset val="129"/>
        <scheme val="minor"/>
      </rPr>
      <t>FETCH emp_cursor BULK COLLECT INTO v_emp_tab LIMIT 5;</t>
    </r>
    <phoneticPr fontId="2" type="noConversion"/>
  </si>
  <si>
    <t>3) 7788,SCOTT,3000,ANALYST</t>
  </si>
  <si>
    <t>4) 7839,KING,5000,PRESIDENT</t>
  </si>
  <si>
    <t>emp 테이블의 행이 모두 인출되지 않았다!!</t>
    <phoneticPr fontId="2" type="noConversion"/>
  </si>
  <si>
    <t xml:space="preserve">emp 테이블에 행이 14건이 존재한다면, </t>
    <phoneticPr fontId="2" type="noConversion"/>
  </si>
  <si>
    <t>1회의 Fetch Call에 5건</t>
    <phoneticPr fontId="2" type="noConversion"/>
  </si>
  <si>
    <t>2회의 Fetch Call에 5건</t>
    <phoneticPr fontId="2" type="noConversion"/>
  </si>
  <si>
    <t>3회의 Fetch Call에 5건을 채우지 못하므로 %NOTFOUNT 속성이 TRUE로 설정되어 루프를 벗어남</t>
    <phoneticPr fontId="2" type="noConversion"/>
  </si>
  <si>
    <t>즉, 다음과 같이 루프를 벗어나기 위한 조건의 위치를 올바르게 기술해야 함</t>
    <phoneticPr fontId="2" type="noConversion"/>
  </si>
  <si>
    <t>예) 수정 후</t>
    <phoneticPr fontId="2" type="noConversion"/>
  </si>
  <si>
    <t>3) 7902,FORD,3000,ANALYST</t>
  </si>
  <si>
    <t>: FETCH … BULK COLLECT INTO … LIMIT를 포함한 프로그램의 속도가 느릴 경우, n의 개수를 증가시키면 속도가 향상된다.</t>
    <phoneticPr fontId="2" type="noConversion"/>
  </si>
  <si>
    <t xml:space="preserve">  단, 메모리(PGA)의 사용량은 증가한다.</t>
    <phoneticPr fontId="2" type="noConversion"/>
  </si>
  <si>
    <t>FETCH ~ BULK COLLECT INTO … LIMIT n</t>
    <phoneticPr fontId="2" type="noConversion"/>
  </si>
  <si>
    <t>여러 건 읽기</t>
    <phoneticPr fontId="2" type="noConversion"/>
  </si>
  <si>
    <t>: 지정된 변수 또는 지정된 테이블의 컬럼에 대한 데이터 타입을 참조</t>
    <phoneticPr fontId="2" type="noConversion"/>
  </si>
  <si>
    <t xml:space="preserve">  ROLLBACK;</t>
    <phoneticPr fontId="2" type="noConversion"/>
  </si>
  <si>
    <t>예) 1개의 값 읽어오기</t>
    <phoneticPr fontId="2" type="noConversion"/>
  </si>
  <si>
    <t>: 1개의 행을 읽고 INTO 뒤에 나열된 변수에 값을 저장</t>
    <phoneticPr fontId="2" type="noConversion"/>
  </si>
  <si>
    <t>예) SQL*Plus와 PL/SQL 블록 간에 공유가 가능한 변수</t>
    <phoneticPr fontId="2" type="noConversion"/>
  </si>
  <si>
    <t xml:space="preserve">  BEGIN</t>
    <phoneticPr fontId="2" type="noConversion"/>
  </si>
  <si>
    <t xml:space="preserve">    NULL;</t>
    <phoneticPr fontId="2" type="noConversion"/>
  </si>
  <si>
    <t xml:space="preserve">    DECLARE</t>
    <phoneticPr fontId="2" type="noConversion"/>
  </si>
  <si>
    <t xml:space="preserve">      NULL;</t>
    <phoneticPr fontId="2" type="noConversion"/>
  </si>
  <si>
    <t xml:space="preserve">    BEGIN</t>
    <phoneticPr fontId="2" type="noConversion"/>
  </si>
  <si>
    <t xml:space="preserve">    END;</t>
    <phoneticPr fontId="2" type="noConversion"/>
  </si>
  <si>
    <t xml:space="preserve">  NULL;</t>
    <phoneticPr fontId="2" type="noConversion"/>
  </si>
  <si>
    <t>아무 것도 수행하지 않는 명령</t>
    <phoneticPr fontId="2" type="noConversion"/>
  </si>
  <si>
    <t>: 보통 예외 처리를 위해 블록 간 중첩을 사용</t>
    <phoneticPr fontId="2" type="noConversion"/>
  </si>
  <si>
    <t>: SQL 문장은 SQL 엔진에서 실행되고, PL/SQL 문장은 PL/SQL 엔진에서 실행</t>
    <phoneticPr fontId="2" type="noConversion"/>
  </si>
  <si>
    <t>: PL/SQL 프로그램 내에서 SQL 문장을 많이 호출하게 되면, PL/SQL 엔진과 SQL 엔진 사이에 컨텍스트 스위칭(Context Switching)이 많이 발생하므로 성능이 저하됨</t>
    <phoneticPr fontId="2" type="noConversion"/>
  </si>
  <si>
    <t xml:space="preserve">  가능하면 SQL 문장을 효율적으로 작성하여 호출 횟수를 최대한 감소시켜야 함</t>
    <phoneticPr fontId="2" type="noConversion"/>
  </si>
  <si>
    <t>: 또한, SQL 문장에서 내장 함수가 아닌 사용자가 직접 작성한 함수를 자주 호출해도 컨텍스트 스위칭으로 인해 성능이 저하됨</t>
    <phoneticPr fontId="2" type="noConversion"/>
  </si>
  <si>
    <t>블록 중첩</t>
    <phoneticPr fontId="2" type="noConversion"/>
  </si>
  <si>
    <t>put_line3dbms_output test1</t>
  </si>
  <si>
    <t>put_line2</t>
  </si>
  <si>
    <t>put1put2</t>
  </si>
  <si>
    <t>put_line1</t>
  </si>
  <si>
    <t>/</t>
    <phoneticPr fontId="2" type="noConversion"/>
  </si>
  <si>
    <t>-- SQLPLUS에서 화면에 결과를 출력하도록 설정</t>
    <phoneticPr fontId="2" type="noConversion"/>
  </si>
  <si>
    <t xml:space="preserve"> - NEW_LINE : 다음 라인으로 이동</t>
    <phoneticPr fontId="2" type="noConversion"/>
  </si>
  <si>
    <t xml:space="preserve"> - PUT : 문자열을 출력한 후 대기</t>
    <phoneticPr fontId="2" type="noConversion"/>
  </si>
  <si>
    <t xml:space="preserve"> - PUT_LINE : 문자열을 출력한 후 다음 라인으로 이동</t>
    <phoneticPr fontId="2" type="noConversion"/>
  </si>
  <si>
    <t>DBMS_OUTPUT.ENABLE(buffer_size =&gt; null);</t>
    <phoneticPr fontId="2" type="noConversion"/>
  </si>
  <si>
    <t>또는, 다음 명령으로 출력 제한이 없도록 지정</t>
    <phoneticPr fontId="2" type="noConversion"/>
  </si>
  <si>
    <t>DBMS_OUTPUT.ENABLE(row 수)</t>
    <phoneticPr fontId="2" type="noConversion"/>
  </si>
  <si>
    <t>DBMS_OUTPUT 패키지</t>
    <phoneticPr fontId="2" type="noConversion"/>
  </si>
  <si>
    <t>: 화면에 출력하려는 건수가 많으면 버퍼 오버플로우가 에러가 발생 할 수 있음</t>
    <phoneticPr fontId="2" type="noConversion"/>
  </si>
  <si>
    <t>: 다음 명령으로 추출하고자 하는 건수 이상으로 버퍼 크기를 증가</t>
    <phoneticPr fontId="2" type="noConversion"/>
  </si>
  <si>
    <t>DBMS_OUTPUT 패키지의 대표적인 프로시저</t>
    <phoneticPr fontId="2" type="noConversion"/>
  </si>
  <si>
    <t>SET SERVEROUTPUT ON</t>
    <phoneticPr fontId="2" type="noConversion"/>
  </si>
  <si>
    <t xml:space="preserve">  DBMS_OUTPUT.ENABLE(1000000);</t>
    <phoneticPr fontId="2" type="noConversion"/>
  </si>
  <si>
    <t xml:space="preserve">  DBMS_OUTPUT.ENABLE(buffer_size=&gt;null);</t>
    <phoneticPr fontId="2" type="noConversion"/>
  </si>
  <si>
    <t xml:space="preserve">  DBMS_OUTPUT.PUT_LINE('put_line1');</t>
    <phoneticPr fontId="2" type="noConversion"/>
  </si>
  <si>
    <t xml:space="preserve">  DBMS_OUTPUT.PUT('put1');</t>
    <phoneticPr fontId="2" type="noConversion"/>
  </si>
  <si>
    <t xml:space="preserve">  DBMS_OUTPUT.PUT('put2');</t>
    <phoneticPr fontId="2" type="noConversion"/>
  </si>
  <si>
    <t xml:space="preserve">  DBMS_OUTPUT.NEW_LINE;</t>
    <phoneticPr fontId="2" type="noConversion"/>
  </si>
  <si>
    <t xml:space="preserve">  DBMS_OUTPUT.PUT_LINE('put_line2');</t>
    <phoneticPr fontId="2" type="noConversion"/>
  </si>
  <si>
    <t xml:space="preserve">  v_output := 'dbms_output test1';</t>
    <phoneticPr fontId="2" type="noConversion"/>
  </si>
  <si>
    <t xml:space="preserve">  v_output VARCHAR2(1000);</t>
    <phoneticPr fontId="2" type="noConversion"/>
  </si>
  <si>
    <t xml:space="preserve">  DBMS_OUTPUT.PUT_LINE('put_line3' || v_output);</t>
    <phoneticPr fontId="2" type="noConversion"/>
  </si>
  <si>
    <t>END;</t>
    <phoneticPr fontId="2" type="noConversion"/>
  </si>
  <si>
    <t>-- 화면 출력을 1000000건으로 제한함</t>
    <phoneticPr fontId="2" type="noConversion"/>
  </si>
  <si>
    <t>-- 화면 출력에 제한을 두지 않음</t>
    <phoneticPr fontId="2" type="noConversion"/>
  </si>
  <si>
    <t>-- 데이터 추출 후 다음 라인으로 이동</t>
    <phoneticPr fontId="2" type="noConversion"/>
  </si>
  <si>
    <t>-- 데이터 추출 후 대기</t>
    <phoneticPr fontId="2" type="noConversion"/>
  </si>
  <si>
    <t>-- 다음 라인으로 이동</t>
    <phoneticPr fontId="2" type="noConversion"/>
  </si>
  <si>
    <t>-- 데이터 추출 후, 다음 라인으로 이동</t>
    <phoneticPr fontId="2" type="noConversion"/>
  </si>
  <si>
    <t>-- 변수에 담긴 데이터를 출력</t>
    <phoneticPr fontId="2" type="noConversion"/>
  </si>
  <si>
    <t xml:space="preserve">  DBMS_OUTPUT.PUT_LINE(v_sal);</t>
    <phoneticPr fontId="2" type="noConversion"/>
  </si>
  <si>
    <t>예) 여러 개의 컬럼값 읽어오기</t>
    <phoneticPr fontId="2" type="noConversion"/>
  </si>
  <si>
    <t xml:space="preserve">  DBMS_OUTPUT.PUT_LINE(v_empno);</t>
    <phoneticPr fontId="2" type="noConversion"/>
  </si>
  <si>
    <t xml:space="preserve">  DBMS_OUTPUT.PUT_LINE(v_ename);</t>
    <phoneticPr fontId="2" type="noConversion"/>
  </si>
  <si>
    <t xml:space="preserve">  DBMS_OUTPUT.PUT_LINE(v_hiredate);</t>
    <phoneticPr fontId="2" type="noConversion"/>
  </si>
  <si>
    <r>
      <t xml:space="preserve">  SELECT max(sal) INTO </t>
    </r>
    <r>
      <rPr>
        <sz val="11"/>
        <color rgb="FFFF0000"/>
        <rFont val="맑은 고딕"/>
        <family val="3"/>
        <charset val="129"/>
        <scheme val="minor"/>
      </rPr>
      <t>v_sal</t>
    </r>
    <r>
      <rPr>
        <sz val="11"/>
        <color theme="1"/>
        <rFont val="맑은 고딕"/>
        <family val="3"/>
        <charset val="129"/>
        <scheme val="minor"/>
      </rPr>
      <t xml:space="preserve"> FROM emp;</t>
    </r>
    <phoneticPr fontId="2" type="noConversion"/>
  </si>
  <si>
    <r>
      <t xml:space="preserve">  SELECT empno, ename, hiredate INTO </t>
    </r>
    <r>
      <rPr>
        <sz val="11"/>
        <color rgb="FFFF0000"/>
        <rFont val="맑은 고딕"/>
        <family val="3"/>
        <charset val="129"/>
        <scheme val="minor"/>
      </rPr>
      <t>v_empno, v_ename, v_hiredate</t>
    </r>
    <r>
      <rPr>
        <sz val="11"/>
        <color theme="1"/>
        <rFont val="맑은 고딕"/>
        <family val="3"/>
        <charset val="129"/>
        <scheme val="minor"/>
      </rPr>
      <t xml:space="preserve"> FROM emp WHERE rownum &lt;= 1;</t>
    </r>
    <phoneticPr fontId="2" type="noConversion"/>
  </si>
  <si>
    <t>SELECT … INTO</t>
    <phoneticPr fontId="2" type="noConversion"/>
  </si>
  <si>
    <t>: 기존 SQL 문장과 동일하게 사용</t>
    <phoneticPr fontId="2" type="noConversion"/>
  </si>
  <si>
    <t xml:space="preserve">  v_empno NUMBER(5);</t>
    <phoneticPr fontId="2" type="noConversion"/>
  </si>
  <si>
    <t xml:space="preserve">  SELECT empno INTO v_empno FROM emp WHERE ename = 'SCOTT';</t>
    <phoneticPr fontId="2" type="noConversion"/>
  </si>
  <si>
    <t>DML</t>
    <phoneticPr fontId="2" type="noConversion"/>
  </si>
  <si>
    <t xml:space="preserve">  UPDATE emp SET sal = sal * 1.1 WHERE empno = v_empno;</t>
    <phoneticPr fontId="2" type="noConversion"/>
  </si>
  <si>
    <t xml:space="preserve">  DELETE FROM emp WHERE empno = v_empno;</t>
    <phoneticPr fontId="2" type="noConversion"/>
  </si>
  <si>
    <t xml:space="preserve">  INSERT INTO emp(empno, ename, job, mgr, hiredate, sal, comm, deptno)</t>
    <phoneticPr fontId="2" type="noConversion"/>
  </si>
  <si>
    <t xml:space="preserve">    VALUES(v_empno, 'KIM', 'ANALYST', 7566, TRUNC(SYSDATE), 6000, NULL, 20);</t>
    <phoneticPr fontId="2" type="noConversion"/>
  </si>
  <si>
    <t xml:space="preserve">  --SELECT empno, ename, job, mgr, hiredate, sal, comm, deptno INTO v_emp FROM emp WHERE empno=7844;</t>
    <phoneticPr fontId="2" type="noConversion"/>
  </si>
  <si>
    <t xml:space="preserve">  --SELECT * INTO v_emp.empno, v_emp.ename, v_emp.job, v_emp.mgr, v_emp.hiredate, v_emp.sal, v_emp.comm, v_emp.deptno </t>
    <phoneticPr fontId="2" type="noConversion"/>
  </si>
  <si>
    <t xml:space="preserve">  --             FROM emp WHERE empno=7844;</t>
    <phoneticPr fontId="2" type="noConversion"/>
  </si>
  <si>
    <t xml:space="preserve">  --SELECT empno, ename, job, mgr, hiredate, sal, comm, deptno</t>
    <phoneticPr fontId="2" type="noConversion"/>
  </si>
  <si>
    <t xml:space="preserve">  --           INTO v_emp.empno, v_emp.ename, v_emp.job, v_emp.mgr, v_emp.hiredate, v_emp.sal, v_emp.comm, v_emp.deptno </t>
    <phoneticPr fontId="2" type="noConversion"/>
  </si>
  <si>
    <t xml:space="preserve">  --           FROM emp WHERE empno=7844;</t>
    <phoneticPr fontId="2" type="noConversion"/>
  </si>
  <si>
    <t>: C언어의 구조체와 유사한 형태</t>
    <phoneticPr fontId="2" type="noConversion"/>
  </si>
  <si>
    <t>: 레코드 형 변수의 요소를 참조 할 때는 '.'을 사용</t>
    <phoneticPr fontId="2" type="noConversion"/>
  </si>
  <si>
    <t>v_emp emp%ROWTYPE;</t>
    <phoneticPr fontId="2" type="noConversion"/>
  </si>
  <si>
    <t>empno</t>
    <phoneticPr fontId="2" type="noConversion"/>
  </si>
  <si>
    <t>ename</t>
    <phoneticPr fontId="2" type="noConversion"/>
  </si>
  <si>
    <t>job</t>
    <phoneticPr fontId="2" type="noConversion"/>
  </si>
  <si>
    <t>mgr</t>
    <phoneticPr fontId="2" type="noConversion"/>
  </si>
  <si>
    <t>hiredate</t>
    <phoneticPr fontId="2" type="noConversion"/>
  </si>
  <si>
    <t>sal</t>
    <phoneticPr fontId="2" type="noConversion"/>
  </si>
  <si>
    <t>comm</t>
    <phoneticPr fontId="2" type="noConversion"/>
  </si>
  <si>
    <t>deptno</t>
    <phoneticPr fontId="2" type="noConversion"/>
  </si>
  <si>
    <t>v_emp 레코드형 변수</t>
    <phoneticPr fontId="2" type="noConversion"/>
  </si>
  <si>
    <t xml:space="preserve">  v_num NUMBER(5);</t>
    <phoneticPr fontId="2" type="noConversion"/>
  </si>
  <si>
    <t xml:space="preserve">  v_num := 100;</t>
    <phoneticPr fontId="2" type="noConversion"/>
  </si>
  <si>
    <t xml:space="preserve">  v_total := v_num * 10;</t>
    <phoneticPr fontId="2" type="noConversion"/>
  </si>
  <si>
    <t>: SELECT … INTO는 1건의 행을 리턴해야 함(뒤에서 설명)</t>
    <phoneticPr fontId="2" type="noConversion"/>
  </si>
  <si>
    <t xml:space="preserve">  v_empno emp.empno%TYPE;</t>
    <phoneticPr fontId="2" type="noConversion"/>
  </si>
  <si>
    <t xml:space="preserve">  v_ename emp.ename%TYPE;</t>
    <phoneticPr fontId="2" type="noConversion"/>
  </si>
  <si>
    <t xml:space="preserve">  v_hiredate emp.hiredate%TYPE;</t>
    <phoneticPr fontId="2" type="noConversion"/>
  </si>
  <si>
    <r>
      <t xml:space="preserve">  v_total v_num</t>
    </r>
    <r>
      <rPr>
        <sz val="11"/>
        <color rgb="FFFF0000"/>
        <rFont val="맑은 고딕"/>
        <family val="3"/>
        <charset val="129"/>
        <scheme val="minor"/>
      </rPr>
      <t>%TYPE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</si>
  <si>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--SELECT … INTO 문장은 반드시 1건만 리턴</t>
    <phoneticPr fontId="2" type="noConversion"/>
  </si>
  <si>
    <t>--단, 여러 건을 리턴해야 하는 경우에는 SELECT … BULK COLLECT INTO 문장을 사용(뒤에서 설명)</t>
    <phoneticPr fontId="2" type="noConversion"/>
  </si>
  <si>
    <t>: 지정된 레코드형 변수 또는 지정된 테이블의 행에 대한 데이터 타입을 참조</t>
    <phoneticPr fontId="2" type="noConversion"/>
  </si>
  <si>
    <t>: 여러 개의 데이터 타입을 함께 정의</t>
    <phoneticPr fontId="2" type="noConversion"/>
  </si>
  <si>
    <t>(name VARCHAR2(50),</t>
    <phoneticPr fontId="2" type="noConversion"/>
  </si>
  <si>
    <t xml:space="preserve"> email VARCHAR2(100),</t>
    <phoneticPr fontId="2" type="noConversion"/>
  </si>
  <si>
    <t xml:space="preserve"> age NUMBER(3));</t>
    <phoneticPr fontId="2" type="noConversion"/>
  </si>
  <si>
    <t>TYPE record_type IS RECORD</t>
    <phoneticPr fontId="2" type="noConversion"/>
  </si>
  <si>
    <t>v_record record_type;</t>
    <phoneticPr fontId="2" type="noConversion"/>
  </si>
  <si>
    <t>RECORD 타입 변수</t>
    <phoneticPr fontId="2" type="noConversion"/>
  </si>
  <si>
    <t>: 데이터 타입의 정의와 변수 선언을 분리</t>
    <phoneticPr fontId="2" type="noConversion"/>
  </si>
  <si>
    <t>v_record 레코드형 변수</t>
    <phoneticPr fontId="2" type="noConversion"/>
  </si>
  <si>
    <t>name</t>
    <phoneticPr fontId="2" type="noConversion"/>
  </si>
  <si>
    <t>email</t>
    <phoneticPr fontId="2" type="noConversion"/>
  </si>
  <si>
    <t>age</t>
    <phoneticPr fontId="2" type="noConversion"/>
  </si>
  <si>
    <t xml:space="preserve">  TYPE record_type IS RECORD</t>
    <phoneticPr fontId="2" type="noConversion"/>
  </si>
  <si>
    <t xml:space="preserve">  (name VARCHAR2(50),</t>
    <phoneticPr fontId="2" type="noConversion"/>
  </si>
  <si>
    <t xml:space="preserve">   email VARCHAR2(100),</t>
    <phoneticPr fontId="2" type="noConversion"/>
  </si>
  <si>
    <t xml:space="preserve">   age NUMBER(3));</t>
    <phoneticPr fontId="2" type="noConversion"/>
  </si>
  <si>
    <t xml:space="preserve">  v_record record_type;</t>
    <phoneticPr fontId="2" type="noConversion"/>
  </si>
  <si>
    <t xml:space="preserve">  v_record.name := 'KIM';</t>
    <phoneticPr fontId="2" type="noConversion"/>
  </si>
  <si>
    <t xml:space="preserve">  v_record.email := 'KIM@GMAIL.COM';</t>
    <phoneticPr fontId="2" type="noConversion"/>
  </si>
  <si>
    <t xml:space="preserve">  DBMS_OUTPUT.PUT_LINE(v_record.name);</t>
    <phoneticPr fontId="2" type="noConversion"/>
  </si>
  <si>
    <t xml:space="preserve">  DBMS_OUTPUT.PUT_LINE(v_record.email);</t>
    <phoneticPr fontId="2" type="noConversion"/>
  </si>
  <si>
    <t xml:space="preserve">  DBMS_OUTPUT.PUT_LINE(v_record.age);</t>
    <phoneticPr fontId="2" type="noConversion"/>
  </si>
  <si>
    <t xml:space="preserve">  v_record.age := 30;</t>
    <phoneticPr fontId="2" type="noConversion"/>
  </si>
  <si>
    <t>: 배열과 유사</t>
    <phoneticPr fontId="2" type="noConversion"/>
  </si>
  <si>
    <t>: 사용하기 전에 반드시 초기화해야 함</t>
    <phoneticPr fontId="2" type="noConversion"/>
  </si>
  <si>
    <t>: 정의 할 때 배열의 확장 가능한 최대 크기를 지정해야 함</t>
    <phoneticPr fontId="2" type="noConversion"/>
  </si>
  <si>
    <t>-- 초기화</t>
    <phoneticPr fontId="2" type="noConversion"/>
  </si>
  <si>
    <t xml:space="preserve">  FOR k IN 1..10 LOOP</t>
    <phoneticPr fontId="2" type="noConversion"/>
  </si>
  <si>
    <t xml:space="preserve">    DBMS_OUTPUT.PUT_LINE(v_va(k));</t>
    <phoneticPr fontId="2" type="noConversion"/>
  </si>
  <si>
    <t xml:space="preserve">  FOR k IN 1..v_va.LIMIT LOOP</t>
    <phoneticPr fontId="2" type="noConversion"/>
  </si>
  <si>
    <t xml:space="preserve">  FOR k IN 1..v_va.COUNT LOOP</t>
    <phoneticPr fontId="2" type="noConversion"/>
  </si>
  <si>
    <t xml:space="preserve">  DBMS_OUTPUT.PUT_LINE('첫 번째 인덱스 : ' || v_va.FIRST);</t>
    <phoneticPr fontId="2" type="noConversion"/>
  </si>
  <si>
    <t xml:space="preserve">  DBMS_OUTPUT.PUT_LINE('마지막 인덱스 : ' || v_va.LAST);</t>
    <phoneticPr fontId="2" type="noConversion"/>
  </si>
  <si>
    <t>-- 최대 크기까지 순회</t>
    <phoneticPr fontId="2" type="noConversion"/>
  </si>
  <si>
    <t>-- 사용하기 전에 확장</t>
    <phoneticPr fontId="2" type="noConversion"/>
  </si>
  <si>
    <t>-- 인덱스를 이용하여 접근</t>
    <phoneticPr fontId="2" type="noConversion"/>
  </si>
  <si>
    <t>-- 배열의 첫 번째 인덱스</t>
    <phoneticPr fontId="2" type="noConversion"/>
  </si>
  <si>
    <t>-- 배열의 마지막 인덱스</t>
    <phoneticPr fontId="2" type="noConversion"/>
  </si>
  <si>
    <t xml:space="preserve">  TYPE va_type IS VARRAY(10) OF NUMBER(3);</t>
    <phoneticPr fontId="2" type="noConversion"/>
  </si>
  <si>
    <t xml:space="preserve">  v_va va_type := va_type();</t>
    <phoneticPr fontId="2" type="noConversion"/>
  </si>
  <si>
    <t xml:space="preserve">  v_va.DELETE;</t>
    <phoneticPr fontId="2" type="noConversion"/>
  </si>
  <si>
    <t>: 새로운 값을 삽입하기 전에 배열을 확장해야 함</t>
    <phoneticPr fontId="2" type="noConversion"/>
  </si>
  <si>
    <t xml:space="preserve">    v_va.EXTEND;</t>
    <phoneticPr fontId="2" type="noConversion"/>
  </si>
  <si>
    <t xml:space="preserve">    v_va(k) := k * 10;</t>
    <phoneticPr fontId="2" type="noConversion"/>
  </si>
  <si>
    <t>VARRAY 타입</t>
    <phoneticPr fontId="2" type="noConversion"/>
  </si>
  <si>
    <t>Nested Table 타입</t>
    <phoneticPr fontId="2" type="noConversion"/>
  </si>
  <si>
    <t>: 배열의 확장 가능한 최대 크기를 지정 할 필요 없음</t>
    <phoneticPr fontId="2" type="noConversion"/>
  </si>
  <si>
    <t xml:space="preserve">-- 최대 크기 : 10. </t>
    <phoneticPr fontId="2" type="noConversion"/>
  </si>
  <si>
    <t>: 첨자는 1부터 시작</t>
    <phoneticPr fontId="2" type="noConversion"/>
  </si>
  <si>
    <t xml:space="preserve">  TYPE nt_type IS TABLE OF NUMBER(3);</t>
    <phoneticPr fontId="2" type="noConversion"/>
  </si>
  <si>
    <t xml:space="preserve">  v_nt nt_type := nt_type();</t>
    <phoneticPr fontId="2" type="noConversion"/>
  </si>
  <si>
    <t xml:space="preserve">    v_nt(k) := k * 10;</t>
    <phoneticPr fontId="2" type="noConversion"/>
  </si>
  <si>
    <t xml:space="preserve">  DBMS_OUTPUT.PUT_LINE('첫 번째 인덱스 : ' || v_nt.FIRST);</t>
    <phoneticPr fontId="2" type="noConversion"/>
  </si>
  <si>
    <t xml:space="preserve">  DBMS_OUTPUT.PUT_LINE('마지막 인덱스 : ' || v_nt.LAST);</t>
    <phoneticPr fontId="2" type="noConversion"/>
  </si>
  <si>
    <t xml:space="preserve">  FOR k IN 1..v_nt.COUNT LOOP</t>
    <phoneticPr fontId="2" type="noConversion"/>
  </si>
  <si>
    <t xml:space="preserve">    DBMS_OUTPUT.PUT_LINE(v_nt(k));</t>
    <phoneticPr fontId="2" type="noConversion"/>
  </si>
  <si>
    <t xml:space="preserve">  DBMS_OUTPUT.PUT_LINE('값의 개수 : ' || v_nt.COUNT);</t>
    <phoneticPr fontId="2" type="noConversion"/>
  </si>
  <si>
    <t xml:space="preserve">    v_nt.EXTEND;</t>
    <phoneticPr fontId="2" type="noConversion"/>
  </si>
  <si>
    <t>: 개별 요소 삭제 불가. 전체 삭제 가능</t>
    <phoneticPr fontId="2" type="noConversion"/>
  </si>
  <si>
    <t xml:space="preserve">  DBMS_OUTPUT.PUT_LINE('전체 삭제 후 값의 개수 : ' || v_va.COUNT);</t>
    <phoneticPr fontId="2" type="noConversion"/>
  </si>
  <si>
    <t>-- v_nt(5) ~ v_nt(8) 삭제</t>
    <phoneticPr fontId="2" type="noConversion"/>
  </si>
  <si>
    <t xml:space="preserve">  DBMS_OUTPUT.PUT_LINE('삭제 후 값의 개수 : ' || v_nt.COUNT);</t>
    <phoneticPr fontId="2" type="noConversion"/>
  </si>
  <si>
    <t>첫 번째 인덱스 : 1</t>
  </si>
  <si>
    <t>마지막 인덱스 : 10</t>
  </si>
  <si>
    <t>전체 삭제 후 값의 개수 : 0</t>
  </si>
  <si>
    <t xml:space="preserve">      DBMS_OUTPUT.PUT_LINE(v_nt(k));</t>
    <phoneticPr fontId="2" type="noConversion"/>
  </si>
  <si>
    <t xml:space="preserve">    END IF;</t>
    <phoneticPr fontId="2" type="noConversion"/>
  </si>
  <si>
    <t xml:space="preserve">  FOR k IN v_nt.FIRST..v_nt.LAST LOOP</t>
    <phoneticPr fontId="2" type="noConversion"/>
  </si>
  <si>
    <t xml:space="preserve">  v_nt.DELETE(5, 8);</t>
    <phoneticPr fontId="2" type="noConversion"/>
  </si>
  <si>
    <r>
      <t xml:space="preserve">    IF </t>
    </r>
    <r>
      <rPr>
        <sz val="11"/>
        <color rgb="FFFF0000"/>
        <rFont val="맑은 고딕"/>
        <family val="3"/>
        <charset val="129"/>
        <scheme val="minor"/>
      </rPr>
      <t>v_nt.exists(k)</t>
    </r>
    <r>
      <rPr>
        <sz val="11"/>
        <color theme="1"/>
        <rFont val="맑은 고딕"/>
        <family val="2"/>
        <charset val="129"/>
        <scheme val="minor"/>
      </rPr>
      <t xml:space="preserve"> THEN</t>
    </r>
    <phoneticPr fontId="2" type="noConversion"/>
  </si>
  <si>
    <t>-- 항목이 존재하면</t>
    <phoneticPr fontId="2" type="noConversion"/>
  </si>
  <si>
    <t>: 첨자를 마음대로 지정 가능</t>
    <phoneticPr fontId="2" type="noConversion"/>
  </si>
  <si>
    <t>: 사용하기 전에 반드시 초기화 할 필요 없음</t>
    <phoneticPr fontId="2" type="noConversion"/>
  </si>
  <si>
    <t>: 새로운 값을 삽입하기 전에 배열을 확장 할 필요 없음</t>
    <phoneticPr fontId="2" type="noConversion"/>
  </si>
  <si>
    <t>INDEX BY TABLE 타입</t>
    <phoneticPr fontId="2" type="noConversion"/>
  </si>
  <si>
    <t>값의 개수 : 10</t>
  </si>
  <si>
    <t>삭제 후 값의 개수 : 6</t>
  </si>
  <si>
    <t xml:space="preserve">  TYPE ibt_type IS TABLE OF NUMBER(3) INDEX BY PLS_INTEGER;</t>
    <phoneticPr fontId="2" type="noConversion"/>
  </si>
  <si>
    <t xml:space="preserve">  v_ibt ibt_type;</t>
    <phoneticPr fontId="2" type="noConversion"/>
  </si>
  <si>
    <t xml:space="preserve">    v_ibt(k) := k * 10;</t>
    <phoneticPr fontId="2" type="noConversion"/>
  </si>
  <si>
    <t xml:space="preserve">  DBMS_OUTPUT.PUT_LINE('첫 번째 인덱스 : ' || v_ibt.FIRST);</t>
    <phoneticPr fontId="2" type="noConversion"/>
  </si>
  <si>
    <t xml:space="preserve">  DBMS_OUTPUT.PUT_LINE('마지막 인덱스 : ' || v_ibt.LAST);</t>
    <phoneticPr fontId="2" type="noConversion"/>
  </si>
  <si>
    <t xml:space="preserve">  DBMS_OUTPUT.PUT_LINE('값의 개수 : ' || v_ibt.COUNT);</t>
    <phoneticPr fontId="2" type="noConversion"/>
  </si>
  <si>
    <t xml:space="preserve">  v_ibt.DELETE(5, 8);</t>
    <phoneticPr fontId="2" type="noConversion"/>
  </si>
  <si>
    <t xml:space="preserve">  DBMS_OUTPUT.PUT_LINE('삭제 후 값의 개수 : ' || v_ibt.COUNT);</t>
    <phoneticPr fontId="2" type="noConversion"/>
  </si>
  <si>
    <t xml:space="preserve">  FOR k IN v_ibt.FIRST..v_ibt.LAST LOOP</t>
    <phoneticPr fontId="2" type="noConversion"/>
  </si>
  <si>
    <r>
      <t xml:space="preserve">    IF </t>
    </r>
    <r>
      <rPr>
        <sz val="11"/>
        <color rgb="FFFF0000"/>
        <rFont val="맑은 고딕"/>
        <family val="3"/>
        <charset val="129"/>
        <scheme val="minor"/>
      </rPr>
      <t>v_ibt.exists(k)</t>
    </r>
    <r>
      <rPr>
        <sz val="11"/>
        <color theme="1"/>
        <rFont val="맑은 고딕"/>
        <family val="2"/>
        <charset val="129"/>
        <scheme val="minor"/>
      </rPr>
      <t xml:space="preserve"> THEN</t>
    </r>
    <phoneticPr fontId="2" type="noConversion"/>
  </si>
  <si>
    <t xml:space="preserve">    DBMS_OUTPUT.PUT_LINE(k || ') ' || v_ibt(k));</t>
    <phoneticPr fontId="2" type="noConversion"/>
  </si>
  <si>
    <t xml:space="preserve">      DBMS_OUTPUT.PUT_LINE(k || ') ' || v_ibt(k));</t>
    <phoneticPr fontId="2" type="noConversion"/>
  </si>
  <si>
    <t xml:space="preserve">  FOR k IN -5..10 LOOP</t>
    <phoneticPr fontId="2" type="noConversion"/>
  </si>
  <si>
    <t>첫 번째 인덱스 : -5</t>
  </si>
  <si>
    <t>-5) -50</t>
  </si>
  <si>
    <t>-4) -40</t>
  </si>
  <si>
    <t>-3) -30</t>
  </si>
  <si>
    <t>-2) -20</t>
  </si>
  <si>
    <t>-1) -10</t>
  </si>
  <si>
    <t>0) 0</t>
  </si>
  <si>
    <t>1) 10</t>
  </si>
  <si>
    <t>2) 20</t>
  </si>
  <si>
    <t>3) 30</t>
  </si>
  <si>
    <t>4) 40</t>
  </si>
  <si>
    <t>5) 50</t>
  </si>
  <si>
    <t>6) 60</t>
  </si>
  <si>
    <t>7) 70</t>
  </si>
  <si>
    <t>8) 80</t>
  </si>
  <si>
    <t>9) 90</t>
  </si>
  <si>
    <t>10) 100</t>
  </si>
  <si>
    <t>값의 개수 : 16</t>
  </si>
  <si>
    <t>삭제 후 값의 개수 : 12</t>
  </si>
  <si>
    <t xml:space="preserve">  FOR k IN v_emp_tab.FIRST..v_emp_tab.LAST LOOP</t>
    <phoneticPr fontId="2" type="noConversion"/>
  </si>
  <si>
    <t>: 일반적으로 테이블에서 리턴되는 행의 건수를 예측 할 수 없는 경우에 사용</t>
    <phoneticPr fontId="2" type="noConversion"/>
  </si>
  <si>
    <t>: LIMIT을 생략하면 LIMIT 0과 동일하며, 1건도 인출되지 않는다.</t>
    <phoneticPr fontId="2" type="noConversion"/>
  </si>
  <si>
    <t>예외 이름</t>
    <phoneticPr fontId="2" type="noConversion"/>
  </si>
  <si>
    <t>ACCESS_INTO_NULL</t>
  </si>
  <si>
    <t>CASE_NOT_FOUND</t>
  </si>
  <si>
    <t>COLLECTION_IS_NULL</t>
  </si>
  <si>
    <t>CURSOR_ALREADY_OPEN</t>
  </si>
  <si>
    <t>DUP_VAL_ON_INDEX</t>
  </si>
  <si>
    <t>INVALID_CURSOR</t>
  </si>
  <si>
    <t>INVALID_NUMBER</t>
  </si>
  <si>
    <t>LOGIN_DENIED</t>
  </si>
  <si>
    <t>NO_DATA_FOUND</t>
  </si>
  <si>
    <t>NOT_LOGGED_ON</t>
  </si>
  <si>
    <t>PROGRAM_ERROR</t>
  </si>
  <si>
    <t>ROWTYPE_MISMATCH</t>
  </si>
  <si>
    <t>STORAGE_ERROR</t>
  </si>
  <si>
    <t>SUBSCRIPT_BEYOND_COUNT</t>
  </si>
  <si>
    <t>SUBSCRIPT_OUTSIDE_LIMIT</t>
  </si>
  <si>
    <t>SYS_INVALID_ROWID</t>
  </si>
  <si>
    <t>오라클 서버 에러 번호</t>
    <phoneticPr fontId="2" type="noConversion"/>
  </si>
  <si>
    <t>ORA-06530</t>
  </si>
  <si>
    <t>ORA-06592</t>
  </si>
  <si>
    <t>ORA-06531</t>
  </si>
  <si>
    <t>ORA-06511</t>
  </si>
  <si>
    <t>ORA-00001</t>
  </si>
  <si>
    <t>ORA-01001</t>
  </si>
  <si>
    <t>ORA-01722</t>
  </si>
  <si>
    <t>ORA-01017</t>
  </si>
  <si>
    <t>ORA-01403</t>
  </si>
  <si>
    <t>ORA-01012</t>
  </si>
  <si>
    <t>ORA-06501</t>
  </si>
  <si>
    <t>ORA-06504</t>
    <phoneticPr fontId="2" type="noConversion"/>
  </si>
  <si>
    <t>ORA-06500</t>
  </si>
  <si>
    <t>ORA-06533</t>
    <phoneticPr fontId="2" type="noConversion"/>
  </si>
  <si>
    <t>ORA-06532</t>
  </si>
  <si>
    <t>ORA-01410</t>
  </si>
  <si>
    <t>초기화 되지 않은 객체의 속성에 값을 할당하려고 하는 경우</t>
    <phoneticPr fontId="2" type="noConversion"/>
  </si>
  <si>
    <t>CASE 문장의 WHEN 구문에 의해 처리되지 못하고 ELSE 구문도 없는 경우</t>
    <phoneticPr fontId="2" type="noConversion"/>
  </si>
  <si>
    <t>초기화 되지 않은 중첩된 테이블 또는 배열에 EXISTS 이외의 다른 컬렉션 메서드를 실행하는 경우</t>
    <phoneticPr fontId="2" type="noConversion"/>
  </si>
  <si>
    <t>이미 오픈 된 커서를 다시 오픈하려고 시도하는 경우</t>
    <phoneticPr fontId="2" type="noConversion"/>
  </si>
  <si>
    <t>설명</t>
    <phoneticPr fontId="2" type="noConversion"/>
  </si>
  <si>
    <t>중복된 값을 삽입하려고 시도하는 경우</t>
  </si>
  <si>
    <t>비정상적인 커서 작업을 시도하는 경우</t>
  </si>
  <si>
    <t>문자열을 숫자로 변환하는 과정이 실패하는 경우</t>
    <phoneticPr fontId="2" type="noConversion"/>
  </si>
  <si>
    <t>무효한 사용자 계정과 암호로 오라클에 로그온하는 경우</t>
    <phoneticPr fontId="2" type="noConversion"/>
  </si>
  <si>
    <t>단일 행을 리턴하는 SELECT 문장에서 한건도 리턴하지 않는 경우</t>
    <phoneticPr fontId="2" type="noConversion"/>
  </si>
  <si>
    <t>오라클에 연결되지 않은 상태에서 PL/SQL 프로그램이 데이터베이스 요청을 발생시키는 경우</t>
    <phoneticPr fontId="2" type="noConversion"/>
  </si>
  <si>
    <t>PL/SQL이 내부 문제를 가지고 있는 경우</t>
  </si>
  <si>
    <t>대입 연산에 포함된 호스트 커서 변수와 PL/SQL 커서 변수가 호환되지 않는 리턴 데이터 타입을 갖는 경우</t>
    <phoneticPr fontId="2" type="noConversion"/>
  </si>
  <si>
    <t>PL/SQL 메모리를 전부 소비했거나 메모리 오류가 발생한 경우</t>
    <phoneticPr fontId="2" type="noConversion"/>
  </si>
  <si>
    <t>중첩된 테이블 또는 배열의 구성요소 개수보다 큰 인덱스 번호를 사용한 경우</t>
    <phoneticPr fontId="2" type="noConversion"/>
  </si>
  <si>
    <t>중첩된 테이블 또는 배열의 구성요소 개수보다 작은 인덱스 번호를 사용한 경우(예: -1)</t>
    <phoneticPr fontId="2" type="noConversion"/>
  </si>
  <si>
    <t>문자열을 유니버설 ROWID 데이터 타입으로 변환하고자 하였으나, 문자열이 유효한 ROWID 데이터 타입이 아닌 경우</t>
    <phoneticPr fontId="2" type="noConversion"/>
  </si>
  <si>
    <t>TIMEOUT_ON_RESOURCE</t>
  </si>
  <si>
    <t>TOO_MANY_ROWS</t>
  </si>
  <si>
    <t>VALUE_ERROR</t>
  </si>
  <si>
    <t>ZERO_DIVIDE</t>
  </si>
  <si>
    <t>ORA-00051</t>
  </si>
  <si>
    <t>ORA-01422</t>
  </si>
  <si>
    <t>ORA-06502</t>
  </si>
  <si>
    <t>ORA-01476</t>
  </si>
  <si>
    <t>오라클이 리소스를 사용하기 위해 대기하는 도중, 타임 아웃이 발생하는 경우</t>
    <phoneticPr fontId="2" type="noConversion"/>
  </si>
  <si>
    <t>단일 행을 리턴하는 SELECT 문장이 2개 이상의 행을 리턴하는 경우</t>
    <phoneticPr fontId="2" type="noConversion"/>
  </si>
  <si>
    <t>산술연산, 변환, 잘라내기 등으로 크기 제약조건을 위배하는 경우</t>
    <phoneticPr fontId="2" type="noConversion"/>
  </si>
  <si>
    <t>0으로 나누는 연산을 수행하는 경우</t>
  </si>
  <si>
    <t xml:space="preserve">    DBMS_OUTPUT.PUT_LINE(SQLCODE);</t>
    <phoneticPr fontId="2" type="noConversion"/>
  </si>
  <si>
    <t xml:space="preserve">    DBMS_OUTPUT.PUT_LINE(SQLERRM);</t>
    <phoneticPr fontId="2" type="noConversion"/>
  </si>
  <si>
    <t xml:space="preserve">    DBMS_OUTPUT.PUT_LINE(SQLERRM(SQLCODE));</t>
    <phoneticPr fontId="2" type="noConversion"/>
  </si>
  <si>
    <t>: 예외 발생시, 에러 번호와 에러 메시지를 확인 할 수 있다.</t>
    <phoneticPr fontId="2" type="noConversion"/>
  </si>
  <si>
    <t>SQLCODE, SQLERRM</t>
    <phoneticPr fontId="2" type="noConversion"/>
  </si>
  <si>
    <t>7839,KING,5000,PRESIDENT</t>
  </si>
  <si>
    <t>7902,FORD,3000,ANALYST</t>
  </si>
  <si>
    <t>예) 이전 예제와 동일한 작업을 수행</t>
    <phoneticPr fontId="2" type="noConversion"/>
  </si>
  <si>
    <t>7839,KING,5000,10</t>
  </si>
  <si>
    <t>패키지 오버로딩</t>
    <phoneticPr fontId="2" type="noConversion"/>
  </si>
  <si>
    <t>INVOKER_TEST2</t>
  </si>
  <si>
    <t>-------------------------</t>
  </si>
  <si>
    <t>TABLE_NAME</t>
  </si>
  <si>
    <t>INVOKER_TEST1</t>
  </si>
  <si>
    <t>conn scott/tiger</t>
    <phoneticPr fontId="2" type="noConversion"/>
  </si>
  <si>
    <t>DDL 비교</t>
    <phoneticPr fontId="2" type="noConversion"/>
  </si>
  <si>
    <t xml:space="preserve">        91 Test01         Test01</t>
  </si>
  <si>
    <t>---------- -------------- -------------</t>
  </si>
  <si>
    <t xml:space="preserve">    DEPTNO DNAME          LOC</t>
  </si>
  <si>
    <t xml:space="preserve">        92 Test02         Test02</t>
  </si>
  <si>
    <t>/</t>
    <phoneticPr fontId="2" type="noConversion"/>
  </si>
  <si>
    <t>/</t>
    <phoneticPr fontId="2" type="noConversion"/>
  </si>
  <si>
    <t>예)</t>
    <phoneticPr fontId="2" type="noConversion"/>
  </si>
  <si>
    <t>DML 비교</t>
    <phoneticPr fontId="2" type="noConversion"/>
  </si>
  <si>
    <t xml:space="preserve">  AUTHID를 CURRENT_USER로 설정하면 해당 객체를 실행시킨 스키마의 객체로 수행</t>
    <phoneticPr fontId="2" type="noConversion"/>
  </si>
  <si>
    <t>: AUTHID를 CURRENT_USER로 설정하지 않으면 해당 객체를 생성한 스키마의 객체로 수행</t>
    <phoneticPr fontId="2" type="noConversion"/>
  </si>
  <si>
    <t>: 8i부터 호출한 사용자의 권한으로 실행시킬 수 있는 호출자 권한이 추가</t>
    <phoneticPr fontId="2" type="noConversion"/>
  </si>
  <si>
    <t>: 기본적으로 프로시저나 테이블의 실행 권한은 사용 유저가 아닌 해당 오브젝트를 생성한 소유자에게 있음(정의자 권한)</t>
    <phoneticPr fontId="2" type="noConversion"/>
  </si>
  <si>
    <t>호출자 권한</t>
    <phoneticPr fontId="2" type="noConversion"/>
  </si>
  <si>
    <t>DEPTNO                         : 10</t>
  </si>
  <si>
    <t>COMM                           :</t>
  </si>
  <si>
    <t>SAL                            : 1300</t>
  </si>
  <si>
    <t>HIREDATE                       : 82/01/23</t>
  </si>
  <si>
    <t>MGR                            : 7782</t>
  </si>
  <si>
    <t>JOB                            : CLERK</t>
  </si>
  <si>
    <t>ENAME                          : MILLER</t>
  </si>
  <si>
    <t>EMPNO                          : 7934</t>
  </si>
  <si>
    <t>DEPTNO                         : 20</t>
  </si>
  <si>
    <t>SAL                            : 3000</t>
  </si>
  <si>
    <t>HIREDATE                       : 81/12/03</t>
  </si>
  <si>
    <t>MGR                            : 7566</t>
  </si>
  <si>
    <t>JOB                            : ANALYST</t>
  </si>
  <si>
    <t>ENAME                          : FORD</t>
  </si>
  <si>
    <t>EMPNO                          : 7902</t>
  </si>
  <si>
    <t>DEPTNO                         : 30</t>
  </si>
  <si>
    <t>SAL                            : 950</t>
  </si>
  <si>
    <t>MGR                            : 7698</t>
  </si>
  <si>
    <t>ENAME                          : JAMES</t>
  </si>
  <si>
    <t>EMPNO                          : 7900</t>
  </si>
  <si>
    <t>SAL                            : 1100</t>
  </si>
  <si>
    <t>HIREDATE                       : 87/05/23</t>
  </si>
  <si>
    <t>MGR                            : 7788</t>
  </si>
  <si>
    <t>ENAME                          : ADAMS</t>
  </si>
  <si>
    <t>EMPNO                          : 7876</t>
  </si>
  <si>
    <t>COMM                           : 0</t>
  </si>
  <si>
    <t>SAL                            : 1500</t>
  </si>
  <si>
    <t>HIREDATE                       : 81/09/08</t>
  </si>
  <si>
    <t>JOB                            : SALESMAN</t>
  </si>
  <si>
    <t>ENAME                          : TURNER</t>
  </si>
  <si>
    <t>EMPNO                          : 7844</t>
  </si>
  <si>
    <t>SAL                            : 5000</t>
  </si>
  <si>
    <t>HIREDATE                       : 81/11/17</t>
  </si>
  <si>
    <t>MGR                            :</t>
  </si>
  <si>
    <t>JOB                            : PRESIDENT</t>
  </si>
  <si>
    <t>ENAME                          : KING</t>
  </si>
  <si>
    <t>EMPNO                          : 7839</t>
  </si>
  <si>
    <t>HIREDATE                       : 87/03/20</t>
  </si>
  <si>
    <t>ENAME                          : SCOTT</t>
  </si>
  <si>
    <t>EMPNO                          : 7788</t>
  </si>
  <si>
    <t>SAL                            : 2450</t>
  </si>
  <si>
    <t>HIREDATE                       : 81/06/09</t>
  </si>
  <si>
    <t>MGR                            : 7839</t>
  </si>
  <si>
    <t>JOB                            : MANAGER</t>
  </si>
  <si>
    <t>ENAME                          : CLARK</t>
  </si>
  <si>
    <t>EMPNO                          : 7782</t>
  </si>
  <si>
    <t>SAL                            : 2850</t>
  </si>
  <si>
    <t>HIREDATE                       : 81/05/01</t>
  </si>
  <si>
    <t>ENAME                          : BLAKE</t>
  </si>
  <si>
    <t>EMPNO                          : 7698</t>
  </si>
  <si>
    <t>COMM                           : 1400</t>
  </si>
  <si>
    <t>SAL                            : 1250</t>
  </si>
  <si>
    <t>HIREDATE                       : 81/09/28</t>
  </si>
  <si>
    <t>ENAME                          : MARTIN</t>
  </si>
  <si>
    <t>EMPNO                          : 7654</t>
  </si>
  <si>
    <t>SAL                            : 2975</t>
  </si>
  <si>
    <t>HIREDATE                       : 81/04/02</t>
  </si>
  <si>
    <t>ENAME                          : JONES</t>
  </si>
  <si>
    <t>EMPNO                          : 7566</t>
  </si>
  <si>
    <t>COMM                           : 500</t>
  </si>
  <si>
    <t>HIREDATE                       : 81/02/22</t>
  </si>
  <si>
    <t>ENAME                          : WARD</t>
  </si>
  <si>
    <t>EMPNO                          : 7521</t>
  </si>
  <si>
    <t>COMM                           : 300</t>
  </si>
  <si>
    <t>SAL                            : 1600</t>
  </si>
  <si>
    <t>HIREDATE                       : 81/02/20</t>
  </si>
  <si>
    <t>ENAME                          : ALLEN</t>
  </si>
  <si>
    <t>EMPNO                          : 7499</t>
  </si>
  <si>
    <t>SAL                            : 800</t>
  </si>
  <si>
    <t>HIREDATE                       : 80/12/17</t>
  </si>
  <si>
    <t>MGR                            : 7902</t>
  </si>
  <si>
    <t>ENAME                          : SMITH</t>
  </si>
  <si>
    <t>EMPNO                          : 7369</t>
  </si>
  <si>
    <t>커서에서 컬럼 정보 추출</t>
    <phoneticPr fontId="2" type="noConversion"/>
  </si>
  <si>
    <t>ref cursor를 cursor로 변환</t>
    <phoneticPr fontId="2" type="noConversion"/>
  </si>
  <si>
    <t>Name = MILLER</t>
  </si>
  <si>
    <t>Name = KING</t>
  </si>
  <si>
    <t>Name = CLARK</t>
  </si>
  <si>
    <t>또한, 11g부터 CLOB 타입의 SQL 문을 DBMS_SQL을 이용해서 한번에 수행 가능</t>
    <phoneticPr fontId="2" type="noConversion"/>
  </si>
  <si>
    <t>11g부터 CLOB 타입의 문자열을 REF 커서와 함께 NDS 수행 가능</t>
    <phoneticPr fontId="2" type="noConversion"/>
  </si>
  <si>
    <t>패키지에서 제공하는 내장 컬렉션 타입</t>
    <phoneticPr fontId="2" type="noConversion"/>
  </si>
  <si>
    <t>예) CLOB 타입 사용이 불가능한 경우</t>
    <phoneticPr fontId="2" type="noConversion"/>
  </si>
  <si>
    <t>: 11g 이전에는 NDS에서 CLOB 변수를 사용할 수 없어서, 길이가 32K바이트를 초과하는 SQL 문의 경우, DBMS_SQL 패키지를 사용해야 했음</t>
    <phoneticPr fontId="2" type="noConversion"/>
  </si>
  <si>
    <t>동적 SQL을 위한 오라클 11g의 새로운 기능들</t>
    <phoneticPr fontId="2" type="noConversion"/>
  </si>
  <si>
    <t>컬럼 개수와 컬렉션에 컬럼명을 저장</t>
    <phoneticPr fontId="2" type="noConversion"/>
  </si>
  <si>
    <t>패키지 내부에 정의된 컬렉션 타입</t>
    <phoneticPr fontId="2" type="noConversion"/>
  </si>
  <si>
    <t>예)</t>
    <phoneticPr fontId="2" type="noConversion"/>
  </si>
  <si>
    <t>empno : 7934 ename : MILLER sal : 1300</t>
  </si>
  <si>
    <t>empno : 7839 ename : KING sal : 5000</t>
  </si>
  <si>
    <t>empno : 7782 ename : CLARK sal : 2450</t>
  </si>
  <si>
    <t>커서명, 상대위치, 변수명, 길이</t>
    <phoneticPr fontId="2" type="noConversion"/>
  </si>
  <si>
    <t>예) SELECT</t>
    <phoneticPr fontId="2" type="noConversion"/>
  </si>
  <si>
    <t>커서 닫기</t>
    <phoneticPr fontId="2" type="noConversion"/>
  </si>
  <si>
    <t>sql 실행</t>
    <phoneticPr fontId="2" type="noConversion"/>
  </si>
  <si>
    <t>바인드 변수를 sql과 바인딩</t>
    <phoneticPr fontId="2" type="noConversion"/>
  </si>
  <si>
    <t>sql 구문을 커서와 바인딩</t>
    <phoneticPr fontId="2" type="noConversion"/>
  </si>
  <si>
    <t>커서 오픈</t>
    <phoneticPr fontId="2" type="noConversion"/>
  </si>
  <si>
    <t>예) DML</t>
    <phoneticPr fontId="2" type="noConversion"/>
  </si>
  <si>
    <t>커서를 닫기</t>
    <phoneticPr fontId="2" type="noConversion"/>
  </si>
  <si>
    <t>CLOSE_CURSOR</t>
    <phoneticPr fontId="2" type="noConversion"/>
  </si>
  <si>
    <t>프로시저</t>
    <phoneticPr fontId="2" type="noConversion"/>
  </si>
  <si>
    <t>FETCH_ROWS 함수를 이용해 가져온 데이터의 값을 반환</t>
    <phoneticPr fontId="2" type="noConversion"/>
  </si>
  <si>
    <t>COLUMN_VALUE</t>
    <phoneticPr fontId="2" type="noConversion"/>
  </si>
  <si>
    <t>주어진 변수의 값을 반환</t>
    <phoneticPr fontId="2" type="noConversion"/>
  </si>
  <si>
    <t>VARIABLE_VALUE</t>
    <phoneticPr fontId="2" type="noConversion"/>
  </si>
  <si>
    <t>EXECUTE와 FETCH_ROWS를 동시에 수행하고 실제로 가져온 행의 수를 반환</t>
    <phoneticPr fontId="2" type="noConversion"/>
  </si>
  <si>
    <t>EXECUTE_AND_FETCH</t>
    <phoneticPr fontId="2" type="noConversion"/>
  </si>
  <si>
    <t>함수</t>
    <phoneticPr fontId="2" type="noConversion"/>
  </si>
  <si>
    <t>커서로부터 행을 가져오고, 실제로 가져온 행의 수를 반환. 이 결과 값들은 버퍼에 들어가며, column_value를 호출하여 읽어 들어야 함</t>
    <phoneticPr fontId="2" type="noConversion"/>
  </si>
  <si>
    <t>FETCH_ROWS</t>
    <phoneticPr fontId="2" type="noConversion"/>
  </si>
  <si>
    <t>SQL 문을 실행하고 처리된 행의 수를 반환(행의 수 반환은 INSERT, UPDATE, DELETE인 경우에만 해당)</t>
    <phoneticPr fontId="2" type="noConversion"/>
  </si>
  <si>
    <t>EXECUTE</t>
    <phoneticPr fontId="2" type="noConversion"/>
  </si>
  <si>
    <t>커서로부터 추출된 컬럼의 값을 받는 변수를 지정</t>
    <phoneticPr fontId="2" type="noConversion"/>
  </si>
  <si>
    <t>DEFINE_COLUMN</t>
    <phoneticPr fontId="2" type="noConversion"/>
  </si>
  <si>
    <t>추출하고자 하는 컬럼 정보를 지정</t>
    <phoneticPr fontId="2" type="noConversion"/>
  </si>
  <si>
    <t>DESCRIBE_COLUMNS</t>
    <phoneticPr fontId="2" type="noConversion"/>
  </si>
  <si>
    <t>SQL 문장과 입력 변수를 결합</t>
    <phoneticPr fontId="2" type="noConversion"/>
  </si>
  <si>
    <t>BIND_VARIABLE</t>
    <phoneticPr fontId="2" type="noConversion"/>
  </si>
  <si>
    <t>SQL 문장을 확인하고 커서와 결합</t>
    <phoneticPr fontId="2" type="noConversion"/>
  </si>
  <si>
    <t>PARSE</t>
    <phoneticPr fontId="2" type="noConversion"/>
  </si>
  <si>
    <t>커서가 현재 열려 있으면 TRUE를, 아니면 FALSE를 반환</t>
    <phoneticPr fontId="2" type="noConversion"/>
  </si>
  <si>
    <t>IS_OPEN</t>
    <phoneticPr fontId="2" type="noConversion"/>
  </si>
  <si>
    <t>SQL 문의 실행에 필요한 새로운 커서를 열고 커서 번호를 반환</t>
    <phoneticPr fontId="2" type="noConversion"/>
  </si>
  <si>
    <t>OPEN_CURSOR</t>
    <phoneticPr fontId="2" type="noConversion"/>
  </si>
  <si>
    <t>설명</t>
    <phoneticPr fontId="2" type="noConversion"/>
  </si>
  <si>
    <t>이름</t>
    <phoneticPr fontId="2" type="noConversion"/>
  </si>
  <si>
    <t>타입</t>
    <phoneticPr fontId="2" type="noConversion"/>
  </si>
  <si>
    <t>: DBMS_SQL 패키지에서 제공하는 함수와 프로시저</t>
    <phoneticPr fontId="2" type="noConversion"/>
  </si>
  <si>
    <t>empno : 7900 ename : JAMES</t>
  </si>
  <si>
    <t>empno : 7876 ename : ADAMS</t>
  </si>
  <si>
    <t>empno : 7844 ename : TURNER</t>
  </si>
  <si>
    <t>empno : 7839 ename : KING</t>
  </si>
  <si>
    <t>empno : 7788 ename : SCOTT</t>
  </si>
  <si>
    <t>empno : 7782 ename : CLARK</t>
  </si>
  <si>
    <t>empno : 7698 ename : BLAKE</t>
  </si>
  <si>
    <t>empno : 7654 ename : MARTIN</t>
  </si>
  <si>
    <t>empno : 7566 ename : JONES</t>
  </si>
  <si>
    <t>empno : 7521 ename : WARD</t>
  </si>
  <si>
    <t>empno : 7499 ename : ALLEN</t>
  </si>
  <si>
    <t>empno : 7369 ename : SMITH</t>
  </si>
  <si>
    <t>[Open ~ ref cursor]</t>
  </si>
  <si>
    <t>.</t>
  </si>
  <si>
    <t>[Select into ~ Multi Row, Multi Column(With bulk collect into)]</t>
  </si>
  <si>
    <t>[Select into ~ Multi Column(With Record Type)]</t>
  </si>
  <si>
    <t>[Select into ~ Single Column]</t>
  </si>
  <si>
    <t>[Drop Table]</t>
  </si>
  <si>
    <t>[Update with null]</t>
  </si>
  <si>
    <t>id deleted with out : 8</t>
  </si>
  <si>
    <t>[Delete]</t>
  </si>
  <si>
    <t>id deleted with returning : 7</t>
  </si>
  <si>
    <t>[Insert Data]</t>
  </si>
  <si>
    <t>[Create Table]</t>
  </si>
  <si>
    <t>삭제 결과를 저장(with out)</t>
    <phoneticPr fontId="2" type="noConversion"/>
  </si>
  <si>
    <t>삭제 결과를 저장(with returning into)</t>
    <phoneticPr fontId="2" type="noConversion"/>
  </si>
  <si>
    <t>바인드 변수. 반복적인 하드 파싱 방지</t>
    <phoneticPr fontId="2" type="noConversion"/>
  </si>
  <si>
    <t xml:space="preserve">  - Native Dynamic SQL(NDS) : EXECUTE IMMEDIATE 사용</t>
    <phoneticPr fontId="2" type="noConversion"/>
  </si>
  <si>
    <t>: 동적 SQL을 작성하는 2가지 방법</t>
    <phoneticPr fontId="2" type="noConversion"/>
  </si>
  <si>
    <t>: PL/SQL에서 직접 기술할 수 없는 SELECT 문이나 DML 및 DDL 문들에 대해 동적으로 SQL 정의 및 실행 가능</t>
    <phoneticPr fontId="2" type="noConversion"/>
  </si>
  <si>
    <t>동적 SQL</t>
    <phoneticPr fontId="2" type="noConversion"/>
  </si>
  <si>
    <t>내장 함수</t>
    <phoneticPr fontId="2" type="noConversion"/>
  </si>
  <si>
    <t>타입 변환 함수</t>
    <phoneticPr fontId="2" type="noConversion"/>
  </si>
  <si>
    <t>cast</t>
    <phoneticPr fontId="2" type="noConversion"/>
  </si>
  <si>
    <t>select cast(1234 as varchar2(4)) t1,</t>
    <phoneticPr fontId="2" type="noConversion"/>
  </si>
  <si>
    <t xml:space="preserve">         cast('1234' as number(4)) t2,</t>
    <phoneticPr fontId="2" type="noConversion"/>
  </si>
  <si>
    <t xml:space="preserve">         cast('2014/01/01' as date) t3</t>
    <phoneticPr fontId="2" type="noConversion"/>
  </si>
  <si>
    <t>from dual;</t>
    <phoneticPr fontId="2" type="noConversion"/>
  </si>
  <si>
    <t>to_char</t>
    <phoneticPr fontId="2" type="noConversion"/>
  </si>
  <si>
    <t>to_number</t>
    <phoneticPr fontId="2" type="noConversion"/>
  </si>
  <si>
    <t>to_date</t>
    <phoneticPr fontId="2" type="noConversion"/>
  </si>
  <si>
    <t>to_timestamp</t>
    <phoneticPr fontId="2" type="noConversion"/>
  </si>
  <si>
    <t>문자열을 timestamp로 변환</t>
    <phoneticPr fontId="2" type="noConversion"/>
  </si>
  <si>
    <t>to_timestamp_tz</t>
    <phoneticPr fontId="2" type="noConversion"/>
  </si>
  <si>
    <t>문자열을 timestamp with time zone으로 변환</t>
    <phoneticPr fontId="2" type="noConversion"/>
  </si>
  <si>
    <t>to_timestamp_ltz</t>
    <phoneticPr fontId="2" type="noConversion"/>
  </si>
  <si>
    <t>문자열을 timestamp with local time zone으로 변환</t>
    <phoneticPr fontId="2" type="noConversion"/>
  </si>
  <si>
    <t>to_clob</t>
    <phoneticPr fontId="2" type="noConversion"/>
  </si>
  <si>
    <t>to_nchar</t>
    <phoneticPr fontId="2" type="noConversion"/>
  </si>
  <si>
    <t>hextoraw</t>
    <phoneticPr fontId="2" type="noConversion"/>
  </si>
  <si>
    <t>hexadecimal 값을 raw로, raw 값을 hexadecimal 값으로 변환</t>
    <phoneticPr fontId="2" type="noConversion"/>
  </si>
  <si>
    <t>rawtohex</t>
    <phoneticPr fontId="2" type="noConversion"/>
  </si>
  <si>
    <t>chartorowid</t>
    <phoneticPr fontId="2" type="noConversion"/>
  </si>
  <si>
    <t>rowid 문자 표기를 내부 바이너리 포맷으로 변환</t>
    <phoneticPr fontId="2" type="noConversion"/>
  </si>
  <si>
    <t>rowidtochar</t>
    <phoneticPr fontId="2" type="noConversion"/>
  </si>
  <si>
    <t>문자열 관련 함수</t>
    <phoneticPr fontId="2" type="noConversion"/>
  </si>
  <si>
    <t>chr(number)</t>
    <phoneticPr fontId="2" type="noConversion"/>
  </si>
  <si>
    <t>ascii(string)</t>
    <phoneticPr fontId="2" type="noConversion"/>
  </si>
  <si>
    <t>concat(string1, string2)</t>
    <phoneticPr fontId="2" type="noConversion"/>
  </si>
  <si>
    <t>greatest</t>
    <phoneticPr fontId="2" type="noConversion"/>
  </si>
  <si>
    <t>least</t>
    <phoneticPr fontId="2" type="noConversion"/>
  </si>
  <si>
    <t>initcap(string)</t>
    <phoneticPr fontId="2" type="noConversion"/>
  </si>
  <si>
    <t>lower(string)</t>
    <phoneticPr fontId="2" type="noConversion"/>
  </si>
  <si>
    <t>upper(string)</t>
    <phoneticPr fontId="2" type="noConversion"/>
  </si>
  <si>
    <t>lpad(string1, x, string2)</t>
    <phoneticPr fontId="2" type="noConversion"/>
  </si>
  <si>
    <t>rpad(string1, x, string2)</t>
    <phoneticPr fontId="2" type="noConversion"/>
  </si>
  <si>
    <t>ltrim(string1, string2)</t>
    <phoneticPr fontId="2" type="noConversion"/>
  </si>
  <si>
    <t>rtrim(string1, string2)</t>
    <phoneticPr fontId="2" type="noConversion"/>
  </si>
  <si>
    <t>trim(string)</t>
    <phoneticPr fontId="2" type="noConversion"/>
  </si>
  <si>
    <t>replace(string, match_str, replace_str)</t>
    <phoneticPr fontId="2" type="noConversion"/>
  </si>
  <si>
    <t>instr(string1, string2, a, b)</t>
    <phoneticPr fontId="2" type="noConversion"/>
  </si>
  <si>
    <t>instrb(string1, string2, a, b)</t>
    <phoneticPr fontId="2" type="noConversion"/>
  </si>
  <si>
    <t>바이트 단위로 비교</t>
    <phoneticPr fontId="2" type="noConversion"/>
  </si>
  <si>
    <t>length(string)</t>
    <phoneticPr fontId="2" type="noConversion"/>
  </si>
  <si>
    <t>lengthb(string)</t>
    <phoneticPr fontId="2" type="noConversion"/>
  </si>
  <si>
    <t>바이트 단위</t>
    <phoneticPr fontId="2" type="noConversion"/>
  </si>
  <si>
    <t>substr(string, start, leng)</t>
    <phoneticPr fontId="2" type="noConversion"/>
  </si>
  <si>
    <t>substrb(string, start, leng)</t>
    <phoneticPr fontId="2" type="noConversion"/>
  </si>
  <si>
    <t>수치 함수</t>
    <phoneticPr fontId="2" type="noConversion"/>
  </si>
  <si>
    <t>abs(x)</t>
    <phoneticPr fontId="2" type="noConversion"/>
  </si>
  <si>
    <t>acos</t>
    <phoneticPr fontId="2" type="noConversion"/>
  </si>
  <si>
    <t>asin</t>
    <phoneticPr fontId="2" type="noConversion"/>
  </si>
  <si>
    <t>atan</t>
    <phoneticPr fontId="2" type="noConversion"/>
  </si>
  <si>
    <t>bitand(x, y)</t>
    <phoneticPr fontId="2" type="noConversion"/>
  </si>
  <si>
    <t>비트 간의 논리적 AND 연산</t>
    <phoneticPr fontId="2" type="noConversion"/>
  </si>
  <si>
    <t>ceil(x)</t>
    <phoneticPr fontId="2" type="noConversion"/>
  </si>
  <si>
    <t>exp(x)</t>
    <phoneticPr fontId="2" type="noConversion"/>
  </si>
  <si>
    <t>floor(x)</t>
    <phoneticPr fontId="2" type="noConversion"/>
  </si>
  <si>
    <t>ln(x)</t>
    <phoneticPr fontId="2" type="noConversion"/>
  </si>
  <si>
    <t>log(x, y)</t>
    <phoneticPr fontId="2" type="noConversion"/>
  </si>
  <si>
    <t>mod(x, y)</t>
    <phoneticPr fontId="2" type="noConversion"/>
  </si>
  <si>
    <t>power(x, y)</t>
    <phoneticPr fontId="2" type="noConversion"/>
  </si>
  <si>
    <t>round(x, y)</t>
    <phoneticPr fontId="2" type="noConversion"/>
  </si>
  <si>
    <t>sign(x)</t>
    <phoneticPr fontId="2" type="noConversion"/>
  </si>
  <si>
    <t>sqrt</t>
    <phoneticPr fontId="2" type="noConversion"/>
  </si>
  <si>
    <t>trunc(x, y)</t>
    <phoneticPr fontId="2" type="noConversion"/>
  </si>
  <si>
    <t>날짜 함수</t>
    <phoneticPr fontId="2" type="noConversion"/>
  </si>
  <si>
    <t>add_month(d, m)</t>
    <phoneticPr fontId="2" type="noConversion"/>
  </si>
  <si>
    <t>current_date</t>
    <phoneticPr fontId="2" type="noConversion"/>
  </si>
  <si>
    <t>현재 세션의 현재 날짜를 리턴</t>
    <phoneticPr fontId="2" type="noConversion"/>
  </si>
  <si>
    <t>sysdate</t>
    <phoneticPr fontId="2" type="noConversion"/>
  </si>
  <si>
    <t>current_timestamp</t>
    <phoneticPr fontId="2" type="noConversion"/>
  </si>
  <si>
    <t>localtimestamp</t>
    <phoneticPr fontId="2" type="noConversion"/>
  </si>
  <si>
    <t>systimestamp</t>
    <phoneticPr fontId="2" type="noConversion"/>
  </si>
  <si>
    <t>extract(element, from {date값 | interval값})</t>
    <phoneticPr fontId="2" type="noConversion"/>
  </si>
  <si>
    <t>select extract(month from sysdate) t1,</t>
    <phoneticPr fontId="2" type="noConversion"/>
  </si>
  <si>
    <t xml:space="preserve">         extract(day from sysdate) t2,</t>
    <phoneticPr fontId="2" type="noConversion"/>
  </si>
  <si>
    <t xml:space="preserve">         extract(year from sysdate) t3</t>
    <phoneticPr fontId="2" type="noConversion"/>
  </si>
  <si>
    <t>from dual;</t>
    <phoneticPr fontId="2" type="noConversion"/>
  </si>
  <si>
    <t>from_tz(t, timezone)</t>
    <phoneticPr fontId="2" type="noConversion"/>
  </si>
  <si>
    <t>timestamp 값에 시간대 정보를 더함</t>
    <phoneticPr fontId="2" type="noConversion"/>
  </si>
  <si>
    <t>last_day(d)</t>
    <phoneticPr fontId="2" type="noConversion"/>
  </si>
  <si>
    <t>monts_between(date1, date2)</t>
    <phoneticPr fontId="2" type="noConversion"/>
  </si>
  <si>
    <t>next_day(d, w)</t>
    <phoneticPr fontId="2" type="noConversion"/>
  </si>
  <si>
    <t>round(d, format)</t>
    <phoneticPr fontId="2" type="noConversion"/>
  </si>
  <si>
    <t>trunc(d, format)</t>
    <phoneticPr fontId="2" type="noConversion"/>
  </si>
  <si>
    <t>sessiontimezone</t>
    <phoneticPr fontId="2" type="noConversion"/>
  </si>
  <si>
    <t>현재 세션의 시간대를 반환</t>
    <phoneticPr fontId="2" type="noConversion"/>
  </si>
  <si>
    <t>sys_extract_utc</t>
    <phoneticPr fontId="2" type="noConversion"/>
  </si>
  <si>
    <t>UTC(coordinated universal time : Greenwich mean time) 시각을 반환</t>
    <phoneticPr fontId="2" type="noConversion"/>
  </si>
  <si>
    <t xml:space="preserve">  IN : 프로시저 호출 환경에서 프로시저 내로 인자 전달(Call by reference)</t>
    <phoneticPr fontId="2" type="noConversion"/>
  </si>
  <si>
    <t xml:space="preserve">  OUT : 프로시저 내에서 프로시저 호출 환경으로 연산 결과 전달(Call by value). NOCOPY를 지정하면 Call by reference</t>
    <phoneticPr fontId="2" type="noConversion"/>
  </si>
  <si>
    <t xml:space="preserve">  IN OUT : IN 모드와 OUT 모드 역할을 모두 수행(Call by value). NOCOPY를 지정하면 Call by reference</t>
    <phoneticPr fontId="2" type="noConversion"/>
  </si>
  <si>
    <t>또는 PL/SQL 블록 내에서 실행</t>
    <phoneticPr fontId="2" type="noConversion"/>
  </si>
  <si>
    <t xml:space="preserve">  v_result VARCHAR2(50);</t>
    <phoneticPr fontId="2" type="noConversion"/>
  </si>
  <si>
    <t xml:space="preserve">  DBMS_OUTPUT.PUT_LINE(v_result);</t>
    <phoneticPr fontId="2" type="noConversion"/>
  </si>
  <si>
    <t>(v_deptno IN number, v_dname IN varchar2, v_loc IN varchar2, v_result OUT varchar2)</t>
    <phoneticPr fontId="2" type="noConversion"/>
  </si>
  <si>
    <t xml:space="preserve">    VALUES(v_deptno, v_dname, v_loc);</t>
    <phoneticPr fontId="2" type="noConversion"/>
  </si>
  <si>
    <t>: 프로시저에서 조회한 결과 집합을 매개변수로 받아 처리하고자 하는 경우</t>
    <phoneticPr fontId="2" type="noConversion"/>
  </si>
  <si>
    <t>참조 커서</t>
    <phoneticPr fontId="2" type="noConversion"/>
  </si>
  <si>
    <t>CREATE OR REPLACE PROCEDURE dept_insert</t>
    <phoneticPr fontId="2" type="noConversion"/>
  </si>
  <si>
    <r>
      <t xml:space="preserve">SQL&gt; </t>
    </r>
    <r>
      <rPr>
        <sz val="11"/>
        <color rgb="FFFF0000"/>
        <rFont val="맑은 고딕"/>
        <family val="3"/>
        <charset val="129"/>
        <scheme val="minor"/>
      </rPr>
      <t>EXECUTE</t>
    </r>
    <r>
      <rPr>
        <sz val="11"/>
        <color theme="1"/>
        <rFont val="맑은 고딕"/>
        <family val="2"/>
        <charset val="129"/>
        <scheme val="minor"/>
      </rPr>
      <t xml:space="preserve"> dept_insert(10, 'dev', 'seoul', :rs);</t>
    </r>
    <phoneticPr fontId="2" type="noConversion"/>
  </si>
  <si>
    <r>
      <t xml:space="preserve">SQL&gt; </t>
    </r>
    <r>
      <rPr>
        <sz val="11"/>
        <color rgb="FFFF0000"/>
        <rFont val="맑은 고딕"/>
        <family val="3"/>
        <charset val="129"/>
        <scheme val="minor"/>
      </rPr>
      <t>EXECUTE</t>
    </r>
    <r>
      <rPr>
        <sz val="11"/>
        <color theme="1"/>
        <rFont val="맑은 고딕"/>
        <family val="2"/>
        <charset val="129"/>
        <scheme val="minor"/>
      </rPr>
      <t xml:space="preserve"> dept_insert(50, 'dev', 'seoul', :rs);</t>
    </r>
    <phoneticPr fontId="2" type="noConversion"/>
  </si>
  <si>
    <t xml:space="preserve">  dept_insert(60, 'dev', 'seoul', v_result);</t>
    <phoneticPr fontId="2" type="noConversion"/>
  </si>
  <si>
    <t>IS</t>
    <phoneticPr fontId="2" type="noConversion"/>
  </si>
  <si>
    <t xml:space="preserve">  OPEN p_cur FOR</t>
    <phoneticPr fontId="2" type="noConversion"/>
  </si>
  <si>
    <t xml:space="preserve">    SELECT * FROM emp WHERE sal &gt; p_sal;</t>
    <phoneticPr fontId="2" type="noConversion"/>
  </si>
  <si>
    <r>
      <t xml:space="preserve">CREATE OR REPLACE PROCEDURE get_emp_above_sal(p_sal IN NUMBER, p_cur OUT </t>
    </r>
    <r>
      <rPr>
        <sz val="11"/>
        <color rgb="FFFF0000"/>
        <rFont val="맑은 고딕"/>
        <family val="3"/>
        <charset val="129"/>
        <scheme val="minor"/>
      </rPr>
      <t>SYS_REFCURSOR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</si>
  <si>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 xml:space="preserve">  LOOP</t>
    <phoneticPr fontId="2" type="noConversion"/>
  </si>
  <si>
    <t xml:space="preserve">    EXIT WHEN c1%notfound;</t>
    <phoneticPr fontId="2" type="noConversion"/>
  </si>
  <si>
    <t xml:space="preserve">    DBMS_OUTPUT.PUT_LINE(v_emp_rec.empno || ',' || v_emp_rec.ename || ',' || v_emp_rec.sal);</t>
    <phoneticPr fontId="2" type="noConversion"/>
  </si>
  <si>
    <t xml:space="preserve">  CLOSE c1;</t>
    <phoneticPr fontId="2" type="noConversion"/>
  </si>
  <si>
    <t xml:space="preserve">  get_emp_above_sal(2000, c1);</t>
    <phoneticPr fontId="2" type="noConversion"/>
  </si>
  <si>
    <t xml:space="preserve">  c1 SYS_REFCURSOR;</t>
    <phoneticPr fontId="2" type="noConversion"/>
  </si>
  <si>
    <t xml:space="preserve">    FETCH c1 INTO v_emp_rec;</t>
    <phoneticPr fontId="2" type="noConversion"/>
  </si>
  <si>
    <t>: 보통 BULK COLLECT와 함께 사용</t>
    <phoneticPr fontId="2" type="noConversion"/>
  </si>
  <si>
    <t>: DML 문장을 사용하여 데이터를 변경했을 때, 변경한 데이터를 직접 조회할 필요 없이 즉시 리턴</t>
    <phoneticPr fontId="2" type="noConversion"/>
  </si>
  <si>
    <t>RETURNING</t>
    <phoneticPr fontId="2" type="noConversion"/>
  </si>
  <si>
    <t>예) INSERT 수행 후, 삽입된 행을 조회해야 하는 경우</t>
    <phoneticPr fontId="2" type="noConversion"/>
  </si>
  <si>
    <t xml:space="preserve">  INSERT INTO emp(empno, ename, job, mgr, hiredate, sal, comm, deptno)</t>
    <phoneticPr fontId="2" type="noConversion"/>
  </si>
  <si>
    <t xml:space="preserve">  VALUES(9999, 'KIM', 'MANAGER', 7844, TRUNC(SYSDATE), 3500, NULL, 10);</t>
    <phoneticPr fontId="2" type="noConversion"/>
  </si>
  <si>
    <t xml:space="preserve">  v_emp_rec emp%ROWTYPE;</t>
    <phoneticPr fontId="2" type="noConversion"/>
  </si>
  <si>
    <t xml:space="preserve">  INSERT INTO emp(empno, ename, job, mgr, hiredate, sal, comm, deptno)</t>
    <phoneticPr fontId="2" type="noConversion"/>
  </si>
  <si>
    <t xml:space="preserve">  VALUES(9999, 'KIM', 'MANAGER', 7844, TRUNC(SYSDATE), 3500, NULL, 10)</t>
    <phoneticPr fontId="2" type="noConversion"/>
  </si>
  <si>
    <t xml:space="preserve">  RETURNING empno, ename INTO v_empno, v_ename;</t>
    <phoneticPr fontId="2" type="noConversion"/>
  </si>
  <si>
    <t>예) UPDATE 후, 변경된 행들을 조회</t>
    <phoneticPr fontId="2" type="noConversion"/>
  </si>
  <si>
    <t xml:space="preserve">  SELECT * INTO v_emp_rec FROM emp WHERE empno = 9999;</t>
    <phoneticPr fontId="2" type="noConversion"/>
  </si>
  <si>
    <t xml:space="preserve">  DBMS_OUTPUT.PUT_LINE(v_emp_rec.empno || ',' ||v_emp_rec.ename);</t>
    <phoneticPr fontId="2" type="noConversion"/>
  </si>
  <si>
    <t>예) RETURNING 을 사용하여 SELECT 문장을 제거</t>
    <phoneticPr fontId="2" type="noConversion"/>
  </si>
  <si>
    <t>END;</t>
    <phoneticPr fontId="2" type="noConversion"/>
  </si>
  <si>
    <t xml:space="preserve">  DBMS_OUTPUT.PUT_LINE(v_empno || ',' || v_ename);</t>
    <phoneticPr fontId="2" type="noConversion"/>
  </si>
  <si>
    <t xml:space="preserve">  TYPE emp_rec_type IS RECORD (empno emp.empno%TYPE, sal emp.sal%TYPE);</t>
    <phoneticPr fontId="2" type="noConversion"/>
  </si>
  <si>
    <t xml:space="preserve">  TYPE emp_tab_type IS TABLE OF emp_rec_type INDEX BY PLS_INTEGER;</t>
    <phoneticPr fontId="2" type="noConversion"/>
  </si>
  <si>
    <t xml:space="preserve">    DBMS_OUTPUT.PUT_LINE(v_emp_tab(k).empno || ',' || v_emp_tab(k).sal);</t>
    <phoneticPr fontId="2" type="noConversion"/>
  </si>
  <si>
    <t xml:space="preserve">  UPDATE emp SET sal = sal * 1.1 WHERE deptno = 10</t>
    <phoneticPr fontId="2" type="noConversion"/>
  </si>
  <si>
    <t xml:space="preserve">  RETURNING empno, sal BULK COLLECT INTO v_emp_tab;</t>
    <phoneticPr fontId="2" type="noConversion"/>
  </si>
  <si>
    <t>여러 건이 리턴될 때는 컬렉션에 저장해야 됨</t>
    <phoneticPr fontId="2" type="noConversion"/>
  </si>
  <si>
    <t>예) DELETE 후, 삭제된 행들을 조회</t>
    <phoneticPr fontId="2" type="noConversion"/>
  </si>
  <si>
    <t xml:space="preserve">  TYPE emp_tab_type IS TABLE OF emp.empno%TYPE INDEX BY PLS_INTEGER;</t>
    <phoneticPr fontId="2" type="noConversion"/>
  </si>
  <si>
    <t xml:space="preserve">  v_emp_tab emp_tab_type;</t>
    <phoneticPr fontId="2" type="noConversion"/>
  </si>
  <si>
    <t xml:space="preserve">    DBMS_OUTPUT.PUT_LINE(v_emp_tab(k));</t>
    <phoneticPr fontId="2" type="noConversion"/>
  </si>
  <si>
    <t xml:space="preserve">  DELETE FROM emp WHERE sal &lt; 2000</t>
    <phoneticPr fontId="2" type="noConversion"/>
  </si>
  <si>
    <t xml:space="preserve">  RETURNING empno BULK COLLECT INTO v_emp_tab;</t>
    <phoneticPr fontId="2" type="noConversion"/>
  </si>
  <si>
    <t>FORALL</t>
    <phoneticPr fontId="2" type="noConversion"/>
  </si>
  <si>
    <t>AS SELECT * FROM emp WHERE 0=1;</t>
    <phoneticPr fontId="2" type="noConversion"/>
  </si>
  <si>
    <t xml:space="preserve">  TYPE emp_tab_type IS TABLE OF emp%ROWTYPE INDEX BY PLS_INTEGER;</t>
    <phoneticPr fontId="2" type="noConversion"/>
  </si>
  <si>
    <t xml:space="preserve">  v_emp_tab emp_tab_type;</t>
    <phoneticPr fontId="2" type="noConversion"/>
  </si>
  <si>
    <t>CREATE TABLE temp_emp</t>
    <phoneticPr fontId="2" type="noConversion"/>
  </si>
  <si>
    <t xml:space="preserve">    v_emp_tab(k).sal := v_emp_tab(k).sal * 1.1;</t>
    <phoneticPr fontId="2" type="noConversion"/>
  </si>
  <si>
    <t xml:space="preserve">    INSERT INTO temp_emp VALUES v_emp_tab(k);</t>
    <phoneticPr fontId="2" type="noConversion"/>
  </si>
  <si>
    <t xml:space="preserve">예) </t>
    <phoneticPr fontId="2" type="noConversion"/>
  </si>
  <si>
    <t>예) 기존 처리 방식</t>
    <phoneticPr fontId="2" type="noConversion"/>
  </si>
  <si>
    <t xml:space="preserve">  FOR emp_rec IN (SELECT * FROM emp) LOOP</t>
    <phoneticPr fontId="2" type="noConversion"/>
  </si>
  <si>
    <t xml:space="preserve">    INSERT INTO temp_emp</t>
    <phoneticPr fontId="2" type="noConversion"/>
  </si>
  <si>
    <t xml:space="preserve">  v_sal emp.sal%TYPE;</t>
    <phoneticPr fontId="2" type="noConversion"/>
  </si>
  <si>
    <t xml:space="preserve">    v_sal := emp_rec.sal * 1.1;</t>
    <phoneticPr fontId="2" type="noConversion"/>
  </si>
  <si>
    <t xml:space="preserve">    VALUES(emp_rec.empno, emp_rec.ename, emp_rec.job, emp_rec.mgr, emp_rec.hiredate, v_sal, emp_rec.comm, emp_rec.deptno);</t>
    <phoneticPr fontId="2" type="noConversion"/>
  </si>
  <si>
    <t>INSERT 문장은 emp 테이블에서 조회된 건수만큼 수행</t>
    <phoneticPr fontId="2" type="noConversion"/>
  </si>
  <si>
    <t>INSERT 문장은 단 한번만 수행</t>
    <phoneticPr fontId="2" type="noConversion"/>
  </si>
  <si>
    <t>예) FORALL을 사용하여 INSERT 문장의 실행 횟수를 감소시킨다.</t>
    <phoneticPr fontId="2" type="noConversion"/>
  </si>
  <si>
    <t>예) 조회된 데이터가 대량이라면 BULK COLLECT … INTO … LIMIT n 명령을 사용하면 된다.</t>
    <phoneticPr fontId="2" type="noConversion"/>
  </si>
  <si>
    <t xml:space="preserve">  CURSOR emp_cur IS SELECT * FROM emp;</t>
    <phoneticPr fontId="2" type="noConversion"/>
  </si>
  <si>
    <t xml:space="preserve">  TYPE emp_tab_type IS TABLE OF emp_cur%ROWTYPE INDEX BY PLS_INTEGER;</t>
    <phoneticPr fontId="2" type="noConversion"/>
  </si>
  <si>
    <t xml:space="preserve">  OPEN emp_cur;</t>
    <phoneticPr fontId="2" type="noConversion"/>
  </si>
  <si>
    <t xml:space="preserve">      v_emp_tab(k).sal := v_emp_tab(k).sal * 1.1;</t>
    <phoneticPr fontId="2" type="noConversion"/>
  </si>
  <si>
    <t xml:space="preserve">    EXIT WHEN emp_cur%NOTFOUND;</t>
    <phoneticPr fontId="2" type="noConversion"/>
  </si>
  <si>
    <t>5건씩 인출하여</t>
    <phoneticPr fontId="2" type="noConversion"/>
  </si>
  <si>
    <t>5건씩 한번에 INSERT</t>
    <phoneticPr fontId="2" type="noConversion"/>
  </si>
  <si>
    <t xml:space="preserve">    FETCH emp_cur BULK COLLECT INTO v_emp_tab LIMIT 5;</t>
    <phoneticPr fontId="2" type="noConversion"/>
  </si>
  <si>
    <t xml:space="preserve">      INSERT INTO temp_emp VALUES v_emp_tab(k);</t>
    <phoneticPr fontId="2" type="noConversion"/>
  </si>
  <si>
    <t xml:space="preserve">  CLOSE emp_cur;</t>
    <phoneticPr fontId="2" type="noConversion"/>
  </si>
  <si>
    <t xml:space="preserve">  DBMS_OUTPUT.PUT_LINE(SQL%ROWCOUNT || '건이 삽입되었습니다');</t>
    <phoneticPr fontId="2" type="noConversion"/>
  </si>
  <si>
    <t>입력할 데이터를 배열에 저장하여</t>
    <phoneticPr fontId="2" type="noConversion"/>
  </si>
  <si>
    <t>14건이 삽입되었습니다</t>
  </si>
  <si>
    <t>5건이 삽입되었습니다</t>
  </si>
  <si>
    <t xml:space="preserve">    DBMS_OUTPUT.PUT_LINE(SQL%ROWCOUNT || '건이 삽입되었습니다');</t>
    <phoneticPr fontId="2" type="noConversion"/>
  </si>
  <si>
    <t xml:space="preserve">  DBMS_OUTPUT.PUT_LINE('전체 ' || emp_cur%ROWCOUNT || '건이 삽입되었습니다');</t>
    <phoneticPr fontId="2" type="noConversion"/>
  </si>
  <si>
    <t>커서로부터 인출한 전체 건수</t>
    <phoneticPr fontId="2" type="noConversion"/>
  </si>
  <si>
    <t>각 INSERT 문장에서 처리한 건수</t>
    <phoneticPr fontId="2" type="noConversion"/>
  </si>
  <si>
    <t>4건이 삽입되었습니다</t>
  </si>
  <si>
    <t>전체 14건이 삽입되었습니다</t>
  </si>
  <si>
    <t>예) 여러 건 삭제</t>
    <phoneticPr fontId="2" type="noConversion"/>
  </si>
  <si>
    <t xml:space="preserve">  TYPE emp_deptno_type IS TABLE OF emp.deptno%TYPE;</t>
    <phoneticPr fontId="2" type="noConversion"/>
  </si>
  <si>
    <t xml:space="preserve">  v_emp_deptno_tab emp_deptno_type := emp_deptno_type(10, 20);</t>
    <phoneticPr fontId="2" type="noConversion"/>
  </si>
  <si>
    <t>10번 부서와 20번 부서 직원들을 삭제</t>
    <phoneticPr fontId="2" type="noConversion"/>
  </si>
  <si>
    <t xml:space="preserve">  DBMS_OUTPUT.PUT_LINE(SQL%ROWCOUNT || '건이 삭제됨');</t>
    <phoneticPr fontId="2" type="noConversion"/>
  </si>
  <si>
    <t xml:space="preserve">    DBMS_OUTPUT.PUT_LINE(v_emp_deptno_tab(k) || '번 부서는 ' || SQL%BULK_ROWCOUNT(k) || '건이 삭제됨');</t>
    <phoneticPr fontId="2" type="noConversion"/>
  </si>
  <si>
    <t>10번 부서는 3건이 삭제됨</t>
  </si>
  <si>
    <t>20번 부서는 5건이 삭제됨</t>
  </si>
  <si>
    <t>8건이 삭제됨</t>
  </si>
  <si>
    <t xml:space="preserve">    DELETE FROM emp WHERE deptno = v_emp_deptno_tab(k);</t>
    <phoneticPr fontId="2" type="noConversion"/>
  </si>
  <si>
    <t>예) 여러 건 변경</t>
    <phoneticPr fontId="2" type="noConversion"/>
  </si>
  <si>
    <t>10번 부서와 30번 부서 직원들의 급여를 10% 증가</t>
    <phoneticPr fontId="2" type="noConversion"/>
  </si>
  <si>
    <t xml:space="preserve">  v_emp_deptno_tab emp_deptno_type := emp_deptno_type(10, 30);</t>
    <phoneticPr fontId="2" type="noConversion"/>
  </si>
  <si>
    <t xml:space="preserve">    UPDATE emp SET sal = sal * 1.1 WHERE deptno = v_emp_deptno_tab(k);</t>
    <phoneticPr fontId="2" type="noConversion"/>
  </si>
  <si>
    <t xml:space="preserve">    DBMS_OUTPUT.PUT_LINE(v_emp_deptno_tab(k) || '번 부서는 ' || SQL%BULK_ROWCOUNT(k) || '건이 변경됨');</t>
    <phoneticPr fontId="2" type="noConversion"/>
  </si>
  <si>
    <t xml:space="preserve">  DBMS_OUTPUT.PUT_LINE(SQL%ROWCOUNT || '건이 변경됨');</t>
    <phoneticPr fontId="2" type="noConversion"/>
  </si>
  <si>
    <t>10번 부서는 3건이 변경됨</t>
  </si>
  <si>
    <t>30번 부서는 6건이 변경됨</t>
  </si>
  <si>
    <t>9건이 변경됨</t>
  </si>
  <si>
    <t>: ForAll을 이용하여 Bulk DML 수행 중에 에러가 발생 할 경우, 예외 처리 가능</t>
    <phoneticPr fontId="2" type="noConversion"/>
  </si>
  <si>
    <t>: 에러 처리를 위해 dml_errors 예외 변수를 추가해야하며, ForAll에 SAVE EXCEPTIONS 구문을 추가해야 함</t>
    <phoneticPr fontId="2" type="noConversion"/>
  </si>
  <si>
    <t>: 오류가 발생한 건들은 SQL%BULK_EXCEPTIONS 함수를 이용하여 확인 가능</t>
    <phoneticPr fontId="2" type="noConversion"/>
  </si>
  <si>
    <t xml:space="preserve"> - SQL%BULK_EXCEPTIONS.COUNT : 예외가 발생한 총 건수를 반환</t>
    <phoneticPr fontId="2" type="noConversion"/>
  </si>
  <si>
    <t xml:space="preserve"> - SQL%BULK_EXCEPTIONS(i).ERROR_INDEX : 예외가 발생한 인덱스 번호를 반환</t>
    <phoneticPr fontId="2" type="noConversion"/>
  </si>
  <si>
    <t xml:space="preserve"> - SQL%BULK_EXCEPTIONS(i).ERROR_CODE : 예외가 발생한 에러 코드를 반환</t>
    <phoneticPr fontId="2" type="noConversion"/>
  </si>
  <si>
    <t>FORALL 예외 처리</t>
    <phoneticPr fontId="2" type="noConversion"/>
  </si>
  <si>
    <t>전체 사원의 JOB을 변경</t>
    <phoneticPr fontId="2" type="noConversion"/>
  </si>
  <si>
    <t xml:space="preserve">  TYPE emp_empno_type IS TABLE OF emp.empno%TYPE INDEX BY PLS_INTEGER;</t>
    <phoneticPr fontId="2" type="noConversion"/>
  </si>
  <si>
    <t xml:space="preserve">  v_empno_tab emp_empno_type;</t>
    <phoneticPr fontId="2" type="noConversion"/>
  </si>
  <si>
    <t xml:space="preserve">  v_errors NUMBER(3);</t>
    <phoneticPr fontId="2" type="noConversion"/>
  </si>
  <si>
    <t xml:space="preserve">  SELECT empno BULK COLLECT INTO v_empno_tab FROM emp;</t>
    <phoneticPr fontId="2" type="noConversion"/>
  </si>
  <si>
    <t xml:space="preserve">    UPDATE emp SET job = job || '_XX' WHERE empno = v_empno_tab(k);</t>
    <phoneticPr fontId="2" type="noConversion"/>
  </si>
  <si>
    <t xml:space="preserve">  dml_errors exception;</t>
    <phoneticPr fontId="2" type="noConversion"/>
  </si>
  <si>
    <t xml:space="preserve">  PRAGMA EXCEPTION_INIT(dml_errors, -24381);</t>
    <phoneticPr fontId="2" type="noConversion"/>
  </si>
  <si>
    <t xml:space="preserve">  WHEN dml_errors THEN</t>
    <phoneticPr fontId="2" type="noConversion"/>
  </si>
  <si>
    <t>예외가 발생하지 않은 데이터는 모두 커밋</t>
    <phoneticPr fontId="2" type="noConversion"/>
  </si>
  <si>
    <t>예외가 발생한 건수</t>
    <phoneticPr fontId="2" type="noConversion"/>
  </si>
  <si>
    <t xml:space="preserve">    DBMS_OUTPUT.PUT_LINE(v_errors || '개 데이터를 처리하는데 실패했음');</t>
    <phoneticPr fontId="2" type="noConversion"/>
  </si>
  <si>
    <t xml:space="preserve">    END LOOP;</t>
    <phoneticPr fontId="2" type="noConversion"/>
  </si>
  <si>
    <t>예외가 발생한 데이터의 위치</t>
    <phoneticPr fontId="2" type="noConversion"/>
  </si>
  <si>
    <t>발생한 예외 코드</t>
    <phoneticPr fontId="2" type="noConversion"/>
  </si>
  <si>
    <t xml:space="preserve">    FOR k IN 1..v_errors LOOP</t>
    <phoneticPr fontId="2" type="noConversion"/>
  </si>
  <si>
    <t>10개 데이터를 처리하는데 실패했음</t>
  </si>
  <si>
    <t>7499번 사원 데이터 변경 실패</t>
  </si>
  <si>
    <t>ORA-12899: value too large for column  (actual: , maximum: )에러 발생</t>
  </si>
  <si>
    <t>7521번 사원 데이터 변경 실패</t>
  </si>
  <si>
    <t>7566번 사원 데이터 변경 실패</t>
  </si>
  <si>
    <t>7654번 사원 데이터 변경 실패</t>
  </si>
  <si>
    <t>7698번 사원 데이터 변경 실패</t>
  </si>
  <si>
    <t>7782번 사원 데이터 변경 실패</t>
  </si>
  <si>
    <t>7788번 사원 데이터 변경 실패</t>
  </si>
  <si>
    <t>7839번 사원 데이터 변경 실패</t>
  </si>
  <si>
    <t>7844번 사원 데이터 변경 실패</t>
  </si>
  <si>
    <t>7902번 사원 데이터 변경 실패</t>
  </si>
  <si>
    <r>
      <t xml:space="preserve">    v_errors := </t>
    </r>
    <r>
      <rPr>
        <sz val="11"/>
        <color rgb="FFFF0000"/>
        <rFont val="맑은 고딕"/>
        <family val="3"/>
        <charset val="129"/>
        <scheme val="minor"/>
      </rPr>
      <t>SQL%BULK_EXCEPTIONS.COUNT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</si>
  <si>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r>
      <t xml:space="preserve">      DBMS_OUTPUT.PUT_LINE(v_empno_tab(</t>
    </r>
    <r>
      <rPr>
        <sz val="11"/>
        <color rgb="FFFF0000"/>
        <rFont val="맑은 고딕"/>
        <family val="3"/>
        <charset val="129"/>
        <scheme val="minor"/>
      </rPr>
      <t>SQL%BULK_EXCEPTIONS(k).ERROR_INDEX</t>
    </r>
    <r>
      <rPr>
        <sz val="11"/>
        <color theme="1"/>
        <rFont val="맑은 고딕"/>
        <family val="2"/>
        <charset val="129"/>
        <scheme val="minor"/>
      </rPr>
      <t>) || '번 사원 데이터 변경 실패');</t>
    </r>
    <phoneticPr fontId="2" type="noConversion"/>
  </si>
  <si>
    <r>
      <t xml:space="preserve">      DBMS_OUTPUT.PUT_LINE(SQLERRM(-</t>
    </r>
    <r>
      <rPr>
        <sz val="11"/>
        <color rgb="FFFF0000"/>
        <rFont val="맑은 고딕"/>
        <family val="3"/>
        <charset val="129"/>
        <scheme val="minor"/>
      </rPr>
      <t>SQL%BULK_EXCEPTIONS(k).ERROR_CODE</t>
    </r>
    <r>
      <rPr>
        <sz val="11"/>
        <color theme="1"/>
        <rFont val="맑은 고딕"/>
        <family val="2"/>
        <charset val="129"/>
        <scheme val="minor"/>
      </rPr>
      <t>) || '에러 발생');</t>
    </r>
    <phoneticPr fontId="2" type="noConversion"/>
  </si>
  <si>
    <t>: 10g 이전까지는 컬렉션의 처음 요소부터 마지막 요소까지 순차적으로 읽어가며 DML 문을 수행하였는데,</t>
    <phoneticPr fontId="2" type="noConversion"/>
  </si>
  <si>
    <t xml:space="preserve">  중간 요소가 삭제되어 빈 공간이 있을 경우 에러가 발생</t>
    <phoneticPr fontId="2" type="noConversion"/>
  </si>
  <si>
    <t>: 10g 부터는 INDICES OF와 VALUES OF 두 절을 사용하면 됨</t>
    <phoneticPr fontId="2" type="noConversion"/>
  </si>
  <si>
    <t>: INDICES OF 절은 중간 요소가 삭제되어 있는 경우에 삭제된 요소를 건너뛰어 처리</t>
    <phoneticPr fontId="2" type="noConversion"/>
  </si>
  <si>
    <t>FORALL과 INDICES OF 절</t>
    <phoneticPr fontId="2" type="noConversion"/>
  </si>
  <si>
    <t>일부 사원의 급여를 변경</t>
    <phoneticPr fontId="2" type="noConversion"/>
  </si>
  <si>
    <t xml:space="preserve">    UPDATE emp SET sal = sal * 1.1 WHERE empno = v_empno_tab(k);</t>
    <phoneticPr fontId="2" type="noConversion"/>
  </si>
  <si>
    <t xml:space="preserve">  v_empno_tab.DELETE(5, 8);</t>
    <phoneticPr fontId="2" type="noConversion"/>
  </si>
  <si>
    <t>5번째부터 8번째까지 데이터 삭제</t>
    <phoneticPr fontId="2" type="noConversion"/>
  </si>
  <si>
    <t>*</t>
  </si>
  <si>
    <t>ERROR at line 1:</t>
  </si>
  <si>
    <t>ORA-22160: element at index [5] does not exist</t>
  </si>
  <si>
    <t>ORA-06512: at line 7</t>
  </si>
  <si>
    <t>예) 변경 후</t>
    <phoneticPr fontId="2" type="noConversion"/>
  </si>
  <si>
    <r>
      <t xml:space="preserve">  FORALL k IN </t>
    </r>
    <r>
      <rPr>
        <sz val="11"/>
        <color rgb="FFFF0000"/>
        <rFont val="맑은 고딕"/>
        <family val="3"/>
        <charset val="129"/>
        <scheme val="minor"/>
      </rPr>
      <t>INDICES OF v_empno_tab</t>
    </r>
    <phoneticPr fontId="2" type="noConversion"/>
  </si>
  <si>
    <t>ForAll과 VALUES OF</t>
    <phoneticPr fontId="2" type="noConversion"/>
  </si>
  <si>
    <t>: 인덱스 키 값을 가지고 선별적으로 입력 가능</t>
    <phoneticPr fontId="2" type="noConversion"/>
  </si>
  <si>
    <t>: 단, 인덱스 키 값을 저장하려는 변수는 pls_integer 또는 binary_integer로 선언해서 사용해야 함</t>
    <phoneticPr fontId="2" type="noConversion"/>
  </si>
  <si>
    <t xml:space="preserve">  TYPE key_tab_type IS TABLE OF PLS_INTEGER;</t>
    <phoneticPr fontId="2" type="noConversion"/>
  </si>
  <si>
    <t xml:space="preserve">  v_key_tab  key_tab_type := key_tab_type();</t>
    <phoneticPr fontId="2" type="noConversion"/>
  </si>
  <si>
    <r>
      <t xml:space="preserve">  FORALL k IN </t>
    </r>
    <r>
      <rPr>
        <sz val="11"/>
        <color rgb="FFFF0000"/>
        <rFont val="맑은 고딕"/>
        <family val="2"/>
        <charset val="129"/>
        <scheme val="minor"/>
      </rPr>
      <t>VALUE</t>
    </r>
    <r>
      <rPr>
        <sz val="11"/>
        <color rgb="FFFF0000"/>
        <rFont val="맑은 고딕"/>
        <family val="3"/>
        <charset val="129"/>
        <scheme val="minor"/>
      </rPr>
      <t>S OF v_key_tab</t>
    </r>
    <phoneticPr fontId="2" type="noConversion"/>
  </si>
  <si>
    <t xml:space="preserve">    IF v_empno_tab.EXISTS(k) THEN</t>
    <phoneticPr fontId="2" type="noConversion"/>
  </si>
  <si>
    <t xml:space="preserve">      v_key_tab.EXTEND;</t>
    <phoneticPr fontId="2" type="noConversion"/>
  </si>
  <si>
    <t xml:space="preserve">      v_key_tab(v_key_tab.COUNT) := k;</t>
    <phoneticPr fontId="2" type="noConversion"/>
  </si>
  <si>
    <t xml:space="preserve">    END IF;</t>
    <phoneticPr fontId="2" type="noConversion"/>
  </si>
  <si>
    <t xml:space="preserve">  DBMS_OUTPUT.PUT_LINE(SQL%ROWCOUNT || '건이 변경되었음');</t>
    <phoneticPr fontId="2" type="noConversion"/>
  </si>
  <si>
    <t>10g 이전에서는 다음과 같이 처리하면 됨</t>
    <phoneticPr fontId="2" type="noConversion"/>
  </si>
  <si>
    <t>-- 존재하는 값들만 컬렉션에 담는다.</t>
    <phoneticPr fontId="2" type="noConversion"/>
  </si>
  <si>
    <t xml:space="preserve">      v_empno_exist_tab.EXTEND;</t>
    <phoneticPr fontId="2" type="noConversion"/>
  </si>
  <si>
    <t xml:space="preserve">      v_empno_exist_tab(v_empno_exist_tab.COUNT) := v_empno_tab(k);</t>
    <phoneticPr fontId="2" type="noConversion"/>
  </si>
  <si>
    <t xml:space="preserve">  TYPE emp_exist_type IS TABLE OF emp.empno%TYPE;</t>
    <phoneticPr fontId="2" type="noConversion"/>
  </si>
  <si>
    <t xml:space="preserve">  v_empno_exist_tab emp_exist_type := emp_exist_type();</t>
    <phoneticPr fontId="2" type="noConversion"/>
  </si>
  <si>
    <r>
      <t xml:space="preserve">    UPDATE emp SET sal = sal * 1.1 WHERE empno = v_empno_exist_tab(</t>
    </r>
    <r>
      <rPr>
        <sz val="11"/>
        <rFont val="맑은 고딕"/>
        <family val="3"/>
        <charset val="129"/>
        <scheme val="minor"/>
      </rPr>
      <t>k</t>
    </r>
    <r>
      <rPr>
        <sz val="11"/>
        <color theme="1"/>
        <rFont val="맑은 고딕"/>
        <family val="2"/>
        <charset val="129"/>
        <scheme val="minor"/>
      </rPr>
      <t>);</t>
    </r>
    <phoneticPr fontId="2" type="noConversion"/>
  </si>
  <si>
    <t>: 전체 컬럼 표시하기</t>
    <phoneticPr fontId="2" type="noConversion"/>
  </si>
  <si>
    <t>SELECT empno AS 사번, ename AS "이  름", sal 연봉 FROM emp;</t>
    <phoneticPr fontId="2" type="noConversion"/>
  </si>
  <si>
    <t>: 컬럼 별칭. AS 생략가능. 특수 문자가 포함된 경우 " " 사용</t>
    <phoneticPr fontId="2" type="noConversion"/>
  </si>
  <si>
    <t>SELECT empno, ename, sal, sal*12 연봉 FROM emp;</t>
    <phoneticPr fontId="2" type="noConversion"/>
  </si>
  <si>
    <t>: 컬럼에 사칙 연산 가능</t>
    <phoneticPr fontId="2" type="noConversion"/>
  </si>
  <si>
    <t>SELECT ename||job FROM emp;</t>
    <phoneticPr fontId="2" type="noConversion"/>
  </si>
  <si>
    <t>: 결합(Concatenation) 연산자</t>
    <phoneticPr fontId="2" type="noConversion"/>
  </si>
  <si>
    <t>SELECT DISTINCT job FROM emp;</t>
    <phoneticPr fontId="2" type="noConversion"/>
  </si>
  <si>
    <t>: 중복된 값 한번만 출력하기</t>
    <phoneticPr fontId="2" type="noConversion"/>
  </si>
  <si>
    <t>SELECT DISTINCT job, deptno FROM emp;</t>
    <phoneticPr fontId="2" type="noConversion"/>
  </si>
  <si>
    <t>리터럴(Literal)</t>
    <phoneticPr fontId="2" type="noConversion"/>
  </si>
  <si>
    <t>: SELECT 뒤의 컬럼, 컬럼 별칭 이외의 모든 것</t>
    <phoneticPr fontId="2" type="noConversion"/>
  </si>
  <si>
    <t xml:space="preserve">  리터럴은 매번 행이 출력될 때마다 반복 출력된다.</t>
    <phoneticPr fontId="2" type="noConversion"/>
  </si>
  <si>
    <t>SELECT 100, 'TEST', ename, sal FROM emp;</t>
    <phoneticPr fontId="2" type="noConversion"/>
  </si>
  <si>
    <t>SELECT ename||'사원의 급여는 '||sal||'원 입니다.'</t>
    <phoneticPr fontId="2" type="noConversion"/>
  </si>
  <si>
    <t>FROM emp;</t>
    <phoneticPr fontId="2" type="noConversion"/>
  </si>
  <si>
    <t>: comm = NULL 은 언제나 FALSE 리턴</t>
    <phoneticPr fontId="2" type="noConversion"/>
  </si>
  <si>
    <t>SELECT * FROM emp WHERE comm IS NOT NULL;</t>
    <phoneticPr fontId="2" type="noConversion"/>
  </si>
  <si>
    <t>SELECT * FROM emp WHERE ename LIKE 'K%';</t>
    <phoneticPr fontId="2" type="noConversion"/>
  </si>
  <si>
    <t>: ename이 K로 시작하는 사원들</t>
    <phoneticPr fontId="2" type="noConversion"/>
  </si>
  <si>
    <t>: 패턴 매치 문자의 종류</t>
    <phoneticPr fontId="2" type="noConversion"/>
  </si>
  <si>
    <t xml:space="preserve">  % : 문자열이 없거나, 임의 문자열이 올 수 있다.</t>
    <phoneticPr fontId="2" type="noConversion"/>
  </si>
  <si>
    <t xml:space="preserve">  _ : 임의 문자 1글자</t>
    <phoneticPr fontId="2" type="noConversion"/>
  </si>
  <si>
    <t>SELECT * FROM emp WHERE ename LIKE '%T';</t>
    <phoneticPr fontId="2" type="noConversion"/>
  </si>
  <si>
    <t>: ename이 T로 시작하는 사원들</t>
    <phoneticPr fontId="2" type="noConversion"/>
  </si>
  <si>
    <t>SELECT * FROM emp WHERE ename LIKE '%E%';</t>
    <phoneticPr fontId="2" type="noConversion"/>
  </si>
  <si>
    <t>: ename에 E가 포함된 사원들</t>
    <phoneticPr fontId="2" type="noConversion"/>
  </si>
  <si>
    <t>SELECT * FROM emp WHERE ename LIKE '__N%';</t>
    <phoneticPr fontId="2" type="noConversion"/>
  </si>
  <si>
    <t>: ename의 3번째 글자가 N인 사원들</t>
    <phoneticPr fontId="2" type="noConversion"/>
  </si>
  <si>
    <r>
      <t>SELECT * FROM emp WHERE job LIKE '%</t>
    </r>
    <r>
      <rPr>
        <b/>
        <sz val="11"/>
        <color rgb="FFFF0000"/>
        <rFont val="맑은 고딕"/>
        <family val="3"/>
        <charset val="129"/>
        <scheme val="minor"/>
      </rPr>
      <t>\</t>
    </r>
    <r>
      <rPr>
        <sz val="11"/>
        <color theme="1"/>
        <rFont val="맑은 고딕"/>
        <family val="2"/>
        <charset val="129"/>
        <scheme val="minor"/>
      </rPr>
      <t xml:space="preserve">_%' </t>
    </r>
    <r>
      <rPr>
        <b/>
        <sz val="11"/>
        <color rgb="FFFF0000"/>
        <rFont val="맑은 고딕"/>
        <family val="3"/>
        <charset val="129"/>
        <scheme val="minor"/>
      </rPr>
      <t>ESCAPE '\'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</si>
  <si>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EMP</t>
    <phoneticPr fontId="2" type="noConversion"/>
  </si>
  <si>
    <t>empno</t>
    <phoneticPr fontId="2" type="noConversion"/>
  </si>
  <si>
    <t>ename</t>
    <phoneticPr fontId="2" type="noConversion"/>
  </si>
  <si>
    <t>job</t>
    <phoneticPr fontId="2" type="noConversion"/>
  </si>
  <si>
    <t>mgr</t>
    <phoneticPr fontId="2" type="noConversion"/>
  </si>
  <si>
    <t>hiredate</t>
    <phoneticPr fontId="2" type="noConversion"/>
  </si>
  <si>
    <t>sal</t>
    <phoneticPr fontId="2" type="noConversion"/>
  </si>
  <si>
    <t>comm</t>
    <phoneticPr fontId="2" type="noConversion"/>
  </si>
  <si>
    <t>deptno</t>
    <phoneticPr fontId="2" type="noConversion"/>
  </si>
  <si>
    <t>SMITH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</si>
  <si>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</si>
  <si>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</si>
  <si>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</si>
  <si>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</si>
  <si>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</si>
  <si>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MANAGER</t>
    <phoneticPr fontId="2" type="noConversion"/>
  </si>
  <si>
    <t>MARTIN</t>
    <phoneticPr fontId="2" type="noConversion"/>
  </si>
  <si>
    <t>IT_PROG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</si>
  <si>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</si>
  <si>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</si>
  <si>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</si>
  <si>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ANALYST</t>
    <phoneticPr fontId="2" type="noConversion"/>
  </si>
  <si>
    <t>KING</t>
    <phoneticPr fontId="2" type="noConversion"/>
  </si>
  <si>
    <t>PRESIDENT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</si>
  <si>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</si>
  <si>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</si>
  <si>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</si>
  <si>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</si>
  <si>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</si>
  <si>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SELECT * FROM emp</t>
    <phoneticPr fontId="2" type="noConversion"/>
  </si>
  <si>
    <t>: 논리 연산자의 종류</t>
    <phoneticPr fontId="2" type="noConversion"/>
  </si>
  <si>
    <t>WHERE deptno=10 AND sal BETWEEN 1000 AND 2000;</t>
    <phoneticPr fontId="2" type="noConversion"/>
  </si>
  <si>
    <t xml:space="preserve">  NOT, AND, OR</t>
    <phoneticPr fontId="2" type="noConversion"/>
  </si>
  <si>
    <t>: deptno가 10 또는 20이면서, sal이 1000 이상이고 2000 이하인 사원들</t>
    <phoneticPr fontId="2" type="noConversion"/>
  </si>
  <si>
    <t>WHERE deptno=10 OR deptno=20</t>
    <phoneticPr fontId="2" type="noConversion"/>
  </si>
  <si>
    <t xml:space="preserve">  논리 연산자는 NOT, AND, OR의 우선순위가 있으므로</t>
    <phoneticPr fontId="2" type="noConversion"/>
  </si>
  <si>
    <t>AND sal &gt;= 1000 AND sal &lt;= 2000;</t>
    <phoneticPr fontId="2" type="noConversion"/>
  </si>
  <si>
    <t xml:space="preserve">  옆 문장은 올바르지 못하다.</t>
    <phoneticPr fontId="2" type="noConversion"/>
  </si>
  <si>
    <t xml:space="preserve">  옆 문장은 사실 다음과 같다.</t>
    <phoneticPr fontId="2" type="noConversion"/>
  </si>
  <si>
    <t xml:space="preserve">  SELECT * FROM emp</t>
    <phoneticPr fontId="2" type="noConversion"/>
  </si>
  <si>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WHERE deptno=10 OR </t>
    </r>
    <r>
      <rPr>
        <b/>
        <sz val="11"/>
        <color theme="1"/>
        <rFont val="맑은 고딕"/>
        <family val="3"/>
        <charset val="129"/>
        <scheme val="minor"/>
      </rPr>
      <t>(</t>
    </r>
    <r>
      <rPr>
        <sz val="11"/>
        <color theme="1"/>
        <rFont val="맑은 고딕"/>
        <family val="2"/>
        <charset val="129"/>
        <scheme val="minor"/>
      </rPr>
      <t>deptno=20</t>
    </r>
    <phoneticPr fontId="2" type="noConversion"/>
  </si>
  <si>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>AND sal &gt;= 1000 AND sal &lt;= 2000</t>
    </r>
    <r>
      <rPr>
        <b/>
        <sz val="11"/>
        <color theme="1"/>
        <rFont val="맑은 고딕"/>
        <family val="3"/>
        <charset val="129"/>
        <scheme val="minor"/>
      </rPr>
      <t>)</t>
    </r>
    <r>
      <rPr>
        <sz val="11"/>
        <color theme="1"/>
        <rFont val="맑은 고딕"/>
        <family val="2"/>
        <charset val="129"/>
        <scheme val="minor"/>
      </rPr>
      <t>;</t>
    </r>
    <phoneticPr fontId="2" type="noConversion"/>
  </si>
  <si>
    <t>WHERE (deptno=10 OR deptno=20)</t>
    <phoneticPr fontId="2" type="noConversion"/>
  </si>
  <si>
    <t xml:space="preserve">  옆 문장은 다음 문장과 동일하다.</t>
    <phoneticPr fontId="2" type="noConversion"/>
  </si>
  <si>
    <t xml:space="preserve">  WHERE deptno IN (10, 20)</t>
    <phoneticPr fontId="2" type="noConversion"/>
  </si>
  <si>
    <t xml:space="preserve">  AND sal BETWEEN 1000 AND 2000;</t>
    <phoneticPr fontId="2" type="noConversion"/>
  </si>
  <si>
    <t>ORDER BY</t>
    <phoneticPr fontId="2" type="noConversion"/>
  </si>
  <si>
    <t>SELECT empno, ename, sal FROM emp</t>
    <phoneticPr fontId="2" type="noConversion"/>
  </si>
  <si>
    <t>: sal을 기준으로 오름차순 정렬하기. ASC 생략 가능</t>
    <phoneticPr fontId="2" type="noConversion"/>
  </si>
  <si>
    <t>ORDER BY sal ASC;</t>
    <phoneticPr fontId="2" type="noConversion"/>
  </si>
  <si>
    <t>: sal을 기준으로 내림차순 정렬하기. ASC 생략 가능</t>
    <phoneticPr fontId="2" type="noConversion"/>
  </si>
  <si>
    <t>ORDER BY sal DESC;</t>
    <phoneticPr fontId="2" type="noConversion"/>
  </si>
  <si>
    <t xml:space="preserve">: sal을 기준으로 내림차순 정렬. </t>
    <phoneticPr fontId="2" type="noConversion"/>
  </si>
  <si>
    <t>ORDER BY sal DESC, ename;</t>
    <phoneticPr fontId="2" type="noConversion"/>
  </si>
  <si>
    <t xml:space="preserve">  sal이 같은 경우, ename으로 오름차순 정렬</t>
    <phoneticPr fontId="2" type="noConversion"/>
  </si>
  <si>
    <t>SELECT empno, ename, sal*12 연봉 FROM emp</t>
    <phoneticPr fontId="2" type="noConversion"/>
  </si>
  <si>
    <t>: 컬럼 별칭 지정 가능</t>
    <phoneticPr fontId="2" type="noConversion"/>
  </si>
  <si>
    <t>ORDER BY 연봉;</t>
    <phoneticPr fontId="2" type="noConversion"/>
  </si>
  <si>
    <t>SELECT empno, ename, sal FROM emp</t>
    <phoneticPr fontId="2" type="noConversion"/>
  </si>
  <si>
    <t>: SELECT 뒤의 2번째 컬럼으로 내림차순 정렬</t>
    <phoneticPr fontId="2" type="noConversion"/>
  </si>
  <si>
    <t>ORDER BY 2 DESC;</t>
    <phoneticPr fontId="2" type="noConversion"/>
  </si>
  <si>
    <t>TOTAL</t>
    <phoneticPr fontId="2" type="noConversion"/>
  </si>
  <si>
    <t>위 결과에서 마지막 행에 job 별 집계를 포함하려면, ROLLUP을 사용한다.</t>
    <phoneticPr fontId="2" type="noConversion"/>
  </si>
  <si>
    <t>SELECT deptno,</t>
    <phoneticPr fontId="2" type="noConversion"/>
  </si>
  <si>
    <t xml:space="preserve">           SUM(CASE job WHEN 'CLERK' THEN sal END) "CLERK",</t>
    <phoneticPr fontId="2" type="noConversion"/>
  </si>
  <si>
    <t xml:space="preserve">           SUM(CASE job WHEN 'MANAGER' THEN sal END) "MANAGER",</t>
    <phoneticPr fontId="2" type="noConversion"/>
  </si>
  <si>
    <t xml:space="preserve">           SUM(CASE job WHEN 'PRESIDENT' THEN sal END) "PRESIDENT",</t>
    <phoneticPr fontId="2" type="noConversion"/>
  </si>
  <si>
    <t xml:space="preserve">           SUM(CASE job WHEN 'ANALYST' THEN sal END) "ANALYST",</t>
    <phoneticPr fontId="2" type="noConversion"/>
  </si>
  <si>
    <t xml:space="preserve">           SUM(CASE job WHEN 'SALESMAN' THEN sal END) "SALESMAN",</t>
    <phoneticPr fontId="2" type="noConversion"/>
  </si>
  <si>
    <t xml:space="preserve">           SUM(sal) "TOTAL"</t>
    <phoneticPr fontId="2" type="noConversion"/>
  </si>
  <si>
    <t>FROM emp</t>
    <phoneticPr fontId="2" type="noConversion"/>
  </si>
  <si>
    <r>
      <t xml:space="preserve">GROUP BY </t>
    </r>
    <r>
      <rPr>
        <b/>
        <sz val="11"/>
        <color theme="1"/>
        <rFont val="맑은 고딕"/>
        <family val="3"/>
        <charset val="129"/>
        <scheme val="minor"/>
      </rPr>
      <t>ROLLUP</t>
    </r>
    <r>
      <rPr>
        <sz val="11"/>
        <color theme="1"/>
        <rFont val="맑은 고딕"/>
        <family val="2"/>
        <charset val="129"/>
        <scheme val="minor"/>
      </rPr>
      <t>(deptno);</t>
    </r>
    <phoneticPr fontId="2" type="noConversion"/>
  </si>
  <si>
    <t>deptno</t>
    <phoneticPr fontId="2" type="noConversion"/>
  </si>
  <si>
    <t>CLERK</t>
    <phoneticPr fontId="2" type="noConversion"/>
  </si>
  <si>
    <t>MANAGER</t>
    <phoneticPr fontId="2" type="noConversion"/>
  </si>
  <si>
    <t>PRESIDENT</t>
    <phoneticPr fontId="2" type="noConversion"/>
  </si>
  <si>
    <t>ANALYST</t>
    <phoneticPr fontId="2" type="noConversion"/>
  </si>
  <si>
    <t>SALESMAN</t>
    <phoneticPr fontId="2" type="noConversion"/>
  </si>
  <si>
    <t>JOIN 연산</t>
    <phoneticPr fontId="2" type="noConversion"/>
  </si>
  <si>
    <t>부서</t>
    <phoneticPr fontId="2" type="noConversion"/>
  </si>
  <si>
    <t>사원</t>
    <phoneticPr fontId="2" type="noConversion"/>
  </si>
  <si>
    <t>부서코드</t>
    <phoneticPr fontId="2" type="noConversion"/>
  </si>
  <si>
    <t>부서명</t>
    <phoneticPr fontId="2" type="noConversion"/>
  </si>
  <si>
    <t>부서위치</t>
    <phoneticPr fontId="2" type="noConversion"/>
  </si>
  <si>
    <t>사원번호</t>
    <phoneticPr fontId="2" type="noConversion"/>
  </si>
  <si>
    <t>이름</t>
    <phoneticPr fontId="2" type="noConversion"/>
  </si>
  <si>
    <t>성별</t>
    <phoneticPr fontId="2" type="noConversion"/>
  </si>
  <si>
    <t>직급</t>
    <phoneticPr fontId="2" type="noConversion"/>
  </si>
  <si>
    <t>급여</t>
    <phoneticPr fontId="2" type="noConversion"/>
  </si>
  <si>
    <t>인사과</t>
    <phoneticPr fontId="2" type="noConversion"/>
  </si>
  <si>
    <t>서울</t>
    <phoneticPr fontId="2" type="noConversion"/>
  </si>
  <si>
    <t>김철수</t>
    <phoneticPr fontId="2" type="noConversion"/>
  </si>
  <si>
    <t>남</t>
    <phoneticPr fontId="2" type="noConversion"/>
  </si>
  <si>
    <t>총무과</t>
    <phoneticPr fontId="2" type="noConversion"/>
  </si>
  <si>
    <t>대전</t>
    <phoneticPr fontId="2" type="noConversion"/>
  </si>
  <si>
    <t>최길동</t>
    <phoneticPr fontId="2" type="noConversion"/>
  </si>
  <si>
    <t>남</t>
    <phoneticPr fontId="2" type="noConversion"/>
  </si>
  <si>
    <t>사원</t>
    <phoneticPr fontId="2" type="noConversion"/>
  </si>
  <si>
    <t>경리과</t>
    <phoneticPr fontId="2" type="noConversion"/>
  </si>
  <si>
    <t>대구</t>
    <phoneticPr fontId="2" type="noConversion"/>
  </si>
  <si>
    <t>이영희</t>
    <phoneticPr fontId="2" type="noConversion"/>
  </si>
  <si>
    <t>여</t>
    <phoneticPr fontId="2" type="noConversion"/>
  </si>
  <si>
    <t>과장</t>
    <phoneticPr fontId="2" type="noConversion"/>
  </si>
  <si>
    <t>홍보과</t>
    <phoneticPr fontId="2" type="noConversion"/>
  </si>
  <si>
    <t>부산</t>
    <phoneticPr fontId="2" type="noConversion"/>
  </si>
  <si>
    <t>박진수</t>
    <phoneticPr fontId="2" type="noConversion"/>
  </si>
  <si>
    <t>대리</t>
    <phoneticPr fontId="2" type="noConversion"/>
  </si>
  <si>
    <t>시설과</t>
    <phoneticPr fontId="2" type="noConversion"/>
  </si>
  <si>
    <t>창원</t>
    <phoneticPr fontId="2" type="noConversion"/>
  </si>
  <si>
    <t>최영진</t>
    <phoneticPr fontId="2" type="noConversion"/>
  </si>
  <si>
    <t>남</t>
    <phoneticPr fontId="2" type="noConversion"/>
  </si>
  <si>
    <t>대리</t>
    <phoneticPr fontId="2" type="noConversion"/>
  </si>
  <si>
    <t>NULL</t>
    <phoneticPr fontId="2" type="noConversion"/>
  </si>
  <si>
    <t>PK</t>
    <phoneticPr fontId="2" type="noConversion"/>
  </si>
  <si>
    <t>이봉수</t>
    <phoneticPr fontId="2" type="noConversion"/>
  </si>
  <si>
    <t>과장</t>
    <phoneticPr fontId="2" type="noConversion"/>
  </si>
  <si>
    <t>김주환</t>
    <phoneticPr fontId="2" type="noConversion"/>
  </si>
  <si>
    <t>오진영</t>
    <phoneticPr fontId="2" type="noConversion"/>
  </si>
  <si>
    <t>여</t>
    <phoneticPr fontId="2" type="noConversion"/>
  </si>
  <si>
    <t>부장</t>
    <phoneticPr fontId="2" type="noConversion"/>
  </si>
  <si>
    <t>민주찬</t>
    <phoneticPr fontId="2" type="noConversion"/>
  </si>
  <si>
    <t>차장</t>
    <phoneticPr fontId="2" type="noConversion"/>
  </si>
  <si>
    <t>이민철</t>
    <phoneticPr fontId="2" type="noConversion"/>
  </si>
  <si>
    <t>FK</t>
    <phoneticPr fontId="2" type="noConversion"/>
  </si>
  <si>
    <t>Cartesian Product</t>
    <phoneticPr fontId="2" type="noConversion"/>
  </si>
  <si>
    <t>SELECT 부서명, 이름</t>
    <phoneticPr fontId="2" type="noConversion"/>
  </si>
  <si>
    <t>부서</t>
    <phoneticPr fontId="2" type="noConversion"/>
  </si>
  <si>
    <t>사원</t>
    <phoneticPr fontId="2" type="noConversion"/>
  </si>
  <si>
    <t>결과</t>
    <phoneticPr fontId="2" type="noConversion"/>
  </si>
  <si>
    <t>FROM 부서, 사원;</t>
    <phoneticPr fontId="2" type="noConversion"/>
  </si>
  <si>
    <t>부서코드</t>
    <phoneticPr fontId="2" type="noConversion"/>
  </si>
  <si>
    <t>부서명</t>
    <phoneticPr fontId="2" type="noConversion"/>
  </si>
  <si>
    <t>부서위치</t>
    <phoneticPr fontId="2" type="noConversion"/>
  </si>
  <si>
    <t>사원번호</t>
    <phoneticPr fontId="2" type="noConversion"/>
  </si>
  <si>
    <t>이름</t>
    <phoneticPr fontId="2" type="noConversion"/>
  </si>
  <si>
    <t>성별</t>
    <phoneticPr fontId="2" type="noConversion"/>
  </si>
  <si>
    <t>직급</t>
    <phoneticPr fontId="2" type="noConversion"/>
  </si>
  <si>
    <t>급여</t>
    <phoneticPr fontId="2" type="noConversion"/>
  </si>
  <si>
    <t>인사과</t>
    <phoneticPr fontId="2" type="noConversion"/>
  </si>
  <si>
    <t>서울</t>
    <phoneticPr fontId="2" type="noConversion"/>
  </si>
  <si>
    <t>김철수</t>
    <phoneticPr fontId="2" type="noConversion"/>
  </si>
  <si>
    <t>총무과</t>
    <phoneticPr fontId="2" type="noConversion"/>
  </si>
  <si>
    <t>대전</t>
    <phoneticPr fontId="2" type="noConversion"/>
  </si>
  <si>
    <t>최길동</t>
    <phoneticPr fontId="2" type="noConversion"/>
  </si>
  <si>
    <t>경리과</t>
    <phoneticPr fontId="2" type="noConversion"/>
  </si>
  <si>
    <t>대구</t>
    <phoneticPr fontId="2" type="noConversion"/>
  </si>
  <si>
    <t>이영희</t>
    <phoneticPr fontId="2" type="noConversion"/>
  </si>
  <si>
    <t>홍보과</t>
    <phoneticPr fontId="2" type="noConversion"/>
  </si>
  <si>
    <t>부산</t>
    <phoneticPr fontId="2" type="noConversion"/>
  </si>
  <si>
    <t>박진수</t>
    <phoneticPr fontId="2" type="noConversion"/>
  </si>
  <si>
    <t>시설과</t>
    <phoneticPr fontId="2" type="noConversion"/>
  </si>
  <si>
    <t>창원</t>
    <phoneticPr fontId="2" type="noConversion"/>
  </si>
  <si>
    <t>각 부서에 대하여 모든 사원을 연결</t>
    <phoneticPr fontId="2" type="noConversion"/>
  </si>
  <si>
    <t>결과 건수 : 5 X 10 = 50건</t>
    <phoneticPr fontId="2" type="noConversion"/>
  </si>
  <si>
    <t>…</t>
    <phoneticPr fontId="2" type="noConversion"/>
  </si>
  <si>
    <t>Equi Join</t>
    <phoneticPr fontId="2" type="noConversion"/>
  </si>
  <si>
    <t>FROM 부서, 사원</t>
    <phoneticPr fontId="2" type="noConversion"/>
  </si>
  <si>
    <t>WHERE 부서.부서코드=사원.부서코드;</t>
    <phoneticPr fontId="2" type="noConversion"/>
  </si>
  <si>
    <t>Left Outer Join</t>
    <phoneticPr fontId="2" type="noConversion"/>
  </si>
  <si>
    <t>WHERE 부서.부서코드=사원.부서코드(+);</t>
    <phoneticPr fontId="2" type="noConversion"/>
  </si>
  <si>
    <t>Right Outer Join</t>
    <phoneticPr fontId="2" type="noConversion"/>
  </si>
  <si>
    <t>WHERE 부서.부서코드(+)=사원.부서코드;</t>
    <phoneticPr fontId="2" type="noConversion"/>
  </si>
  <si>
    <t>Self Join</t>
    <phoneticPr fontId="2" type="noConversion"/>
  </si>
  <si>
    <t>SELECT W.이름 "사원명", M.이름 "관리자명"</t>
    <phoneticPr fontId="2" type="noConversion"/>
  </si>
  <si>
    <t>계층형 구조</t>
    <phoneticPr fontId="2" type="noConversion"/>
  </si>
  <si>
    <t>FROM 사원 W, 사원 M</t>
    <phoneticPr fontId="2" type="noConversion"/>
  </si>
  <si>
    <t>관리자사번</t>
    <phoneticPr fontId="2" type="noConversion"/>
  </si>
  <si>
    <t>사원명</t>
    <phoneticPr fontId="2" type="noConversion"/>
  </si>
  <si>
    <t>관리자명</t>
    <phoneticPr fontId="2" type="noConversion"/>
  </si>
  <si>
    <t>WHERE W.관리자사번=M.사원번호;</t>
    <phoneticPr fontId="2" type="noConversion"/>
  </si>
  <si>
    <t>사장</t>
    <phoneticPr fontId="2" type="noConversion"/>
  </si>
  <si>
    <t>Non Equi Join</t>
    <phoneticPr fontId="2" type="noConversion"/>
  </si>
  <si>
    <t>SELECT 이름, 급여, 등급</t>
    <phoneticPr fontId="2" type="noConversion"/>
  </si>
  <si>
    <t>FROM 사원, 급여등급</t>
    <phoneticPr fontId="2" type="noConversion"/>
  </si>
  <si>
    <t>WHERE 급여 BETWEEN 최소 AND 최대;</t>
    <phoneticPr fontId="2" type="noConversion"/>
  </si>
  <si>
    <t>급여등급</t>
    <phoneticPr fontId="2" type="noConversion"/>
  </si>
  <si>
    <t>등급</t>
    <phoneticPr fontId="2" type="noConversion"/>
  </si>
  <si>
    <t>최소</t>
    <phoneticPr fontId="2" type="noConversion"/>
  </si>
  <si>
    <t>최대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</si>
  <si>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</si>
  <si>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</si>
  <si>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</si>
  <si>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</si>
  <si>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</si>
  <si>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연습</t>
    <phoneticPr fontId="2" type="noConversion"/>
  </si>
  <si>
    <t>Equi-Join</t>
    <phoneticPr fontId="2" type="noConversion"/>
  </si>
  <si>
    <t>SELECT DNAME, ENAME</t>
    <phoneticPr fontId="2" type="noConversion"/>
  </si>
  <si>
    <t>FROM DEPT, EMP</t>
    <phoneticPr fontId="2" type="noConversion"/>
  </si>
  <si>
    <t>WHERE DEPT.DEPTNO=EMP.DEPTNO;</t>
    <phoneticPr fontId="2" type="noConversion"/>
  </si>
  <si>
    <t>Outer-Join</t>
    <phoneticPr fontId="2" type="noConversion"/>
  </si>
  <si>
    <t>WHERE DEPT.DEPTNO=EMP.DEPTNO(+);</t>
    <phoneticPr fontId="2" type="noConversion"/>
  </si>
  <si>
    <t>WHERE DEPT.DEPTNO(+)=EMP.DEPTNO;</t>
    <phoneticPr fontId="2" type="noConversion"/>
  </si>
  <si>
    <t>Self-Join</t>
    <phoneticPr fontId="2" type="noConversion"/>
  </si>
  <si>
    <t>SELECT W.ENAME, M.ENAME</t>
    <phoneticPr fontId="2" type="noConversion"/>
  </si>
  <si>
    <t>FROM EMP W, EMP M</t>
    <phoneticPr fontId="2" type="noConversion"/>
  </si>
  <si>
    <t>WHERE M.EMPNO=W.MGR;</t>
    <phoneticPr fontId="2" type="noConversion"/>
  </si>
  <si>
    <t>Nonequi-Join</t>
    <phoneticPr fontId="2" type="noConversion"/>
  </si>
  <si>
    <t>SELECT ENAME, GRADE</t>
    <phoneticPr fontId="2" type="noConversion"/>
  </si>
  <si>
    <t>FROM EMP, SALGRADE</t>
    <phoneticPr fontId="2" type="noConversion"/>
  </si>
  <si>
    <t>WHERE SAL BETWEEN LOSAL AND HISAL;</t>
    <phoneticPr fontId="2" type="noConversion"/>
  </si>
  <si>
    <t>3개 이상의 테이블 조인</t>
    <phoneticPr fontId="2" type="noConversion"/>
  </si>
  <si>
    <t>SELECT ENAME, DNAME, FNAME</t>
    <phoneticPr fontId="2" type="noConversion"/>
  </si>
  <si>
    <t>FROM DEPT, EMP, FAMILY</t>
    <phoneticPr fontId="2" type="noConversion"/>
  </si>
  <si>
    <t>WHERE DEPT.DEPTNO=EMP.DEPTNO</t>
    <phoneticPr fontId="2" type="noConversion"/>
  </si>
  <si>
    <t>AND EMP.EMPNO=FAMILY.EMPNO;</t>
    <phoneticPr fontId="2" type="noConversion"/>
  </si>
  <si>
    <t>empno</t>
    <phoneticPr fontId="2" type="noConversion"/>
  </si>
  <si>
    <t>ename</t>
    <phoneticPr fontId="2" type="noConversion"/>
  </si>
  <si>
    <t>job</t>
    <phoneticPr fontId="2" type="noConversion"/>
  </si>
  <si>
    <t>sal</t>
    <phoneticPr fontId="2" type="noConversion"/>
  </si>
  <si>
    <t>comm</t>
    <phoneticPr fontId="2" type="noConversion"/>
  </si>
  <si>
    <t>deptno</t>
    <phoneticPr fontId="2" type="noConversion"/>
  </si>
  <si>
    <t>SMITH</t>
    <phoneticPr fontId="2" type="noConversion"/>
  </si>
  <si>
    <t>UPD_SAL</t>
    <phoneticPr fontId="2" type="noConversion"/>
  </si>
  <si>
    <t>mgr</t>
    <phoneticPr fontId="2" type="noConversion"/>
  </si>
  <si>
    <t>hiredate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</si>
  <si>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</si>
  <si>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</si>
  <si>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</si>
  <si>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</si>
  <si>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</si>
  <si>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MANAGER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</si>
  <si>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</si>
  <si>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</si>
  <si>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</si>
  <si>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</si>
  <si>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ANALYST</t>
    <phoneticPr fontId="2" type="noConversion"/>
  </si>
  <si>
    <t>KING</t>
    <phoneticPr fontId="2" type="noConversion"/>
  </si>
  <si>
    <t>PRESIDENT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</si>
  <si>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</si>
  <si>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</si>
  <si>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</si>
  <si>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</si>
  <si>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</si>
  <si>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UPDATE emp e</t>
    <phoneticPr fontId="2" type="noConversion"/>
  </si>
  <si>
    <t>SET sal = (SELECT sal FROM upd_sal</t>
    <phoneticPr fontId="2" type="noConversion"/>
  </si>
  <si>
    <t>: 서브쿼리에서 검색된 결과가 없는 경우, NULL로 업데이트 된다.</t>
    <phoneticPr fontId="2" type="noConversion"/>
  </si>
  <si>
    <t xml:space="preserve">               WHERE empno=e.empno);</t>
    <phoneticPr fontId="2" type="noConversion"/>
  </si>
  <si>
    <t>해결 방법</t>
    <phoneticPr fontId="2" type="noConversion"/>
  </si>
  <si>
    <t xml:space="preserve">               WHERE empno=e.empno)</t>
    <phoneticPr fontId="2" type="noConversion"/>
  </si>
  <si>
    <t>WHERE EXIST (SELECT 'X' FROM upd_sal</t>
    <phoneticPr fontId="2" type="noConversion"/>
  </si>
  <si>
    <t xml:space="preserve">                     WHERE empno=e.empno);</t>
    <phoneticPr fontId="2" type="noConversion"/>
  </si>
  <si>
    <t>del_emp 테이블의 empno로 emp의 해당 사원을 삭제하자</t>
    <phoneticPr fontId="2" type="noConversion"/>
  </si>
  <si>
    <t>EMP</t>
    <phoneticPr fontId="2" type="noConversion"/>
  </si>
  <si>
    <t>DEL_EMP</t>
    <phoneticPr fontId="2" type="noConversion"/>
  </si>
  <si>
    <t>empno</t>
    <phoneticPr fontId="2" type="noConversion"/>
  </si>
  <si>
    <t>ename</t>
    <phoneticPr fontId="2" type="noConversion"/>
  </si>
  <si>
    <t>job</t>
    <phoneticPr fontId="2" type="noConversion"/>
  </si>
  <si>
    <t>mgr</t>
    <phoneticPr fontId="2" type="noConversion"/>
  </si>
  <si>
    <t>hiredate</t>
    <phoneticPr fontId="2" type="noConversion"/>
  </si>
  <si>
    <t>sal</t>
    <phoneticPr fontId="2" type="noConversion"/>
  </si>
  <si>
    <t>comm</t>
    <phoneticPr fontId="2" type="noConversion"/>
  </si>
  <si>
    <t>reason</t>
    <phoneticPr fontId="2" type="noConversion"/>
  </si>
  <si>
    <t>SMITH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</si>
  <si>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</si>
  <si>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</si>
  <si>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</si>
  <si>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</si>
  <si>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</si>
  <si>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MANAGER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</si>
  <si>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</si>
  <si>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</si>
  <si>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</si>
  <si>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</si>
  <si>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ANALYST</t>
    <phoneticPr fontId="2" type="noConversion"/>
  </si>
  <si>
    <t>KING</t>
    <phoneticPr fontId="2" type="noConversion"/>
  </si>
  <si>
    <t>PRESIDENT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</si>
  <si>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</si>
  <si>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</si>
  <si>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</si>
  <si>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</si>
  <si>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</si>
  <si>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DELETE FROM emp</t>
    <phoneticPr fontId="2" type="noConversion"/>
  </si>
  <si>
    <t>WHERE empno IN (SELECT empno FROM del_emp);</t>
    <phoneticPr fontId="2" type="noConversion"/>
  </si>
  <si>
    <t>또는</t>
    <phoneticPr fontId="2" type="noConversion"/>
  </si>
  <si>
    <t>DELETE FROM emp e</t>
    <phoneticPr fontId="2" type="noConversion"/>
  </si>
  <si>
    <t>WHERE empno = (SELECT empno FROM del_emp</t>
    <phoneticPr fontId="2" type="noConversion"/>
  </si>
  <si>
    <t xml:space="preserve">                          WHERE empno=e.empno);</t>
    <phoneticPr fontId="2" type="noConversion"/>
  </si>
  <si>
    <t>WITH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</si>
  <si>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dept_sal</t>
    </r>
    <r>
      <rPr>
        <sz val="11"/>
        <color theme="1"/>
        <rFont val="맑은 고딕"/>
        <family val="2"/>
        <charset val="129"/>
        <scheme val="minor"/>
      </rPr>
      <t xml:space="preserve"> AS (</t>
    </r>
    <phoneticPr fontId="2" type="noConversion"/>
  </si>
  <si>
    <t xml:space="preserve">  SELECT d.dname, sum(e.sal) AS sal_sum</t>
    <phoneticPr fontId="2" type="noConversion"/>
  </si>
  <si>
    <t xml:space="preserve">  FROM dept d, emp e</t>
    <phoneticPr fontId="2" type="noConversion"/>
  </si>
  <si>
    <t xml:space="preserve">  WHERE d.deptno=e.deptno</t>
    <phoneticPr fontId="2" type="noConversion"/>
  </si>
  <si>
    <t xml:space="preserve">  GROUP BY d.dname),</t>
    <phoneticPr fontId="2" type="noConversion"/>
  </si>
  <si>
    <r>
      <rPr>
        <sz val="11"/>
        <color rgb="FF0070C0"/>
        <rFont val="맑은 고딕"/>
        <family val="3"/>
        <charset val="129"/>
        <scheme val="minor"/>
      </rPr>
      <t>dept_avg</t>
    </r>
    <r>
      <rPr>
        <sz val="11"/>
        <color theme="1"/>
        <rFont val="맑은 고딕"/>
        <family val="2"/>
        <charset val="129"/>
        <scheme val="minor"/>
      </rPr>
      <t xml:space="preserve"> AS (</t>
    </r>
    <phoneticPr fontId="2" type="noConversion"/>
  </si>
  <si>
    <t xml:space="preserve">  SELECT avg(sal_sum) AS sal_avg</t>
    <phoneticPr fontId="2" type="noConversion"/>
  </si>
  <si>
    <r>
      <t xml:space="preserve">  FROM </t>
    </r>
    <r>
      <rPr>
        <sz val="11"/>
        <color rgb="FFFF0000"/>
        <rFont val="맑은 고딕"/>
        <family val="3"/>
        <charset val="129"/>
        <scheme val="minor"/>
      </rPr>
      <t>dept_sal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</si>
  <si>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SELECT *</t>
    <phoneticPr fontId="2" type="noConversion"/>
  </si>
  <si>
    <t>FROM dept_sal</t>
    <phoneticPr fontId="2" type="noConversion"/>
  </si>
  <si>
    <r>
      <t xml:space="preserve">WHERE sal_sum &gt; (SELECT sal_avg FROM </t>
    </r>
    <r>
      <rPr>
        <sz val="11"/>
        <color rgb="FF0070C0"/>
        <rFont val="맑은 고딕"/>
        <family val="3"/>
        <charset val="129"/>
        <scheme val="minor"/>
      </rPr>
      <t>dept_avg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</si>
  <si>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ORDER BY dname;</t>
    <phoneticPr fontId="2" type="noConversion"/>
  </si>
  <si>
    <t>: 각 쿼리의 컬럼 개수와 데이터 타입은 일치하여야 한다.</t>
    <phoneticPr fontId="2" type="noConversion"/>
  </si>
  <si>
    <t>UNION</t>
    <phoneticPr fontId="2" type="noConversion"/>
  </si>
  <si>
    <t>: ORDER BY는 가장 마지막 쿼리에 추가하며, 첫번째 쿼리의 컬럼들을 기술한다.</t>
    <phoneticPr fontId="2" type="noConversion"/>
  </si>
  <si>
    <t>SELECT ename, sal, deptno FROM emp WHERE sal&gt;1000;</t>
    <phoneticPr fontId="2" type="noConversion"/>
  </si>
  <si>
    <t>: 각 쿼리 결과에서 중복된 행은 한번씩 출력된다.</t>
    <phoneticPr fontId="2" type="noConversion"/>
  </si>
  <si>
    <t>: 정렬 작업이 수반된다.</t>
    <phoneticPr fontId="2" type="noConversion"/>
  </si>
  <si>
    <t>UNION ALL</t>
    <phoneticPr fontId="2" type="noConversion"/>
  </si>
  <si>
    <t>SELECT ename, sal, deptno FROM emp WHERE deptno=10</t>
    <phoneticPr fontId="2" type="noConversion"/>
  </si>
  <si>
    <t>: 각 쿼리 결과가 그대로 출력된다.</t>
    <phoneticPr fontId="2" type="noConversion"/>
  </si>
  <si>
    <t>UNION ALL</t>
    <phoneticPr fontId="2" type="noConversion"/>
  </si>
  <si>
    <t>: 정렬 작업이 수행되지 않는다.</t>
    <phoneticPr fontId="2" type="noConversion"/>
  </si>
  <si>
    <t>SELECT ename, sal, deptno FROM emp WHERE sal&gt;1000;</t>
    <phoneticPr fontId="2" type="noConversion"/>
  </si>
  <si>
    <t>INTERSECT</t>
    <phoneticPr fontId="2" type="noConversion"/>
  </si>
  <si>
    <t>SELECT ename, sal, deptno FROM emp WHERE deptno=10</t>
    <phoneticPr fontId="2" type="noConversion"/>
  </si>
  <si>
    <t>: 각 쿼리 결과에서 중복된 행을 한번씩 출력한다.</t>
    <phoneticPr fontId="2" type="noConversion"/>
  </si>
  <si>
    <t>: 정렬 작업이 수반된다.</t>
    <phoneticPr fontId="2" type="noConversion"/>
  </si>
  <si>
    <t>MINUS</t>
    <phoneticPr fontId="2" type="noConversion"/>
  </si>
  <si>
    <t>: 첫번째 쿼리 결과에서 두번째 쿼리 결과와 중복된 행을 제거한다.</t>
    <phoneticPr fontId="2" type="noConversion"/>
  </si>
  <si>
    <t>hiredate</t>
    <phoneticPr fontId="2" type="noConversion"/>
  </si>
  <si>
    <t>SMITH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</si>
  <si>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</si>
  <si>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</si>
  <si>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</si>
  <si>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</si>
  <si>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</si>
  <si>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MANAGER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</si>
  <si>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</si>
  <si>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</si>
  <si>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</si>
  <si>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</si>
  <si>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ANALYST</t>
    <phoneticPr fontId="2" type="noConversion"/>
  </si>
  <si>
    <t>KING</t>
    <phoneticPr fontId="2" type="noConversion"/>
  </si>
  <si>
    <t>PRESIDENT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</si>
  <si>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</si>
  <si>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</si>
  <si>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</si>
  <si>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</si>
  <si>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</si>
  <si>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SELECT deptno, job, SUM(sal)</t>
    <phoneticPr fontId="2" type="noConversion"/>
  </si>
  <si>
    <t>deptno</t>
    <phoneticPr fontId="2" type="noConversion"/>
  </si>
  <si>
    <t>job</t>
    <phoneticPr fontId="2" type="noConversion"/>
  </si>
  <si>
    <t>sum(sal)</t>
    <phoneticPr fontId="2" type="noConversion"/>
  </si>
  <si>
    <t>FROM emp</t>
    <phoneticPr fontId="2" type="noConversion"/>
  </si>
  <si>
    <t xml:space="preserve">AS </t>
    <phoneticPr fontId="2" type="noConversion"/>
  </si>
  <si>
    <t>SELECT * FROM emp;</t>
    <phoneticPr fontId="2" type="noConversion"/>
  </si>
  <si>
    <t>CREATE TABLE emp_new</t>
    <phoneticPr fontId="2" type="noConversion"/>
  </si>
  <si>
    <t>AS</t>
    <phoneticPr fontId="2" type="noConversion"/>
  </si>
  <si>
    <t>SELECT empno no, ename name, hiredate hired, sal salary</t>
    <phoneticPr fontId="2" type="noConversion"/>
  </si>
  <si>
    <t>FROM emp</t>
    <phoneticPr fontId="2" type="noConversion"/>
  </si>
  <si>
    <t>WHERE mod(empno, 2) = 0;</t>
    <phoneticPr fontId="2" type="noConversion"/>
  </si>
  <si>
    <t>UPDATE emp_new</t>
    <phoneticPr fontId="2" type="noConversion"/>
  </si>
  <si>
    <t>SET salary = round(salary * (1 + dbms_random.value));</t>
    <phoneticPr fontId="2" type="noConversion"/>
  </si>
  <si>
    <t>INSERT INTO emp_new VALUES(9999, 'KIM', '2010/01/01', 1000);</t>
    <phoneticPr fontId="2" type="noConversion"/>
  </si>
  <si>
    <t>INSERT INTO emp_new VALUES(9998, 'LEE', '2011/01/01', 2000);</t>
    <phoneticPr fontId="2" type="noConversion"/>
  </si>
  <si>
    <t>COMMIT;</t>
    <phoneticPr fontId="2" type="noConversion"/>
  </si>
  <si>
    <t>1. emp_new를 이용하여 emp_original 테이블을 merge 한다.</t>
    <phoneticPr fontId="2" type="noConversion"/>
  </si>
  <si>
    <t xml:space="preserve">   emp_original의 empno와 emp_new의 no가 일치하면, </t>
    <phoneticPr fontId="2" type="noConversion"/>
  </si>
  <si>
    <t xml:space="preserve">   emp_new의 name, hired, salary로 emp_original의 ename, hiredate, sal을 UPDATE 한다.</t>
    <phoneticPr fontId="2" type="noConversion"/>
  </si>
  <si>
    <t xml:space="preserve">   emp_orignal에는 존재하지 않고 emp_new에만 존재하는 행이 발견되면,</t>
    <phoneticPr fontId="2" type="noConversion"/>
  </si>
  <si>
    <t xml:space="preserve">   emp_original에 emp_new의 no, name, hired, salary를 INSERT 한다.</t>
    <phoneticPr fontId="2" type="noConversion"/>
  </si>
  <si>
    <t>2. ROLLBACK 명령으로 작업을 취소한다.</t>
    <phoneticPr fontId="2" type="noConversion"/>
  </si>
  <si>
    <t>3. 1번 작업과 동일한 작업을 수행한다.</t>
    <phoneticPr fontId="2" type="noConversion"/>
  </si>
  <si>
    <t xml:space="preserve">   단, emp_new에서 UPDATE 된 행들 중에 입사일(hiredate)이 81년인 행들은 삭제한다. </t>
    <phoneticPr fontId="2" type="noConversion"/>
  </si>
  <si>
    <t xml:space="preserve">      IN ('CLARK' AS "CLARK", 'MANAGER' AS "MANAGER", 'PRESIDENT' AS "PRESIDENT",</t>
    <phoneticPr fontId="2" type="noConversion"/>
  </si>
  <si>
    <t xml:space="preserve">           'ANALYST' AS "ANALYST", 'SALESMAN' AS "SALESMAN"))</t>
    <phoneticPr fontId="2" type="noConversion"/>
  </si>
  <si>
    <t>ORDER BY deptno;</t>
    <phoneticPr fontId="2" type="noConversion"/>
  </si>
  <si>
    <t>deptno</t>
    <phoneticPr fontId="2" type="noConversion"/>
  </si>
  <si>
    <t>CLERK</t>
    <phoneticPr fontId="2" type="noConversion"/>
  </si>
  <si>
    <t>MANAGER</t>
    <phoneticPr fontId="2" type="noConversion"/>
  </si>
  <si>
    <t>PRESIDENT</t>
    <phoneticPr fontId="2" type="noConversion"/>
  </si>
  <si>
    <t>ANALYST</t>
    <phoneticPr fontId="2" type="noConversion"/>
  </si>
  <si>
    <t>SALESMAN</t>
    <phoneticPr fontId="2" type="noConversion"/>
  </si>
  <si>
    <t>UNPIVOT 함수 사용하기</t>
    <phoneticPr fontId="2" type="noConversion"/>
  </si>
  <si>
    <t>CREATE TABLE EMP2 AS</t>
    <phoneticPr fontId="2" type="noConversion"/>
  </si>
  <si>
    <t>SELECT * FROM (SELECT deptno, job, sal FROM emp)</t>
    <phoneticPr fontId="2" type="noConversion"/>
  </si>
  <si>
    <t xml:space="preserve">   PIVOT(SUM(sal) FOR job</t>
    <phoneticPr fontId="2" type="noConversion"/>
  </si>
  <si>
    <t xml:space="preserve">      IN ('CLARK' AS "CLARK", 'MANAGER' AS "MANAGER", 'PRESIDENT' AS "PRESIDENT",</t>
    <phoneticPr fontId="2" type="noConversion"/>
  </si>
  <si>
    <t xml:space="preserve">           'ANALYST' AS "ANALYST", 'SALESMAN' AS "SALESMAN"))</t>
    <phoneticPr fontId="2" type="noConversion"/>
  </si>
  <si>
    <t>UNPIVOT(sum_sal FOR job IN (CLERK, MANAGER, PRESIDENT, ANALYST, SALESMAN));</t>
    <phoneticPr fontId="2" type="noConversion"/>
  </si>
  <si>
    <t>job</t>
    <phoneticPr fontId="2" type="noConversion"/>
  </si>
  <si>
    <t>sum_sal</t>
    <phoneticPr fontId="2" type="noConversion"/>
  </si>
  <si>
    <t>실습</t>
    <phoneticPr fontId="2" type="noConversion"/>
  </si>
  <si>
    <t>SUNGJUK 테이블은 학년(HAK), 반(BAN), 번호(BUN), 성별(GENDER), 국어(KOREAN), 영어(ENGLISH), 수학(MATH) 컬럼으로 정의되어 있다.</t>
    <phoneticPr fontId="2" type="noConversion"/>
  </si>
  <si>
    <t>1. 학년, 반별 국어 평균 점수를 검색하시오. 출력 형식은 다음과 같지만, 값은 랜덤이기 때문에 다를 수 있다.</t>
    <phoneticPr fontId="2" type="noConversion"/>
  </si>
  <si>
    <t>…. (결과 생략)</t>
    <phoneticPr fontId="2" type="noConversion"/>
  </si>
  <si>
    <t>2. pivot 명령을 이용하여 다음과 같은 결과를 출력하시오.</t>
    <phoneticPr fontId="2" type="noConversion"/>
  </si>
  <si>
    <t>계층형 쿼리</t>
    <phoneticPr fontId="2" type="noConversion"/>
  </si>
  <si>
    <t>EMP</t>
    <phoneticPr fontId="2" type="noConversion"/>
  </si>
  <si>
    <t>empno</t>
    <phoneticPr fontId="2" type="noConversion"/>
  </si>
  <si>
    <t>ename</t>
    <phoneticPr fontId="2" type="noConversion"/>
  </si>
  <si>
    <t>job</t>
    <phoneticPr fontId="2" type="noConversion"/>
  </si>
  <si>
    <t>mgr</t>
    <phoneticPr fontId="2" type="noConversion"/>
  </si>
  <si>
    <t>hiredate</t>
    <phoneticPr fontId="2" type="noConversion"/>
  </si>
  <si>
    <t>sal</t>
    <phoneticPr fontId="2" type="noConversion"/>
  </si>
  <si>
    <t>comm</t>
    <phoneticPr fontId="2" type="noConversion"/>
  </si>
  <si>
    <t>deptno</t>
    <phoneticPr fontId="2" type="noConversion"/>
  </si>
  <si>
    <t>SMITH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</si>
  <si>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</si>
  <si>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</si>
  <si>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</si>
  <si>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</si>
  <si>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</si>
  <si>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MANAGER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</si>
  <si>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</si>
  <si>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</si>
  <si>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</si>
  <si>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</si>
  <si>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ANALYST</t>
    <phoneticPr fontId="2" type="noConversion"/>
  </si>
  <si>
    <t>KING</t>
    <phoneticPr fontId="2" type="noConversion"/>
  </si>
  <si>
    <t>PRESIDENT</t>
    <phoneticPr fontId="2" type="noConversion"/>
  </si>
  <si>
    <t>TURNER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</si>
  <si>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</si>
  <si>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</si>
  <si>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</si>
  <si>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</si>
  <si>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PK</t>
    <phoneticPr fontId="2" type="noConversion"/>
  </si>
  <si>
    <t>FK</t>
    <phoneticPr fontId="2" type="noConversion"/>
  </si>
  <si>
    <t>SELF JOIN</t>
    <phoneticPr fontId="2" type="noConversion"/>
  </si>
  <si>
    <t>SELECT worker.ename "사원명", manager.ename "관리자명"</t>
    <phoneticPr fontId="2" type="noConversion"/>
  </si>
  <si>
    <t>FROM emp worker, emp manager</t>
    <phoneticPr fontId="2" type="noConversion"/>
  </si>
  <si>
    <t>CONNECT BY prior empno=mgr;</t>
    <phoneticPr fontId="2" type="noConversion"/>
  </si>
  <si>
    <t>EMP</t>
    <phoneticPr fontId="2" type="noConversion"/>
  </si>
  <si>
    <t>empno</t>
    <phoneticPr fontId="2" type="noConversion"/>
  </si>
  <si>
    <t>ename</t>
    <phoneticPr fontId="2" type="noConversion"/>
  </si>
  <si>
    <t>mgr</t>
    <phoneticPr fontId="2" type="noConversion"/>
  </si>
  <si>
    <t>hiredate</t>
    <phoneticPr fontId="2" type="noConversion"/>
  </si>
  <si>
    <t>sal</t>
    <phoneticPr fontId="2" type="noConversion"/>
  </si>
  <si>
    <t>comm</t>
    <phoneticPr fontId="2" type="noConversion"/>
  </si>
  <si>
    <t>SMITH</t>
    <phoneticPr fontId="2" type="noConversion"/>
  </si>
  <si>
    <t>ALLEN</t>
    <phoneticPr fontId="2" type="noConversion"/>
  </si>
  <si>
    <t>WARD</t>
    <phoneticPr fontId="2" type="noConversion"/>
  </si>
  <si>
    <t>JONES</t>
    <phoneticPr fontId="2" type="noConversion"/>
  </si>
  <si>
    <t>②</t>
    <phoneticPr fontId="2" type="noConversion"/>
  </si>
  <si>
    <t>CONNECT BY prior empno=mgr</t>
    <phoneticPr fontId="2" type="noConversion"/>
  </si>
  <si>
    <t>MARTIN</t>
    <phoneticPr fontId="2" type="noConversion"/>
  </si>
  <si>
    <t>BLAKE</t>
    <phoneticPr fontId="2" type="noConversion"/>
  </si>
  <si>
    <t>CLARK</t>
    <phoneticPr fontId="2" type="noConversion"/>
  </si>
  <si>
    <t>SCOTT</t>
    <phoneticPr fontId="2" type="noConversion"/>
  </si>
  <si>
    <t>③</t>
    <phoneticPr fontId="2" type="noConversion"/>
  </si>
  <si>
    <t>KING</t>
    <phoneticPr fontId="2" type="noConversion"/>
  </si>
  <si>
    <t>①</t>
    <phoneticPr fontId="2" type="noConversion"/>
  </si>
  <si>
    <t>START WITH ename='KING'</t>
    <phoneticPr fontId="2" type="noConversion"/>
  </si>
  <si>
    <t>TURNER</t>
    <phoneticPr fontId="2" type="noConversion"/>
  </si>
  <si>
    <t>ADAMS</t>
    <phoneticPr fontId="2" type="noConversion"/>
  </si>
  <si>
    <t>④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</si>
  <si>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</si>
  <si>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</si>
  <si>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</si>
  <si>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PK</t>
    <phoneticPr fontId="2" type="noConversion"/>
  </si>
  <si>
    <t>FK</t>
    <phoneticPr fontId="2" type="noConversion"/>
  </si>
  <si>
    <t>상향식 전개방식(사원에서 관리자 순으로 출력한다)</t>
    <phoneticPr fontId="2" type="noConversion"/>
  </si>
  <si>
    <t>SELECT lpad(' ', (level-1)*2, ' ')||ename</t>
    <phoneticPr fontId="2" type="noConversion"/>
  </si>
  <si>
    <t>START WITH ename='ADAMS'</t>
    <phoneticPr fontId="2" type="noConversion"/>
  </si>
  <si>
    <t>CONNECT BY prior mgr=empno;</t>
    <phoneticPr fontId="2" type="noConversion"/>
  </si>
  <si>
    <t>SMITH</t>
    <phoneticPr fontId="2" type="noConversion"/>
  </si>
  <si>
    <t>ALLEN</t>
    <phoneticPr fontId="2" type="noConversion"/>
  </si>
  <si>
    <t>WARD</t>
    <phoneticPr fontId="2" type="noConversion"/>
  </si>
  <si>
    <t>JONES</t>
    <phoneticPr fontId="2" type="noConversion"/>
  </si>
  <si>
    <t>CONNECT BY prior mgr=empno</t>
    <phoneticPr fontId="2" type="noConversion"/>
  </si>
  <si>
    <t>NODE 제거</t>
    <phoneticPr fontId="2" type="noConversion"/>
  </si>
  <si>
    <t>WHERE ename&lt;&gt;'FORD'</t>
    <phoneticPr fontId="2" type="noConversion"/>
  </si>
  <si>
    <t>CONNECT BY prior empno=mgr;</t>
    <phoneticPr fontId="2" type="noConversion"/>
  </si>
  <si>
    <t>BRANCH 제거</t>
    <phoneticPr fontId="2" type="noConversion"/>
  </si>
  <si>
    <t>AND ename&lt;&gt;'FORD';</t>
    <phoneticPr fontId="2" type="noConversion"/>
  </si>
  <si>
    <t>분석 함수(Analytical Function)</t>
    <phoneticPr fontId="2" type="noConversion"/>
  </si>
  <si>
    <t>: 행과 행 간의 관계 정의, 비교, 연산</t>
    <phoneticPr fontId="2" type="noConversion"/>
  </si>
  <si>
    <t>FROM 테이블명</t>
    <phoneticPr fontId="2" type="noConversion"/>
  </si>
  <si>
    <t>EMP</t>
    <phoneticPr fontId="2" type="noConversion"/>
  </si>
  <si>
    <t>SMITH</t>
    <phoneticPr fontId="2" type="noConversion"/>
  </si>
  <si>
    <t>CLERK</t>
    <phoneticPr fontId="2" type="noConversion"/>
  </si>
  <si>
    <t>ALLEN</t>
    <phoneticPr fontId="2" type="noConversion"/>
  </si>
  <si>
    <t>SALESMAN</t>
    <phoneticPr fontId="2" type="noConversion"/>
  </si>
  <si>
    <t>WARD</t>
    <phoneticPr fontId="2" type="noConversion"/>
  </si>
  <si>
    <t>JONES</t>
    <phoneticPr fontId="2" type="noConversion"/>
  </si>
  <si>
    <t>MARTIN</t>
    <phoneticPr fontId="2" type="noConversion"/>
  </si>
  <si>
    <t>BLAKE</t>
    <phoneticPr fontId="2" type="noConversion"/>
  </si>
  <si>
    <t>MANAGER</t>
    <phoneticPr fontId="2" type="noConversion"/>
  </si>
  <si>
    <t>CLARK</t>
    <phoneticPr fontId="2" type="noConversion"/>
  </si>
  <si>
    <t>SCOTT</t>
    <phoneticPr fontId="2" type="noConversion"/>
  </si>
  <si>
    <t>ADAMS</t>
    <phoneticPr fontId="2" type="noConversion"/>
  </si>
  <si>
    <t>JAMES</t>
    <phoneticPr fontId="2" type="noConversion"/>
  </si>
  <si>
    <t>FORD</t>
    <phoneticPr fontId="2" type="noConversion"/>
  </si>
  <si>
    <t>ANALYST</t>
    <phoneticPr fontId="2" type="noConversion"/>
  </si>
  <si>
    <t>MILLER</t>
    <phoneticPr fontId="2" type="noConversion"/>
  </si>
  <si>
    <t>랭킹 함수</t>
    <phoneticPr fontId="2" type="noConversion"/>
  </si>
  <si>
    <t>hiredate를 오름차순으로 등수 부여</t>
    <phoneticPr fontId="2" type="noConversion"/>
  </si>
  <si>
    <r>
      <t>SELECT empno, ename, hiredate, RANK() OVER (</t>
    </r>
    <r>
      <rPr>
        <b/>
        <sz val="11"/>
        <color rgb="FFFF0000"/>
        <rFont val="맑은 고딕"/>
        <family val="3"/>
        <charset val="129"/>
        <scheme val="minor"/>
      </rPr>
      <t>ORDER BY hiredate</t>
    </r>
    <r>
      <rPr>
        <sz val="11"/>
        <color theme="1"/>
        <rFont val="맑은 고딕"/>
        <family val="2"/>
        <charset val="129"/>
        <scheme val="minor"/>
      </rPr>
      <t>) AS rank</t>
    </r>
    <phoneticPr fontId="2" type="noConversion"/>
  </si>
  <si>
    <t>empno</t>
    <phoneticPr fontId="2" type="noConversion"/>
  </si>
  <si>
    <t>last</t>
    <phoneticPr fontId="2" type="noConversion"/>
  </si>
  <si>
    <t>KING</t>
    <phoneticPr fontId="2" type="noConversion"/>
  </si>
  <si>
    <t>TURNER</t>
    <phoneticPr fontId="2" type="noConversion"/>
  </si>
  <si>
    <t>사원의 sal이 전체 sal에서 차지하는 비율 출력</t>
    <phoneticPr fontId="2" type="noConversion"/>
  </si>
  <si>
    <t>SELECT empno, ename, sal, RATIO_TO_REPORT(sal) OVER() AS ratio</t>
    <phoneticPr fontId="2" type="noConversion"/>
  </si>
  <si>
    <t>FROM emp;</t>
    <phoneticPr fontId="2" type="noConversion"/>
  </si>
  <si>
    <t>ename</t>
    <phoneticPr fontId="2" type="noConversion"/>
  </si>
  <si>
    <t>sal</t>
    <phoneticPr fontId="2" type="noConversion"/>
  </si>
  <si>
    <t>ratio</t>
    <phoneticPr fontId="2" type="noConversion"/>
  </si>
  <si>
    <t>해당 사원보다 직전에 입사한 사원과 직후에 입사한 사원 출력</t>
    <phoneticPr fontId="2" type="noConversion"/>
  </si>
  <si>
    <t>SELECT empno, ename, hiredate,</t>
    <phoneticPr fontId="2" type="noConversion"/>
  </si>
  <si>
    <t xml:space="preserve">  LAG(hiredate, 1) OVER (ORDER BY hiredate) AS lag,</t>
    <phoneticPr fontId="2" type="noConversion"/>
  </si>
  <si>
    <t xml:space="preserve">  LEAD(hiredate, 1) OVER (ORDER BY hiredate) AS lead</t>
    <phoneticPr fontId="2" type="noConversion"/>
  </si>
  <si>
    <t>FROM emp;</t>
    <phoneticPr fontId="2" type="noConversion"/>
  </si>
  <si>
    <t>EMP</t>
    <phoneticPr fontId="2" type="noConversion"/>
  </si>
  <si>
    <t>empno</t>
    <phoneticPr fontId="2" type="noConversion"/>
  </si>
  <si>
    <t>ename</t>
    <phoneticPr fontId="2" type="noConversion"/>
  </si>
  <si>
    <t>hiredate</t>
    <phoneticPr fontId="2" type="noConversion"/>
  </si>
  <si>
    <t>lag</t>
    <phoneticPr fontId="2" type="noConversion"/>
  </si>
  <si>
    <t>lead</t>
    <phoneticPr fontId="2" type="noConversion"/>
  </si>
  <si>
    <t>SMITH</t>
    <phoneticPr fontId="2" type="noConversion"/>
  </si>
  <si>
    <t>ALLEN</t>
    <phoneticPr fontId="2" type="noConversion"/>
  </si>
  <si>
    <t>WARD</t>
    <phoneticPr fontId="2" type="noConversion"/>
  </si>
  <si>
    <t>JONES</t>
    <phoneticPr fontId="2" type="noConversion"/>
  </si>
  <si>
    <t>BLAKE</t>
    <phoneticPr fontId="2" type="noConversion"/>
  </si>
  <si>
    <t>CLARK</t>
    <phoneticPr fontId="2" type="noConversion"/>
  </si>
  <si>
    <t>TURNER</t>
    <phoneticPr fontId="2" type="noConversion"/>
  </si>
  <si>
    <t>MARTIN</t>
    <phoneticPr fontId="2" type="noConversion"/>
  </si>
  <si>
    <t>KING</t>
    <phoneticPr fontId="2" type="noConversion"/>
  </si>
  <si>
    <t>JAMES</t>
    <phoneticPr fontId="2" type="noConversion"/>
  </si>
  <si>
    <t>FORD</t>
    <phoneticPr fontId="2" type="noConversion"/>
  </si>
  <si>
    <t>MILLER</t>
    <phoneticPr fontId="2" type="noConversion"/>
  </si>
  <si>
    <t>SCOTT</t>
    <phoneticPr fontId="2" type="noConversion"/>
  </si>
  <si>
    <t>ADAMS</t>
    <phoneticPr fontId="2" type="noConversion"/>
  </si>
  <si>
    <t>값을 기준으로 지정</t>
    <phoneticPr fontId="2" type="noConversion"/>
  </si>
  <si>
    <t>job</t>
    <phoneticPr fontId="2" type="noConversion"/>
  </si>
  <si>
    <t>mgr</t>
    <phoneticPr fontId="2" type="noConversion"/>
  </si>
  <si>
    <t>sal</t>
    <phoneticPr fontId="2" type="noConversion"/>
  </si>
  <si>
    <t>comm</t>
    <phoneticPr fontId="2" type="noConversion"/>
  </si>
  <si>
    <t>deptno</t>
    <phoneticPr fontId="2" type="noConversion"/>
  </si>
  <si>
    <t>CLERK</t>
    <phoneticPr fontId="2" type="noConversion"/>
  </si>
  <si>
    <t>SALESMAN</t>
    <phoneticPr fontId="2" type="noConversion"/>
  </si>
  <si>
    <t>MANAGER</t>
    <phoneticPr fontId="2" type="noConversion"/>
  </si>
  <si>
    <t>ANALYST</t>
    <phoneticPr fontId="2" type="noConversion"/>
  </si>
  <si>
    <t>PRESIDENT</t>
    <phoneticPr fontId="2" type="noConversion"/>
  </si>
  <si>
    <t xml:space="preserve">SELECT empno, ename, sal, </t>
    <phoneticPr fontId="2" type="noConversion"/>
  </si>
  <si>
    <r>
      <t xml:space="preserve">  FIRST_VALUE(sal) OVER (ORDER BY sal </t>
    </r>
    <r>
      <rPr>
        <b/>
        <sz val="11"/>
        <color rgb="FFFF0000"/>
        <rFont val="맑은 고딕"/>
        <family val="3"/>
        <charset val="129"/>
        <scheme val="minor"/>
      </rPr>
      <t/>
    </r>
    <phoneticPr fontId="2" type="noConversion"/>
  </si>
  <si>
    <r>
      <t xml:space="preserve">                                     </t>
    </r>
    <r>
      <rPr>
        <b/>
        <sz val="11"/>
        <color rgb="FFFF0000"/>
        <rFont val="맑은 고딕"/>
        <family val="3"/>
        <charset val="129"/>
        <scheme val="minor"/>
      </rPr>
      <t>RANGE BETWEEN 500 PRECEDING AND 500 FOLLOWING) AS first</t>
    </r>
    <r>
      <rPr>
        <sz val="11"/>
        <color theme="1"/>
        <rFont val="맑은 고딕"/>
        <family val="2"/>
        <charset val="129"/>
        <scheme val="minor"/>
      </rPr>
      <t>,</t>
    </r>
    <phoneticPr fontId="2" type="noConversion"/>
  </si>
  <si>
    <r>
      <t xml:space="preserve">  LAST_VALUE(sal) OVER (ORDER BY sal </t>
    </r>
    <r>
      <rPr>
        <b/>
        <sz val="11"/>
        <color rgb="FFFF0000"/>
        <rFont val="맑은 고딕"/>
        <family val="3"/>
        <charset val="129"/>
        <scheme val="minor"/>
      </rPr>
      <t/>
    </r>
    <phoneticPr fontId="2" type="noConversion"/>
  </si>
  <si>
    <r>
      <t xml:space="preserve">                                     </t>
    </r>
    <r>
      <rPr>
        <b/>
        <sz val="11"/>
        <color rgb="FFFF0000"/>
        <rFont val="맑은 고딕"/>
        <family val="3"/>
        <charset val="129"/>
        <scheme val="minor"/>
      </rPr>
      <t>RANGE BETWEEN 500 PRECEDING AND 500 FOLLOWING) AS last</t>
    </r>
    <phoneticPr fontId="2" type="noConversion"/>
  </si>
  <si>
    <t>first</t>
    <phoneticPr fontId="2" type="noConversion"/>
  </si>
  <si>
    <t>last</t>
    <phoneticPr fontId="2" type="noConversion"/>
  </si>
  <si>
    <t>5. emp 테이블에서 job 별 인원수를 출력하시오.</t>
    <phoneticPr fontId="2" type="noConversion"/>
  </si>
  <si>
    <t xml:space="preserve">   단, job을 오름차순으로 정렬하시오.</t>
    <phoneticPr fontId="2" type="noConversion"/>
  </si>
  <si>
    <t>6. emp 테이블에서 입사년도 별 급여(sal) 평균을 출력하시오.</t>
    <phoneticPr fontId="2" type="noConversion"/>
  </si>
  <si>
    <t xml:space="preserve">   단, 급여 평균이 높은 순으로 정렬하시오.</t>
    <phoneticPr fontId="2" type="noConversion"/>
  </si>
  <si>
    <t>7. emp 테이블에서 deptno 별 급여(sal) 평균을 출력하시오.</t>
    <phoneticPr fontId="2" type="noConversion"/>
  </si>
  <si>
    <t xml:space="preserve">   단, 급여 평균이 2000 이상인 부서만 출력하고, deptno를 오름차순으로 정렬하시오.</t>
    <phoneticPr fontId="2" type="noConversion"/>
  </si>
  <si>
    <t>8. emp 테이블에서 sal이 2000 이상이고 3000 이하인 사원들에 대하여</t>
    <phoneticPr fontId="2" type="noConversion"/>
  </si>
  <si>
    <t xml:space="preserve">   deptno 및 job 별 인원수를 출력하시오.</t>
    <phoneticPr fontId="2" type="noConversion"/>
  </si>
  <si>
    <t>9. emp 테이블에서 월별 입사 인원수를 출력하시오.</t>
    <phoneticPr fontId="2" type="noConversion"/>
  </si>
  <si>
    <t xml:space="preserve">   단, 입사월을 오름차순으로 정렬하시오.</t>
    <phoneticPr fontId="2" type="noConversion"/>
  </si>
  <si>
    <t>10. emp 테이블에서 sal이 2000 이상 3000 이하인 사원들의 job 별 인원수를 출력하시오.</t>
    <phoneticPr fontId="2" type="noConversion"/>
  </si>
  <si>
    <t xml:space="preserve">    단, 인원수가 3명 이상인 job만 출력하시오.</t>
    <phoneticPr fontId="2" type="noConversion"/>
  </si>
  <si>
    <t xml:space="preserve">   단, empno로 오름차순 정렬하시오.</t>
    <phoneticPr fontId="2" type="noConversion"/>
  </si>
  <si>
    <t>10. emp 테이블에서 empno, ename, 사수명, 사수의 사수명을 출력하시오.</t>
    <phoneticPr fontId="2" type="noConversion"/>
  </si>
  <si>
    <t xml:space="preserve">     emp 테이블의 mgr 컬럼의 값은 사수의 사번이므로, 셀프 조인을 수행하여야 한다.</t>
    <phoneticPr fontId="2" type="noConversion"/>
  </si>
  <si>
    <t xml:space="preserve">     단, 전체 사원이 표시되어야 한다.</t>
    <phoneticPr fontId="2" type="noConversion"/>
  </si>
  <si>
    <t>소계</t>
    <phoneticPr fontId="2" type="noConversion"/>
  </si>
  <si>
    <t xml:space="preserve">   각 학생들의 과목평균 점수((korean+english+math)/3)에 대하여 학년별 석차와 반별 석차를 출력하시오.</t>
    <phoneticPr fontId="2" type="noConversion"/>
  </si>
  <si>
    <t xml:space="preserve">  </t>
    <phoneticPr fontId="2" type="noConversion"/>
  </si>
  <si>
    <t>(이하 생략)</t>
    <phoneticPr fontId="2" type="noConversion"/>
  </si>
  <si>
    <t xml:space="preserve">4. 다음은 내신 등급 계산을 위한 내신 등급 비율표이다. </t>
    <phoneticPr fontId="2" type="noConversion"/>
  </si>
  <si>
    <t xml:space="preserve">   SUNGJUK 테이블에서 각 학생의 내신 등급을 부여하시오. 내신 등급은 학년별로 적용해야 한다.</t>
    <phoneticPr fontId="2" type="noConversion"/>
  </si>
  <si>
    <t>~4%</t>
    <phoneticPr fontId="2" type="noConversion"/>
  </si>
  <si>
    <t>자신의 점수가 상위 4%를 초과하고 11%이내이면 2등급이다.</t>
    <phoneticPr fontId="2" type="noConversion"/>
  </si>
  <si>
    <t>~23%</t>
    <phoneticPr fontId="2" type="noConversion"/>
  </si>
  <si>
    <t>~77%</t>
    <phoneticPr fontId="2" type="noConversion"/>
  </si>
  <si>
    <t>~89%</t>
    <phoneticPr fontId="2" type="noConversion"/>
  </si>
  <si>
    <t>5. SALES 테이블에는 올해 1월 1일부터 오늘까지의 일별 판매량이 저장되어 있으며, 날짜(yyyymmdd), 판매량(total)  컬럼이 정의되어 있다.</t>
    <phoneticPr fontId="2" type="noConversion"/>
  </si>
  <si>
    <t>(중간 생략)</t>
    <phoneticPr fontId="2" type="noConversion"/>
  </si>
  <si>
    <t>6. SALES 테이블에서 월별 누적 판매량을 출력하시오.</t>
    <phoneticPr fontId="2" type="noConversion"/>
  </si>
  <si>
    <t xml:space="preserve">8. EXCHANGE 테이블에서 </t>
    <phoneticPr fontId="2" type="noConversion"/>
  </si>
  <si>
    <t>10. EXCHANGE 테이블에서 오늘 환율이 어제 보다 상승한 경우에는 "UP", 하락한 경우에는 "DOWN", 변화가 없는 경우에는 NULL을 출력하시오.</t>
    <phoneticPr fontId="2" type="noConversion"/>
  </si>
  <si>
    <t>1) 7369,SMITH,800,CLERK</t>
  </si>
  <si>
    <t>2) 7499,ALLEN,1600,SALESMAN</t>
  </si>
  <si>
    <t>3) 7521,WARD,1250,SALESMAN</t>
  </si>
  <si>
    <t>4) 7566,JONES,2975,MANAGER</t>
  </si>
  <si>
    <t>5) 7654,MARTIN,1250,SALESMAN</t>
  </si>
  <si>
    <t>1) 7698,BLAKE,2850,MANAGER</t>
  </si>
  <si>
    <t>2) 7782,CLARK,2450,MANAGER</t>
  </si>
  <si>
    <t>5) 7844,TURNER,1500,SALESMAN</t>
  </si>
  <si>
    <t>1) 7876,ADAMS,1100,CLERK</t>
  </si>
  <si>
    <t>2) 7900,JAMES,950,CLERK</t>
  </si>
  <si>
    <t>4) 7934,MILLER,1300,CLERK</t>
  </si>
  <si>
    <t>7369,SMITH,800,CLERK</t>
  </si>
  <si>
    <t>7499,ALLEN,1600,SALESMAN</t>
  </si>
  <si>
    <t>7521,WARD,1250,SALESMAN</t>
  </si>
  <si>
    <t>7566,JONES,2975,MANAGER</t>
  </si>
  <si>
    <t>7654,MARTIN,1250,SALESMAN</t>
  </si>
  <si>
    <t>7698,BLAKE,2850,MANAGER</t>
  </si>
  <si>
    <t>7782,CLARK,2450,MANAGER</t>
  </si>
  <si>
    <t>7788,SCOTT,3000,ANALYST</t>
  </si>
  <si>
    <t>7844,TURNER,1500,SALESMAN</t>
  </si>
  <si>
    <t>7876,ADAMS,1100,CLERK</t>
  </si>
  <si>
    <t>7900,JAMES,950,CLERK</t>
  </si>
  <si>
    <t>7934,MILLER,1300,CLERK</t>
  </si>
  <si>
    <t>7782,CLARK,2450,10</t>
  </si>
  <si>
    <t>7934,MILLER,1300,10</t>
  </si>
  <si>
    <t>자율 트랜잭션</t>
    <phoneticPr fontId="2" type="noConversion"/>
  </si>
  <si>
    <t>: 8i 이상</t>
    <phoneticPr fontId="2" type="noConversion"/>
  </si>
  <si>
    <t>: 부모 트랜잭션과 독립적으로 커밋 또는 롤백이 가능한 트랜잭션</t>
    <phoneticPr fontId="2" type="noConversion"/>
  </si>
  <si>
    <t>: 예를 들어, 부모 트랜잭션이 롤백 되더라도 커밋 상태가 유지되어야하는 업무에 활용</t>
    <phoneticPr fontId="2" type="noConversion"/>
  </si>
  <si>
    <t>: 감사를 위해 로그를 남겨야 하는 경우, 일련번호 채번 등</t>
    <phoneticPr fontId="2" type="noConversion"/>
  </si>
  <si>
    <t>자율 트랜잭션의 특징</t>
    <phoneticPr fontId="2" type="noConversion"/>
  </si>
  <si>
    <t>: 부모 트랜잭션과 Lock, 리소스, 커밋에 관련된 의존성을 가지지 않음</t>
    <phoneticPr fontId="2" type="noConversion"/>
  </si>
  <si>
    <t>: 부모 트랜잭션과 자율 트랜잭션은 서로 독립적이므로 Lock 역시 공유하지 못함</t>
    <phoneticPr fontId="2" type="noConversion"/>
  </si>
  <si>
    <t>: 부모 트랜잭션에서 점유된 Lock을 자율 트랜잭션에서 소유하고자 한다면 데드락 현상이 발생하므로 주의해야 함</t>
    <phoneticPr fontId="2" type="noConversion"/>
  </si>
  <si>
    <t>: 패키지 명세에서는 설정이 불가능하고 패키지 몸체에서만 설정 가능</t>
    <phoneticPr fontId="2" type="noConversion"/>
  </si>
  <si>
    <t xml:space="preserve">  at1;</t>
    <phoneticPr fontId="2" type="noConversion"/>
  </si>
  <si>
    <t xml:space="preserve">        99 at1            at1</t>
  </si>
  <si>
    <t xml:space="preserve">        10 ACCOUNTING     NEW YORK</t>
  </si>
  <si>
    <t xml:space="preserve">        20 RESEARCH       DALLAS</t>
  </si>
  <si>
    <t xml:space="preserve">        30 SALES          CHICAGO</t>
  </si>
  <si>
    <t xml:space="preserve">        40 OPERATIONS     BOSTON</t>
  </si>
  <si>
    <t>자율 트랜잭션 활용 방안</t>
    <phoneticPr fontId="2" type="noConversion"/>
  </si>
  <si>
    <t>: 감사 목적을 위한 로깅 또는 에러 로깅, 최대값을 채번하는 프로그램에서 자율 트랜잭션을 활용</t>
    <phoneticPr fontId="2" type="noConversion"/>
  </si>
  <si>
    <t>자율 트랜잭션으로 인한 데드락</t>
    <phoneticPr fontId="2" type="noConversion"/>
  </si>
  <si>
    <t>: 부모 트랜잭션과 자식 트랜잭션이 리소스를 서로 점유하려고 하면 데드락 발생</t>
    <phoneticPr fontId="2" type="noConversion"/>
  </si>
  <si>
    <t>ORA-00060: 자원 대기중 교착 상태가 검출되었습니다</t>
  </si>
  <si>
    <t>자율 트랜잭션 선언 위치</t>
    <phoneticPr fontId="2" type="noConversion"/>
  </si>
  <si>
    <t>: 패키지 명세 부분에 자율 트랜잭션을 선언하면 에러 발생</t>
    <phoneticPr fontId="2" type="noConversion"/>
  </si>
  <si>
    <t>PACKAGE AUTO3에 대한 오류:</t>
  </si>
  <si>
    <t>LINE/COL ERROR</t>
  </si>
  <si>
    <t>-------- -----------------------------------------------------------------</t>
  </si>
  <si>
    <t>3/10     PLS-00710: AUTONOMOUS_TRANSACTION 프래그마를 여기에 지정할 수</t>
  </si>
  <si>
    <t xml:space="preserve">         없습니다.</t>
  </si>
  <si>
    <t>CREATE OR REPLACE PROCEDURE at1</t>
    <phoneticPr fontId="2" type="noConversion"/>
  </si>
  <si>
    <t xml:space="preserve">  PRAGMA AUTONOMOUS_TRANSACTION;</t>
    <phoneticPr fontId="2" type="noConversion"/>
  </si>
  <si>
    <t>-- 반드시 커밋</t>
    <phoneticPr fontId="2" type="noConversion"/>
  </si>
  <si>
    <t>자율 트랜잭션 생성</t>
    <phoneticPr fontId="2" type="noConversion"/>
  </si>
  <si>
    <t xml:space="preserve">  INSERT INTO dept VALUES(99, 'at1', 'at1');</t>
    <phoneticPr fontId="2" type="noConversion"/>
  </si>
  <si>
    <t xml:space="preserve">  DBMS_OUTPUT.PUT_LINE(SQL%ROWCOUNT || 'inserted…');</t>
    <phoneticPr fontId="2" type="noConversion"/>
  </si>
  <si>
    <t>CREATE OR REPLACE PROCEDURE at2</t>
    <phoneticPr fontId="2" type="noConversion"/>
  </si>
  <si>
    <t xml:space="preserve">  INSERT INTO dept VALUES(77, 'at2', 'at2');</t>
    <phoneticPr fontId="2" type="noConversion"/>
  </si>
  <si>
    <t xml:space="preserve">  ROLLBACK;</t>
    <phoneticPr fontId="2" type="noConversion"/>
  </si>
  <si>
    <t>-- at1 프로시저와 독립적으로 INSERT 문장이 롤백</t>
    <phoneticPr fontId="2" type="noConversion"/>
  </si>
  <si>
    <t>SELECT * FROM DEPT;</t>
    <phoneticPr fontId="2" type="noConversion"/>
  </si>
  <si>
    <t>SQL&gt; EXEC at2;</t>
    <phoneticPr fontId="2" type="noConversion"/>
  </si>
  <si>
    <t xml:space="preserve">  UPDATE emp SET sal=1000 WHERE empno=7844;</t>
    <phoneticPr fontId="2" type="noConversion"/>
  </si>
  <si>
    <t xml:space="preserve">  UPDATE emp SET sal=1600 WHERE empno=7844;</t>
    <phoneticPr fontId="2" type="noConversion"/>
  </si>
  <si>
    <t>CREATE OR REPLACE PACKAGE auto3</t>
    <phoneticPr fontId="2" type="noConversion"/>
  </si>
  <si>
    <t xml:space="preserve">  PROCEDURE p;</t>
    <phoneticPr fontId="2" type="noConversion"/>
  </si>
  <si>
    <t xml:space="preserve">  PROCEDURE q;</t>
    <phoneticPr fontId="2" type="noConversion"/>
  </si>
  <si>
    <t>END auto3;</t>
    <phoneticPr fontId="2" type="noConversion"/>
  </si>
  <si>
    <t>DROP PACKAGE auto3;</t>
    <phoneticPr fontId="2" type="noConversion"/>
  </si>
  <si>
    <t>CREATE OR REPLACE PACKAGE auto2</t>
    <phoneticPr fontId="2" type="noConversion"/>
  </si>
  <si>
    <t>END auto2;</t>
    <phoneticPr fontId="2" type="noConversion"/>
  </si>
  <si>
    <t>CREATE OR REPLACE PACKAGE BODY auto2</t>
    <phoneticPr fontId="2" type="noConversion"/>
  </si>
  <si>
    <t xml:space="preserve">  PROCEDURE p</t>
    <phoneticPr fontId="2" type="noConversion"/>
  </si>
  <si>
    <t xml:space="preserve">  IS</t>
    <phoneticPr fontId="2" type="noConversion"/>
  </si>
  <si>
    <t xml:space="preserve">    PRAGMA AUTONOMOUS_TRANSACTION;</t>
    <phoneticPr fontId="2" type="noConversion"/>
  </si>
  <si>
    <t xml:space="preserve">  END p;</t>
    <phoneticPr fontId="2" type="noConversion"/>
  </si>
  <si>
    <t>CONN scott/tiger</t>
    <phoneticPr fontId="2" type="noConversion"/>
  </si>
  <si>
    <t>CREATE OR REPLACE PROCEDURE insert_dept_noauth_proc</t>
    <phoneticPr fontId="2" type="noConversion"/>
  </si>
  <si>
    <t>(p_deptno dept.deptno%TYPE,</t>
    <phoneticPr fontId="2" type="noConversion"/>
  </si>
  <si>
    <t xml:space="preserve"> p_dname dept.dname%TYPE,</t>
    <phoneticPr fontId="2" type="noConversion"/>
  </si>
  <si>
    <t xml:space="preserve"> p_loc dept.loc%TYPE)</t>
    <phoneticPr fontId="2" type="noConversion"/>
  </si>
  <si>
    <t xml:space="preserve">  INSERT INTO dept VALUES(p_deptno, p_dname, p_loc);</t>
    <phoneticPr fontId="2" type="noConversion"/>
  </si>
  <si>
    <t>CREATE OR REPLACE PROCEDURE insert_dept_auth_proc</t>
    <phoneticPr fontId="2" type="noConversion"/>
  </si>
  <si>
    <t xml:space="preserve"> AUTHID CURRENT_USER</t>
    <phoneticPr fontId="2" type="noConversion"/>
  </si>
  <si>
    <t>-- 호출자(Caller)의 권한으로 수행</t>
    <phoneticPr fontId="2" type="noConversion"/>
  </si>
  <si>
    <t>-- 정의자(Definer)의 권한으로 수행</t>
    <phoneticPr fontId="2" type="noConversion"/>
  </si>
  <si>
    <t>GRANT EXECUTE ON insert_dept_noauth_proc to hr;</t>
    <phoneticPr fontId="2" type="noConversion"/>
  </si>
  <si>
    <t>GRANT EXECUTE ON insert_dept_auth_proc to hr;</t>
    <phoneticPr fontId="2" type="noConversion"/>
  </si>
  <si>
    <t>SELECT * FROM dept WHERE deptno in (91, 92);</t>
    <phoneticPr fontId="2" type="noConversion"/>
  </si>
  <si>
    <t>ROLLBACK;</t>
    <phoneticPr fontId="2" type="noConversion"/>
  </si>
  <si>
    <t>CONN hr/hr</t>
    <phoneticPr fontId="2" type="noConversion"/>
  </si>
  <si>
    <t>CREATE TABLE dept</t>
    <phoneticPr fontId="2" type="noConversion"/>
  </si>
  <si>
    <t>(deptno NUMBER(2),</t>
    <phoneticPr fontId="2" type="noConversion"/>
  </si>
  <si>
    <t xml:space="preserve"> dname VARCHAR2(14),</t>
    <phoneticPr fontId="2" type="noConversion"/>
  </si>
  <si>
    <t xml:space="preserve"> loc VARCHAR2(13));</t>
    <phoneticPr fontId="2" type="noConversion"/>
  </si>
  <si>
    <t>SELECT * FROM dept WHERE deptno in (91, 92);</t>
    <phoneticPr fontId="2" type="noConversion"/>
  </si>
  <si>
    <t>EXEC insert_dept_noauth_proc(91, 'Test01', 'Test01');</t>
    <phoneticPr fontId="2" type="noConversion"/>
  </si>
  <si>
    <t>EXEC insert_dept_auth_proc(92, 'Test02', 'Test02');</t>
    <phoneticPr fontId="2" type="noConversion"/>
  </si>
  <si>
    <t>EXEC scott.insert_dept_noauth_proc(91, 'Test01', 'Test01');</t>
    <phoneticPr fontId="2" type="noConversion"/>
  </si>
  <si>
    <t>EXEC scott.insert_dept_auth_proc(92, 'Test02', 'Test02');</t>
    <phoneticPr fontId="2" type="noConversion"/>
  </si>
  <si>
    <t>DELETE FROM dept WHERE deptno = 91;</t>
    <phoneticPr fontId="2" type="noConversion"/>
  </si>
  <si>
    <t xml:space="preserve">  EXECUTE IMMEDIATE v_str;</t>
    <phoneticPr fontId="2" type="noConversion"/>
  </si>
  <si>
    <t>CREATE OR REPLACE PROCEDURE exec_ddl_noauth_proc(v_str IN VARCHAR2)</t>
    <phoneticPr fontId="2" type="noConversion"/>
  </si>
  <si>
    <t>CREATE OR REPLACE PROCEDURE exec_ddl_auth_proc(v_str IN VARCHAR2)</t>
    <phoneticPr fontId="2" type="noConversion"/>
  </si>
  <si>
    <t>AUTHID CURRENT_USER</t>
    <phoneticPr fontId="2" type="noConversion"/>
  </si>
  <si>
    <t>GRANT EXECUTE ON exec_ddl_auth_proc TO hr;</t>
    <phoneticPr fontId="2" type="noConversion"/>
  </si>
  <si>
    <t>GRANT EXECUTE ON exec_ddl_noauth_proc TO hr;</t>
    <phoneticPr fontId="2" type="noConversion"/>
  </si>
  <si>
    <t>EXEC exec_ddl_noauth_proc('create table invoker_test1(id number)');</t>
    <phoneticPr fontId="2" type="noConversion"/>
  </si>
  <si>
    <t>EXEC exec_ddl_auth_proc('create table invoker_test2(id number)');</t>
    <phoneticPr fontId="2" type="noConversion"/>
  </si>
  <si>
    <t>SELECT table_name</t>
    <phoneticPr fontId="2" type="noConversion"/>
  </si>
  <si>
    <t>FROM user_tables</t>
    <phoneticPr fontId="2" type="noConversion"/>
  </si>
  <si>
    <t>WHERE table_name LIKE 'INVOKER%';</t>
    <phoneticPr fontId="2" type="noConversion"/>
  </si>
  <si>
    <t>EXEC scott.exec_ddl_noauth_proc('create table invoker_test1(id number)');</t>
    <phoneticPr fontId="2" type="noConversion"/>
  </si>
  <si>
    <t>EXEC scott.exec_ddl_auth_proc('create table invoker_test2(id number)');</t>
    <phoneticPr fontId="2" type="noConversion"/>
  </si>
  <si>
    <t>-- scott 스키마에 테이블 생성 권한 없음</t>
    <phoneticPr fontId="2" type="noConversion"/>
  </si>
  <si>
    <t>-- 정의자와 호출자가 동일한 경우에는 차이가 없음</t>
    <phoneticPr fontId="2" type="noConversion"/>
  </si>
  <si>
    <t>-- scott.dept에 insert</t>
    <phoneticPr fontId="2" type="noConversion"/>
  </si>
  <si>
    <t>-- hr.dept에 insert</t>
    <phoneticPr fontId="2" type="noConversion"/>
  </si>
  <si>
    <t>SHOW ERR</t>
    <phoneticPr fontId="2" type="noConversion"/>
  </si>
  <si>
    <t xml:space="preserve">  - DBMS_SQL 패키지 사용</t>
    <phoneticPr fontId="2" type="noConversion"/>
  </si>
  <si>
    <t>PL/SQL의 성능 튜닝</t>
    <phoneticPr fontId="2" type="noConversion"/>
  </si>
  <si>
    <t xml:space="preserve">     (select value from v$parameter where name = 'user_dump_dest') d,</t>
  </si>
  <si>
    <t xml:space="preserve">     (select substr(version, 0, 2) version from v$instance) i,</t>
  </si>
  <si>
    <t xml:space="preserve">     (select spid from v$process where addr = (select paddr from v$session</t>
  </si>
  <si>
    <t xml:space="preserve">                                               where sid = (select sid from v$mystat where rownum = 1))) s;</t>
  </si>
  <si>
    <t>conn / as sysdba</t>
    <phoneticPr fontId="2" type="noConversion"/>
  </si>
  <si>
    <t>show parameter user_dump_dest</t>
    <phoneticPr fontId="2" type="noConversion"/>
  </si>
  <si>
    <t>-- 관리자로 접속</t>
    <phoneticPr fontId="2" type="noConversion"/>
  </si>
  <si>
    <t>-- 트레이스 파일이 저장되는 디렉터리명 확인</t>
    <phoneticPr fontId="2" type="noConversion"/>
  </si>
  <si>
    <t xml:space="preserve">  SELECT COUNT(*) INTO v_sal FROM emp;</t>
    <phoneticPr fontId="2" type="noConversion"/>
  </si>
  <si>
    <t>SQL 트레이스 파일의 위치</t>
    <phoneticPr fontId="2" type="noConversion"/>
  </si>
  <si>
    <t>SQL 트레이스(10046 이벤트 추적)</t>
    <phoneticPr fontId="2" type="noConversion"/>
  </si>
  <si>
    <t>: 명령창에서 tkprof 유틸리티 사용</t>
    <phoneticPr fontId="2" type="noConversion"/>
  </si>
  <si>
    <t>트레이스 파일 포맷팅</t>
    <phoneticPr fontId="2" type="noConversion"/>
  </si>
  <si>
    <t>tkprof 트레이스파일명 출력파일명 explain=계정/암호 sys=no</t>
    <phoneticPr fontId="2" type="noConversion"/>
  </si>
  <si>
    <t>GRANT SELECT ANY DICTIONARY TO scott;</t>
    <phoneticPr fontId="2" type="noConversion"/>
  </si>
  <si>
    <t>명령창에서 트레이스 파일을 포맷팅</t>
    <phoneticPr fontId="2" type="noConversion"/>
  </si>
  <si>
    <t>********************************************************************************</t>
  </si>
  <si>
    <t>SQL ID: 79bg9cb9a77v2 Plan Hash: 1006289799</t>
  </si>
  <si>
    <t xml:space="preserve">SELECT COUNT(*) </t>
  </si>
  <si>
    <t>FROM</t>
  </si>
  <si>
    <t xml:space="preserve"> EMP</t>
  </si>
  <si>
    <t>call     count       cpu    elapsed       disk      query    current        rows</t>
  </si>
  <si>
    <t>------- ------  -------- ---------- ---------- ---------- ----------  ----------</t>
  </si>
  <si>
    <t>Parse        1      0.00       0.00          0          2          0           0</t>
  </si>
  <si>
    <t>Execute      1      0.00       0.00          0          0          0           0</t>
  </si>
  <si>
    <t>Fetch        1      0.00       0.00          0          4          0           1</t>
  </si>
  <si>
    <t>total        3      0.00       0.00          0          6          0           1</t>
  </si>
  <si>
    <t>Misses in library cache during parse: 1</t>
  </si>
  <si>
    <t>Optimizer mode: ALL_ROWS</t>
  </si>
  <si>
    <t>Parsing user id: 72  (SCOTT)   (recursive depth: 1)</t>
  </si>
  <si>
    <t>Number of plan statistics captured: 1</t>
  </si>
  <si>
    <t>Rows (1st) Rows (avg) Rows (max)  Row Source Operation</t>
  </si>
  <si>
    <t>---------- ---------- ----------  ---------------------------------------------------</t>
  </si>
  <si>
    <t xml:space="preserve">         1          1          1  SORT AGGREGATE (cr=4 pr=0 pw=0 time=32 us)</t>
  </si>
  <si>
    <t xml:space="preserve">        14         14         14   INDEX FAST FULL SCAN PK_EMP (cr=4 pr=0 pw=0 time=21 us cost=2 size=0 card=14)(object id 20470)</t>
  </si>
  <si>
    <t>Rows     Execution Plan</t>
  </si>
  <si>
    <t>-------  ---------------------------------------------------</t>
  </si>
  <si>
    <t xml:space="preserve">      0  SELECT STATEMENT   MODE: ALL_ROWS</t>
  </si>
  <si>
    <t xml:space="preserve">      1   SORT (AGGREGATE)</t>
  </si>
  <si>
    <t xml:space="preserve">     14    INDEX (FAST FULL SCAN) OF 'PK_EMP' (INDEX (UNIQUE))</t>
  </si>
  <si>
    <t>: PL/SQL 프로그램 내의 각각의 SQL 문장에 대한 실행 계획 및 수행 통계</t>
    <phoneticPr fontId="2" type="noConversion"/>
  </si>
  <si>
    <t>ALTER SESSION SET EVENTS '10046 trace name context forever, level 12';</t>
    <phoneticPr fontId="2" type="noConversion"/>
  </si>
  <si>
    <t>ALTER SESSION SET EVENTS '10046 trace name context off';</t>
    <phoneticPr fontId="2" type="noConversion"/>
  </si>
  <si>
    <t>PL/SQL 블록 내의 SQL 문장이 1회 파싱, 1회 실행, 1건 인출</t>
    <phoneticPr fontId="2" type="noConversion"/>
  </si>
  <si>
    <t xml:space="preserve"> Open-Fetch-Close는 1회의 Fetch Call에 1건을 읽지만, Cursor for Loop는 100건을 읽음(10g 이상)</t>
    <phoneticPr fontId="2" type="noConversion"/>
  </si>
  <si>
    <t>: BULK COLLECT를 사용한다.</t>
    <phoneticPr fontId="2" type="noConversion"/>
  </si>
  <si>
    <t>: 대량의 데이터를 변경해야 할 때는 변경 할 데이터를 컬렉션에 저장한 다음, FORALL을 사용하여 Execute Call을 감소시켜야 한다.</t>
    <phoneticPr fontId="2" type="noConversion"/>
  </si>
  <si>
    <t>Fetch Call 감소</t>
    <phoneticPr fontId="2" type="noConversion"/>
  </si>
  <si>
    <t>: SQL 문장 내에서 사용자가 직접 정의한 함수보다 가능하면 내장 함수를 사용하도록 한다.</t>
    <phoneticPr fontId="2" type="noConversion"/>
  </si>
  <si>
    <t>함수 호출 자체</t>
    <phoneticPr fontId="2" type="noConversion"/>
  </si>
  <si>
    <t>: 최대한 One-SQL로 작성하여, 불필요하게 SQL 문장을 호출하지 않도록 해야 한다.</t>
    <phoneticPr fontId="2" type="noConversion"/>
  </si>
  <si>
    <t xml:space="preserve">  즉, PL/SQL 튜닝도 사실은 PL/SQL 프로그램 내의 개별 SQL 문장에 대한 튜닝 문제로 귀결됨</t>
    <phoneticPr fontId="2" type="noConversion"/>
  </si>
  <si>
    <t xml:space="preserve">  v_tab VARCHAR2(10) := 'NDS_TEST';</t>
    <phoneticPr fontId="2" type="noConversion"/>
  </si>
  <si>
    <t xml:space="preserve">  v_sqlstmt VARCHAR2(1000);</t>
    <phoneticPr fontId="2" type="noConversion"/>
  </si>
  <si>
    <t xml:space="preserve">  v_cnt NUMBER;</t>
    <phoneticPr fontId="2" type="noConversion"/>
  </si>
  <si>
    <t xml:space="preserve">  v_id NUMBER;</t>
    <phoneticPr fontId="2" type="noConversion"/>
  </si>
  <si>
    <t xml:space="preserve">  v_null NUMBER := null;</t>
    <phoneticPr fontId="2" type="noConversion"/>
  </si>
  <si>
    <t xml:space="preserve">  DBMS_OUTPUT.PUT_LINE('[Create Table]');</t>
    <phoneticPr fontId="2" type="noConversion"/>
  </si>
  <si>
    <t xml:space="preserve">  DBMS_OUTPUT.PUT_LINE('.');</t>
    <phoneticPr fontId="2" type="noConversion"/>
  </si>
  <si>
    <t xml:space="preserve">  DBMS_OUTPUT.PUT_LINE('[Insert Data]');</t>
    <phoneticPr fontId="2" type="noConversion"/>
  </si>
  <si>
    <t xml:space="preserve">  DBMS_OUTPUT.PUT_LINE('[Delete]');</t>
    <phoneticPr fontId="2" type="noConversion"/>
  </si>
  <si>
    <t xml:space="preserve">  DBMS_OUTPUT.PUT_LINE('[Update with null]');</t>
    <phoneticPr fontId="2" type="noConversion"/>
  </si>
  <si>
    <t xml:space="preserve">  DBMS_OUTPUT.PUT_LINE('[Drop Table]');</t>
    <phoneticPr fontId="2" type="noConversion"/>
  </si>
  <si>
    <t xml:space="preserve">  DBMS_OUTPUT.PUT_LINE('[Select into ~ Single Column]');</t>
    <phoneticPr fontId="2" type="noConversion"/>
  </si>
  <si>
    <t xml:space="preserve">  DBMS_OUTPUT.PUT_LINE('[Select into ~ Multi Column(With Record Type)]');</t>
    <phoneticPr fontId="2" type="noConversion"/>
  </si>
  <si>
    <t xml:space="preserve">  DBMS_OUTPUT.PUT_LINE('[Select into ~ Multi Row, Multi Column(With bulk collect into)]');</t>
    <phoneticPr fontId="2" type="noConversion"/>
  </si>
  <si>
    <t xml:space="preserve">  DBMS_OUTPUT.PUT_LINE('[Open ~ ref cursor]');</t>
    <phoneticPr fontId="2" type="noConversion"/>
  </si>
  <si>
    <t>END;</t>
    <phoneticPr fontId="2" type="noConversion"/>
  </si>
  <si>
    <t xml:space="preserve">  v_sql VARCHAR2(256) := 'select * from emp';</t>
    <phoneticPr fontId="2" type="noConversion"/>
  </si>
  <si>
    <t xml:space="preserve">  v_cursor SYS_REFCURSOR;</t>
    <phoneticPr fontId="2" type="noConversion"/>
  </si>
  <si>
    <t xml:space="preserve">  OPEN v_cursor for v_sql;</t>
    <phoneticPr fontId="2" type="noConversion"/>
  </si>
  <si>
    <t xml:space="preserve">  ref_to_cursor_proc(v_cursor);</t>
    <phoneticPr fontId="2" type="noConversion"/>
  </si>
  <si>
    <t>반대로 DBMS_SQL.TO_CURSOR_NUMBER 함수를 이용하여 REF 커서를 커서로 변환 가능</t>
    <phoneticPr fontId="2" type="noConversion"/>
  </si>
  <si>
    <t>CREATE OR REPLACE PROCEDURE ref_to_cursor_proc(p_ref_cur IN OUT SYS_REFCURSOR)</t>
    <phoneticPr fontId="2" type="noConversion"/>
  </si>
  <si>
    <t xml:space="preserve">  v_colCnt NUMBER := 0;</t>
    <phoneticPr fontId="2" type="noConversion"/>
  </si>
  <si>
    <t xml:space="preserve">  v_descTbl DBMS_SQL.DESC_TAB;</t>
    <phoneticPr fontId="2" type="noConversion"/>
  </si>
  <si>
    <t xml:space="preserve">  v_columnValue VARCHAR2(4000);</t>
    <phoneticPr fontId="2" type="noConversion"/>
  </si>
  <si>
    <t xml:space="preserve">  v_status INTEGER;</t>
    <phoneticPr fontId="2" type="noConversion"/>
  </si>
  <si>
    <t xml:space="preserve">  v_cursor := DBMS_SQL.TO_CURSOR_NUMBER(p_ref_cur);</t>
    <phoneticPr fontId="2" type="noConversion"/>
  </si>
  <si>
    <t xml:space="preserve">  DBMS_SQL.DESCRIBE_COLUMNS(v_cursor, v_colCnt, v_descTbl);</t>
    <phoneticPr fontId="2" type="noConversion"/>
  </si>
  <si>
    <t xml:space="preserve">  FOR i IN 1..v_colCnt loop</t>
    <phoneticPr fontId="2" type="noConversion"/>
  </si>
  <si>
    <t xml:space="preserve">    DBMS_SQL.DEFINE_COLUMN(v_cursor, i, v_columnValue, 4000);</t>
    <phoneticPr fontId="2" type="noConversion"/>
  </si>
  <si>
    <t xml:space="preserve">    FOR i IN 1..v_colCnt LOOP</t>
    <phoneticPr fontId="2" type="noConversion"/>
  </si>
  <si>
    <t xml:space="preserve">      DBMS_SQL.COLUMN_VALUE(v_cursor, i, v_columnValue);</t>
    <phoneticPr fontId="2" type="noConversion"/>
  </si>
  <si>
    <t xml:space="preserve">      DBMS_OUTPUT.PUT_LINE(RPAD(v_descTbl(i).col_name, 30) || ' : ' || v_columnValue);</t>
    <phoneticPr fontId="2" type="noConversion"/>
  </si>
  <si>
    <t xml:space="preserve">    END LOOP;</t>
    <phoneticPr fontId="2" type="noConversion"/>
  </si>
  <si>
    <t xml:space="preserve">  DBMS_SQL.CLOSE_CURSOR(v_cursor);</t>
    <phoneticPr fontId="2" type="noConversion"/>
  </si>
  <si>
    <t xml:space="preserve">  WHILE(DBMS_SQL.FETCH_ROWS(v_cursor) &gt; 0) LOOP</t>
    <phoneticPr fontId="2" type="noConversion"/>
  </si>
  <si>
    <t xml:space="preserve">  v_cursor INTEGER; </t>
    <phoneticPr fontId="2" type="noConversion"/>
  </si>
  <si>
    <t xml:space="preserve">  TYPE emp_type IS TABLE OF emp%ROWTYPE INDEX BY PLS_INTEGER;</t>
    <phoneticPr fontId="2" type="noConversion"/>
  </si>
  <si>
    <t xml:space="preserve">  v_emps emp_type;</t>
    <phoneticPr fontId="2" type="noConversion"/>
  </si>
  <si>
    <t xml:space="preserve">  v_sql CLOB;</t>
    <phoneticPr fontId="2" type="noConversion"/>
  </si>
  <si>
    <t xml:space="preserve">  v_cursor PLS_INTEGER := DBMS_SQL.OPEN_CURSOR;</t>
    <phoneticPr fontId="2" type="noConversion"/>
  </si>
  <si>
    <t xml:space="preserve">  v_rc SYS_REFCURSOR;</t>
    <phoneticPr fontId="2" type="noConversion"/>
  </si>
  <si>
    <t xml:space="preserve">  v_status PLS_INTEGER;</t>
    <phoneticPr fontId="2" type="noConversion"/>
  </si>
  <si>
    <t xml:space="preserve">  v_sql := 'select * from emp where deptno = :deptno';</t>
    <phoneticPr fontId="2" type="noConversion"/>
  </si>
  <si>
    <t xml:space="preserve">  DBMS_SQL.PARSE(v_cursor, v_sql, DBMS_SQL.NATIVE);</t>
    <phoneticPr fontId="2" type="noConversion"/>
  </si>
  <si>
    <t xml:space="preserve">  DBMS_SQL.BIND_VARIABLE(v_cursor, ':deptno', 10);</t>
    <phoneticPr fontId="2" type="noConversion"/>
  </si>
  <si>
    <t xml:space="preserve">  v_status := DBMS_SQL.EXECUTE(v_cursor);</t>
    <phoneticPr fontId="2" type="noConversion"/>
  </si>
  <si>
    <t xml:space="preserve">  v_rc := DBMS_SQL.TO_REFCURSOR(v_cursor);</t>
    <phoneticPr fontId="2" type="noConversion"/>
  </si>
  <si>
    <t xml:space="preserve">    FETCH v_rc bulk COLLECT INTO v_emps LIMIT 100;</t>
    <phoneticPr fontId="2" type="noConversion"/>
  </si>
  <si>
    <t xml:space="preserve">    FOR i in 1..v_emps.count LOOP</t>
    <phoneticPr fontId="2" type="noConversion"/>
  </si>
  <si>
    <t xml:space="preserve">      DBMS_OUTPUT.PUT_LINE('Name = ' || v_emps(i).ename);</t>
    <phoneticPr fontId="2" type="noConversion"/>
  </si>
  <si>
    <t xml:space="preserve">    EXIT WHEN v_rc%NOTFOUND;</t>
    <phoneticPr fontId="2" type="noConversion"/>
  </si>
  <si>
    <t xml:space="preserve">  CLOSE v_rc;</t>
    <phoneticPr fontId="2" type="noConversion"/>
  </si>
  <si>
    <t>TO_REFCURSOR 프로시저를 이용하면 DBMS_SQL 패키지를 이용하여 오픈한 커서를 REF 커서로 변경 가능</t>
    <phoneticPr fontId="2" type="noConversion"/>
  </si>
  <si>
    <t xml:space="preserve">  v_cursor NUMBER;</t>
    <phoneticPr fontId="2" type="noConversion"/>
  </si>
  <si>
    <t xml:space="preserve">  v_status NUMBER;</t>
    <phoneticPr fontId="2" type="noConversion"/>
  </si>
  <si>
    <t xml:space="preserve">  v_sql := 'select ';</t>
    <phoneticPr fontId="2" type="noConversion"/>
  </si>
  <si>
    <t xml:space="preserve">  FOR i IN 1..300 LOOP</t>
    <phoneticPr fontId="2" type="noConversion"/>
  </si>
  <si>
    <t xml:space="preserve">    v_sql := v_sql || 'RPAD(''x'', 200) col' || i || ', ';</t>
    <phoneticPr fontId="2" type="noConversion"/>
  </si>
  <si>
    <t xml:space="preserve">  v_sql := v_sql || 'RPAD(''x'', 200) col301 FROM DUAL';</t>
    <phoneticPr fontId="2" type="noConversion"/>
  </si>
  <si>
    <t xml:space="preserve">  v_cursor := DBMS_SQL.OPEN_CURSOR;</t>
    <phoneticPr fontId="2" type="noConversion"/>
  </si>
  <si>
    <t xml:space="preserve">  v_array DBMS_SQL.VARCHAR2A;</t>
    <phoneticPr fontId="2" type="noConversion"/>
  </si>
  <si>
    <t xml:space="preserve">  v_theCursor INTEGER DEFAULT DBMS_SQL.OPEN_CURSOR;</t>
    <phoneticPr fontId="2" type="noConversion"/>
  </si>
  <si>
    <t xml:space="preserve">  v_length NUMBER;</t>
    <phoneticPr fontId="2" type="noConversion"/>
  </si>
  <si>
    <t xml:space="preserve">  v_length := CEIL(DBMS_LOB.GETLENGTH(v_sql) / 1000);</t>
    <phoneticPr fontId="2" type="noConversion"/>
  </si>
  <si>
    <t xml:space="preserve">  FOR idx IN 1..v_length LOOP</t>
    <phoneticPr fontId="2" type="noConversion"/>
  </si>
  <si>
    <t xml:space="preserve">    v_array(idx) := DBMS_LOB.SUBSTR(v_sql, 1000, (idx-1)*1000+1);</t>
    <phoneticPr fontId="2" type="noConversion"/>
  </si>
  <si>
    <t xml:space="preserve">  DBMS_SQL.PARSE(v_theCursor, v_array, 1, v_length, FALSE, DBMS_SQL.NATIVE);</t>
    <phoneticPr fontId="2" type="noConversion"/>
  </si>
  <si>
    <t xml:space="preserve">  v_status := DBMS_SQL.EXECUTE(v_theCursor);</t>
    <phoneticPr fontId="2" type="noConversion"/>
  </si>
  <si>
    <t xml:space="preserve">  DBMS_SQL.CLOSE_CURSOR(v_theCursor);</t>
    <phoneticPr fontId="2" type="noConversion"/>
  </si>
  <si>
    <t xml:space="preserve">  OPEN v_cursor FOR v_sql;</t>
    <phoneticPr fontId="2" type="noConversion"/>
  </si>
  <si>
    <t xml:space="preserve">  CLOSE v_cursor;</t>
    <phoneticPr fontId="2" type="noConversion"/>
  </si>
  <si>
    <t xml:space="preserve">  EXECUTE IMMEDIATE 'create table ' || v_tab || '(id number)';</t>
    <phoneticPr fontId="2" type="noConversion"/>
  </si>
  <si>
    <t xml:space="preserve">  DBMS_OUTPUT.PUT_LINE('SQL%ROWCOUNT : ' || SQL%ROWCOUNT);</t>
    <phoneticPr fontId="2" type="noConversion"/>
  </si>
  <si>
    <t xml:space="preserve">  DBMS_OUTPUT.PUT_LINE('SQL%ROWCOUNT : ' || SQL%ROWCOUNT);</t>
    <phoneticPr fontId="2" type="noConversion"/>
  </si>
  <si>
    <t xml:space="preserve">  FOR i IN 1..10 LOOP</t>
    <phoneticPr fontId="2" type="noConversion"/>
  </si>
  <si>
    <t xml:space="preserve">    EXECUTE IMMEDIATE 'insert into ' || v_tab || ' values(:1)' USING i;</t>
    <phoneticPr fontId="2" type="noConversion"/>
  </si>
  <si>
    <t xml:space="preserve">  EXECUTE IMMEDIATE 'delete from ' || v_tab || ' where id = :id returning id into :deleted_id'</t>
    <phoneticPr fontId="2" type="noConversion"/>
  </si>
  <si>
    <t xml:space="preserve">    USING 7 RETURNING INTO v_id;</t>
    <phoneticPr fontId="2" type="noConversion"/>
  </si>
  <si>
    <t xml:space="preserve">  DBMS_OUTPUT.PUT_LINE('id deleted with returning : ' || v_id);</t>
    <phoneticPr fontId="2" type="noConversion"/>
  </si>
  <si>
    <t xml:space="preserve">    USING 8, OUT v_id;</t>
    <phoneticPr fontId="2" type="noConversion"/>
  </si>
  <si>
    <t xml:space="preserve">  DBMS_OUTPUT.PUT_LINE('id deleted with out : ' || v_id);</t>
    <phoneticPr fontId="2" type="noConversion"/>
  </si>
  <si>
    <t xml:space="preserve">  EXECUTE IMMEDIATE 'update ' || v_tab || ' set id = :1 ' USING v_null;</t>
    <phoneticPr fontId="2" type="noConversion"/>
  </si>
  <si>
    <t xml:space="preserve">  DBMS_OUTPUT.PUT_LINE('drop table nds_test');</t>
    <phoneticPr fontId="2" type="noConversion"/>
  </si>
  <si>
    <t>SQL%ROWCOUNT : 1</t>
  </si>
  <si>
    <t>SQL%ROWCOUNT : 8</t>
  </si>
  <si>
    <t>drop table nds_test</t>
  </si>
  <si>
    <t>예) DDL, DML</t>
    <phoneticPr fontId="2" type="noConversion"/>
  </si>
  <si>
    <t xml:space="preserve">  v_tab VARCHAR2(10) := 'emp';</t>
    <phoneticPr fontId="2" type="noConversion"/>
  </si>
  <si>
    <t xml:space="preserve">  TYPE emptab IS TABLE OF emp%ROWTYPE;</t>
    <phoneticPr fontId="2" type="noConversion"/>
  </si>
  <si>
    <t xml:space="preserve">  v_emptab emptab := emptab();</t>
    <phoneticPr fontId="2" type="noConversion"/>
  </si>
  <si>
    <t xml:space="preserve">  v_cnt NUMBER;</t>
    <phoneticPr fontId="2" type="noConversion"/>
  </si>
  <si>
    <t xml:space="preserve">  v_id NUMBER;</t>
    <phoneticPr fontId="2" type="noConversion"/>
  </si>
  <si>
    <t xml:space="preserve">  v_cur SYS_REFCURSOR;</t>
    <phoneticPr fontId="2" type="noConversion"/>
  </si>
  <si>
    <t xml:space="preserve">    FETCH v_cur INTO v_emp_rec;</t>
    <phoneticPr fontId="2" type="noConversion"/>
  </si>
  <si>
    <t xml:space="preserve">    DBMS_OUTPUT.PUT_LINE('empno : ' || v_emp_rec.empno || ' ename : ' || v_emp_rec.ename);</t>
    <phoneticPr fontId="2" type="noConversion"/>
  </si>
  <si>
    <t xml:space="preserve">    EXIT WHEN v_cur%NOTFOUND;</t>
    <phoneticPr fontId="2" type="noConversion"/>
  </si>
  <si>
    <t xml:space="preserve">  DBMS_OUTPUT.PUT_LINE('v_cur%ROWCOUNT : ' || v_cur%ROWCOUNT);</t>
    <phoneticPr fontId="2" type="noConversion"/>
  </si>
  <si>
    <t xml:space="preserve">  CLOSE v_cur;</t>
    <phoneticPr fontId="2" type="noConversion"/>
  </si>
  <si>
    <t xml:space="preserve">  OPEN v_cur FOR v_sqlstmt USING 7900;</t>
    <phoneticPr fontId="2" type="noConversion"/>
  </si>
  <si>
    <t xml:space="preserve">    DBMS_OUTPUT.PUT_LINE('empno : ' || v_emptab(i).empno || ' ename : ' || v_emptab(i).ename);</t>
    <phoneticPr fontId="2" type="noConversion"/>
  </si>
  <si>
    <t xml:space="preserve">  EXECUTE IMMEDIATE v_sqlstmt BULK COLLECT INTO v_emptab USING 7900;</t>
    <phoneticPr fontId="2" type="noConversion"/>
  </si>
  <si>
    <t xml:space="preserve">  DBMS_OUTPUT.PUT_LINE('v_cnt : ' || v_cnt);</t>
    <phoneticPr fontId="2" type="noConversion"/>
  </si>
  <si>
    <t xml:space="preserve">  EXECUTE IMMEDIATE v_sqlstmt INTO v_cnt USING 7900;</t>
    <phoneticPr fontId="2" type="noConversion"/>
  </si>
  <si>
    <t xml:space="preserve">  EXECUTE IMMEDIATE v_sqlstmt INTO v_emp_rec USING 7900;</t>
    <phoneticPr fontId="2" type="noConversion"/>
  </si>
  <si>
    <t xml:space="preserve">  DBMS_OUTPUT.PUT_LINE('empno : ' || v_emp_rec.empno || ' ename : ' || v_emp_rec.ename);</t>
    <phoneticPr fontId="2" type="noConversion"/>
  </si>
  <si>
    <t xml:space="preserve">  v_sqlstmt := 'select * from ' || v_tab || ' where empno &lt;= :id';</t>
    <phoneticPr fontId="2" type="noConversion"/>
  </si>
  <si>
    <t xml:space="preserve">  v_sqlstmt := 'select * from ' || v_tab || ' where empno = :id';</t>
    <phoneticPr fontId="2" type="noConversion"/>
  </si>
  <si>
    <t xml:space="preserve">  FOR i IN v_emptab.FIRST..v_emptab.LAST LOOP</t>
    <phoneticPr fontId="2" type="noConversion"/>
  </si>
  <si>
    <t xml:space="preserve">  v_sqlstmt := 'select count(*) from ' || v_tab || ' where empno &lt;= :id';</t>
    <phoneticPr fontId="2" type="noConversion"/>
  </si>
  <si>
    <t>v_cnt : 12</t>
  </si>
  <si>
    <t>v_cur%ROWCOUNT : 12</t>
  </si>
  <si>
    <t>NDS를 이용한 동적 SQL</t>
    <phoneticPr fontId="2" type="noConversion"/>
  </si>
  <si>
    <t>DBMS_SQL을 이용한 동적 SQL</t>
    <phoneticPr fontId="2" type="noConversion"/>
  </si>
  <si>
    <t>CREATE TABLE emp_temp AS SELECT * FROM emp WHERE 1=0;</t>
    <phoneticPr fontId="2" type="noConversion"/>
  </si>
  <si>
    <t xml:space="preserve">  v_rows NUMBER;</t>
    <phoneticPr fontId="2" type="noConversion"/>
  </si>
  <si>
    <t xml:space="preserve">  v_empno NUMBER := 9000;</t>
    <phoneticPr fontId="2" type="noConversion"/>
  </si>
  <si>
    <t xml:space="preserve">  DBMS_SQL.PARSE(g_cursor, 'insert into emp_temp(empno) values (:1)', DBMS_SQL.NATIVE);</t>
    <phoneticPr fontId="2" type="noConversion"/>
  </si>
  <si>
    <t xml:space="preserve">  DBMS_SQL.BIND_VARIABLE(g_cursor, ':1', v_empno);</t>
    <phoneticPr fontId="2" type="noConversion"/>
  </si>
  <si>
    <t xml:space="preserve">  v_rows := DBMS_SQL.EXECUTE(g_cursor);</t>
    <phoneticPr fontId="2" type="noConversion"/>
  </si>
  <si>
    <t xml:space="preserve">  DBMS_SQL.CLOSE_CURSOR(g_cursor);</t>
    <phoneticPr fontId="2" type="noConversion"/>
  </si>
  <si>
    <t>END;</t>
    <phoneticPr fontId="2" type="noConversion"/>
  </si>
  <si>
    <t xml:space="preserve">  g_cursor NUMBER := DBMS_SQL.OPEN_CURSOR;</t>
    <phoneticPr fontId="2" type="noConversion"/>
  </si>
  <si>
    <t>SELECT empno FROM emp_temp;</t>
    <phoneticPr fontId="2" type="noConversion"/>
  </si>
  <si>
    <t xml:space="preserve">    RAISE;</t>
    <phoneticPr fontId="2" type="noConversion"/>
  </si>
  <si>
    <t xml:space="preserve">  v_query VARCHAR2(4000);</t>
    <phoneticPr fontId="2" type="noConversion"/>
  </si>
  <si>
    <t xml:space="preserve">  v_query := 'select empno, ename, sal from emp where deptno = :b1';</t>
    <phoneticPr fontId="2" type="noConversion"/>
  </si>
  <si>
    <t xml:space="preserve">  DBMS_SQL.PARSE(v_theCursor, v_query, DBMS_SQL.NATIVE);</t>
    <phoneticPr fontId="2" type="noConversion"/>
  </si>
  <si>
    <t xml:space="preserve">  DBMS_SQL.BIND_VARIABLE(v_theCursor, ':b1', 10);</t>
    <phoneticPr fontId="2" type="noConversion"/>
  </si>
  <si>
    <t xml:space="preserve">  DBMS_SQL.DEFINE_COLUMN(v_theCursor, 1, v_empno);</t>
    <phoneticPr fontId="2" type="noConversion"/>
  </si>
  <si>
    <t xml:space="preserve">  DBMS_SQL.DEFINE_COLUMN(v_theCursor, 2, v_ename, 20);</t>
    <phoneticPr fontId="2" type="noConversion"/>
  </si>
  <si>
    <t xml:space="preserve">  DBMS_SQL.DEFINE_COLUMN(v_theCursor, 3, v_sal);</t>
    <phoneticPr fontId="2" type="noConversion"/>
  </si>
  <si>
    <t xml:space="preserve">    DBMS_OUTPUT.PUT_LINE('empno : ' || v_empno || ' ename : ' || v_ename || ' sal : ' || v_sal);</t>
    <phoneticPr fontId="2" type="noConversion"/>
  </si>
  <si>
    <t xml:space="preserve">    DBMS_SQL.COLUMN_VALUE(v_theCursor, 1, v_empno);</t>
    <phoneticPr fontId="2" type="noConversion"/>
  </si>
  <si>
    <t xml:space="preserve">    DBMS_SQL.COLUMN_VALUE(v_theCursor, 2, v_ename);</t>
    <phoneticPr fontId="2" type="noConversion"/>
  </si>
  <si>
    <t xml:space="preserve">    DBMS_SQL.COLUMN_VALUE(v_theCursor, 3, v_sal);</t>
    <phoneticPr fontId="2" type="noConversion"/>
  </si>
  <si>
    <t xml:space="preserve">  WHILE(DBMS_SQL.FETCH_ROWS(v_theCursor) &gt; 0) loop</t>
    <phoneticPr fontId="2" type="noConversion"/>
  </si>
  <si>
    <t xml:space="preserve">    END LOOP;</t>
    <phoneticPr fontId="2" type="noConversion"/>
  </si>
  <si>
    <t xml:space="preserve">      DBMS_SQL.COLUMN_VALUE(v_theCursor, i, v_columnValue);</t>
    <phoneticPr fontId="2" type="noConversion"/>
  </si>
  <si>
    <t xml:space="preserve">    DBMS_SQL.DEFINE_COLUMN(v_theCursor, i, v_columnValue, 4000);</t>
    <phoneticPr fontId="2" type="noConversion"/>
  </si>
  <si>
    <t xml:space="preserve">  FOR i in 1..v_colCnt LOOP</t>
    <phoneticPr fontId="2" type="noConversion"/>
  </si>
  <si>
    <t xml:space="preserve">  DBMS_SQL.DESCRIBE_COLUMNS(v_theCursor, v_colCnt, v_descTbl);</t>
    <phoneticPr fontId="2" type="noConversion"/>
  </si>
  <si>
    <t xml:space="preserve">  v_colCnt NUMBER;</t>
    <phoneticPr fontId="2" type="noConversion"/>
  </si>
  <si>
    <t xml:space="preserve">  WHILE(DBMS_SQL.FETCH_ROWS(v_theCursor) &gt; 0) LOOP</t>
    <phoneticPr fontId="2" type="noConversion"/>
  </si>
  <si>
    <t>상관관계 서브쿼리</t>
    <phoneticPr fontId="2" type="noConversion"/>
  </si>
  <si>
    <t>1. 중첩된 서브쿼리(Nested Subquery) 또는 비상관관계 서브쿼리 : 서브쿼리의 단독 실행이 가능하다.</t>
    <phoneticPr fontId="2" type="noConversion"/>
  </si>
  <si>
    <t xml:space="preserve">SQL 기본 문법 </t>
    <phoneticPr fontId="2" type="noConversion"/>
  </si>
  <si>
    <t>SQL 호출 자체</t>
    <phoneticPr fontId="2" type="noConversion"/>
  </si>
  <si>
    <t>예)</t>
    <phoneticPr fontId="2" type="noConversion"/>
  </si>
  <si>
    <t>RETURN VARCHAR2</t>
    <phoneticPr fontId="2" type="noConversion"/>
  </si>
  <si>
    <t>IS</t>
    <phoneticPr fontId="2" type="noConversion"/>
  </si>
  <si>
    <t>DBMS_LOB</t>
    <phoneticPr fontId="2" type="noConversion"/>
  </si>
  <si>
    <t>주요 프로시저/함수</t>
    <phoneticPr fontId="2" type="noConversion"/>
  </si>
  <si>
    <t>프로시저/함수</t>
    <phoneticPr fontId="2" type="noConversion"/>
  </si>
  <si>
    <t>dest_lob 뒤에 src_lob의 내용을 추가</t>
    <phoneticPr fontId="2" type="noConversion"/>
  </si>
  <si>
    <t>src_lob에서 src_offset 위치부터 amount 만큼 복사한 후, dest_lob에서 dest_offset 위치에 복사</t>
    <phoneticPr fontId="2" type="noConversion"/>
  </si>
  <si>
    <t>대상 lob의 offset 위치에서 amount 만큼 데이터 삭제. 삭제된 영역은 0(blob), 공백(clob)이 채워짐</t>
    <phoneticPr fontId="2" type="noConversion"/>
  </si>
  <si>
    <t>대상 lob의 길이를 newlen 길이로 설정</t>
    <phoneticPr fontId="2" type="noConversion"/>
  </si>
  <si>
    <t>대상 lob의 offset 위치부터 amount 만큼의 문자를 읽어 buffer에 저장</t>
    <phoneticPr fontId="2" type="noConversion"/>
  </si>
  <si>
    <t>Temporary clob 또는 blob 생성. Lob는 IN OUT NOCOPY 모드로 선언되어 있으며</t>
    <phoneticPr fontId="2" type="noConversion"/>
  </si>
  <si>
    <t>cache가 true이면 캐시에 저장</t>
    <phoneticPr fontId="2" type="noConversion"/>
  </si>
  <si>
    <t>buffer에 저장된 데이터를 대상 lob의 offset 위치에 amount 만큼 저장</t>
    <phoneticPr fontId="2" type="noConversion"/>
  </si>
  <si>
    <t>두 개의 lob 간 전체 또는 일부를 비교</t>
    <phoneticPr fontId="2" type="noConversion"/>
  </si>
  <si>
    <t>대상 lob 데이터의 길이를 반환</t>
    <phoneticPr fontId="2" type="noConversion"/>
  </si>
  <si>
    <t>대상 lob에서 주어진 pattern이 offset 위치부터 n번째 나타나는 위치를 반환</t>
    <phoneticPr fontId="2" type="noConversion"/>
  </si>
  <si>
    <t>대상 lob에서 지정한 offset 위치부터 amount만큼의 데이터를 반환</t>
    <phoneticPr fontId="2" type="noConversion"/>
  </si>
  <si>
    <t>예)</t>
    <phoneticPr fontId="2" type="noConversion"/>
  </si>
  <si>
    <t>/</t>
    <phoneticPr fontId="2" type="noConversion"/>
  </si>
  <si>
    <t>select   LOW_OPTIMAL</t>
  </si>
  <si>
    <t>_SIZE,           HIG</t>
  </si>
  <si>
    <t>H_OPTIMAL_SIZE,</t>
  </si>
  <si>
    <t>OPTIMAL_EXECUT</t>
  </si>
  <si>
    <t>IONS,           ONEP</t>
  </si>
  <si>
    <t>ASS_EXECUTIONS,</t>
  </si>
  <si>
    <t>MULTIPASSES_EX</t>
  </si>
  <si>
    <t>ECUTIONS,</t>
  </si>
  <si>
    <t>TOTAL_EXECUTIONS</t>
  </si>
  <si>
    <t>from   GV$SQL_WORKAR</t>
  </si>
  <si>
    <t>EA_HISTOGRAM    wher</t>
  </si>
  <si>
    <t>e  INST_ID = USERENV</t>
  </si>
  <si>
    <t>('Instance')</t>
  </si>
  <si>
    <t>: 파일 입출력</t>
    <phoneticPr fontId="2" type="noConversion"/>
  </si>
  <si>
    <t>예)</t>
    <phoneticPr fontId="2" type="noConversion"/>
  </si>
  <si>
    <t>conn / as sysdba</t>
    <phoneticPr fontId="2" type="noConversion"/>
  </si>
  <si>
    <t>OWNER      DIRECTORY_NAME                 DIRECTORY_PATH</t>
  </si>
  <si>
    <t>---------- ------------------------------ -------------------------------------------------------------------------------</t>
  </si>
  <si>
    <t>SYS        UNLOAD_DIR                     e:\unload_dir</t>
  </si>
  <si>
    <t>SYS        HPROF_DIR                      c:\oracle</t>
  </si>
  <si>
    <t>SYS        SUBDIR                         C:\app\Administrator\product\11.2.0\dbhome_1\demo\schema\order_entry\/2002/Sep</t>
  </si>
  <si>
    <t>SYS        SS_OE_XMLDIR                   C:\app\Administrator\product\11.2.0\dbhome_1\demo\schema\order_entry\</t>
  </si>
  <si>
    <t>SYS        LOG_FILE_DIR                   C:\app\Administrator\product\11.2.0\dbhome_1\demo\schema\log\</t>
  </si>
  <si>
    <t>SYS        DATA_FILE_DIR                  C:\app\Administrator\product\11.2.0\dbhome_1\demo\schema\sales_history\</t>
  </si>
  <si>
    <t>SYS        XMLDIR                         c:\ade\aime_dadvfh0169\oracle/rdbms/xml</t>
  </si>
  <si>
    <t>SYS        MEDIA_DIR                      C:\app\Administrator\product\11.2.0\dbhome_1\demo\schema\product_media\</t>
  </si>
  <si>
    <t>SYS        DATA_PUMP_DIR                  C:\app\Administrator/admin/orcl/dpdump/</t>
  </si>
  <si>
    <t>SYS        ORACLE_OCM_CONFIG_DIR          C:\app\Administrator\product\11.2.0\dbhome_1/ccr/state</t>
  </si>
  <si>
    <t>/</t>
    <phoneticPr fontId="2" type="noConversion"/>
  </si>
  <si>
    <t>create directory test</t>
  </si>
  <si>
    <t>End of file</t>
  </si>
  <si>
    <t xml:space="preserve">  is</t>
    <phoneticPr fontId="2" type="noConversion"/>
  </si>
  <si>
    <t xml:space="preserve">  begin</t>
    <phoneticPr fontId="2" type="noConversion"/>
  </si>
  <si>
    <t>DBMS_CRYPTO</t>
    <phoneticPr fontId="2" type="noConversion"/>
  </si>
  <si>
    <t>: 암호화 패키지</t>
    <phoneticPr fontId="2" type="noConversion"/>
  </si>
  <si>
    <t>: 10g 이전에는 DBMS_OBFUSCATION_TOOLKIT 패키지 사용</t>
    <phoneticPr fontId="2" type="noConversion"/>
  </si>
  <si>
    <t>: 10gR2 부터 AES(advanced Encryption Standard) 알고리즘을 제공하여 128/192/256 비트 암호화가 가능</t>
    <phoneticPr fontId="2" type="noConversion"/>
  </si>
  <si>
    <t>주요 기능</t>
    <phoneticPr fontId="2" type="noConversion"/>
  </si>
  <si>
    <t>DBMS_OBFUSCATION_TOOLKIT</t>
    <phoneticPr fontId="2" type="noConversion"/>
  </si>
  <si>
    <t>Cryptographic algorighms</t>
    <phoneticPr fontId="2" type="noConversion"/>
  </si>
  <si>
    <t>DES, 3DES, AES, RC4, 3DES_2KEY</t>
    <phoneticPr fontId="2" type="noConversion"/>
  </si>
  <si>
    <t>DES, 3DES</t>
    <phoneticPr fontId="2" type="noConversion"/>
  </si>
  <si>
    <t>Padding forms</t>
    <phoneticPr fontId="2" type="noConversion"/>
  </si>
  <si>
    <t>PKCS5, zeroes</t>
    <phoneticPr fontId="2" type="noConversion"/>
  </si>
  <si>
    <t>none supported</t>
    <phoneticPr fontId="2" type="noConversion"/>
  </si>
  <si>
    <t>Block cipher chaining modes</t>
    <phoneticPr fontId="2" type="noConversion"/>
  </si>
  <si>
    <t>CBC, CFB, ECB, OFB</t>
    <phoneticPr fontId="2" type="noConversion"/>
  </si>
  <si>
    <t>CBC</t>
    <phoneticPr fontId="2" type="noConversion"/>
  </si>
  <si>
    <t>Cryptographic hash algorithms</t>
    <phoneticPr fontId="2" type="noConversion"/>
  </si>
  <si>
    <t>MD5, SHA-1, MD4</t>
    <phoneticPr fontId="2" type="noConversion"/>
  </si>
  <si>
    <t>MD5</t>
    <phoneticPr fontId="2" type="noConversion"/>
  </si>
  <si>
    <t>Keyed hash (MAC) algorithms</t>
    <phoneticPr fontId="2" type="noConversion"/>
  </si>
  <si>
    <t>HMAC_MD5, HMAC_SH1</t>
    <phoneticPr fontId="2" type="noConversion"/>
  </si>
  <si>
    <t>Cryptographic pseudo-random number generator</t>
    <phoneticPr fontId="2" type="noConversion"/>
  </si>
  <si>
    <t>RAW, NUMBER, BINARY_INTEGER</t>
    <phoneticPr fontId="2" type="noConversion"/>
  </si>
  <si>
    <t>RAW, VARCHAR2</t>
    <phoneticPr fontId="2" type="noConversion"/>
  </si>
  <si>
    <t>Database types</t>
    <phoneticPr fontId="2" type="noConversion"/>
  </si>
  <si>
    <t>RAW, CLOB, BLOB</t>
    <phoneticPr fontId="2" type="noConversion"/>
  </si>
  <si>
    <t>암호화 해시 함수</t>
    <phoneticPr fontId="2" type="noConversion"/>
  </si>
  <si>
    <t>HASH_MD4</t>
    <phoneticPr fontId="2" type="noConversion"/>
  </si>
  <si>
    <t>128비트 해시 알고리즘</t>
    <phoneticPr fontId="2" type="noConversion"/>
  </si>
  <si>
    <t>HASH_MD5</t>
    <phoneticPr fontId="2" type="noConversion"/>
  </si>
  <si>
    <t>역시 128비트 해시 알고리즘이나, MD4보다 복잡함</t>
    <phoneticPr fontId="2" type="noConversion"/>
  </si>
  <si>
    <t>HASH_SH1</t>
    <phoneticPr fontId="2" type="noConversion"/>
  </si>
  <si>
    <t>160비트 Secure 해시 알고리즘</t>
    <phoneticPr fontId="2" type="noConversion"/>
  </si>
  <si>
    <t>암호화 알고리즘</t>
    <phoneticPr fontId="2" type="noConversion"/>
  </si>
  <si>
    <t>ENCRYPT_DES</t>
    <phoneticPr fontId="2" type="noConversion"/>
  </si>
  <si>
    <t>Data Encryption Standard. 56비트 키 사용</t>
    <phoneticPr fontId="2" type="noConversion"/>
  </si>
  <si>
    <t>ENCRYPT_3DES</t>
    <phoneticPr fontId="2" type="noConversion"/>
  </si>
  <si>
    <t>Data Encryption Standard. DES를 3번 반복 사용(성능은 떨어짐)</t>
    <phoneticPr fontId="2" type="noConversion"/>
  </si>
  <si>
    <t>ENCRYPT_AES128</t>
    <phoneticPr fontId="2" type="noConversion"/>
  </si>
  <si>
    <t>Advanced Encryption Standard. 128비트 키 사용</t>
    <phoneticPr fontId="2" type="noConversion"/>
  </si>
  <si>
    <t>ENCRYPT_AES192</t>
    <phoneticPr fontId="2" type="noConversion"/>
  </si>
  <si>
    <t>Advanced Encryption Standard. 192비트 키 사용</t>
    <phoneticPr fontId="2" type="noConversion"/>
  </si>
  <si>
    <t>ENCRYPT_AES250</t>
    <phoneticPr fontId="2" type="noConversion"/>
  </si>
  <si>
    <t>Advanced Encryption Standard. 256비트 키 사용</t>
    <phoneticPr fontId="2" type="noConversion"/>
  </si>
  <si>
    <t>위의 암호화 알고리즘에 아래 블록 암호 체인과 패딩 변경자를 추가하여 더 복잡한 암호화 구현 가능</t>
    <phoneticPr fontId="2" type="noConversion"/>
  </si>
  <si>
    <t>블록 암호 체인 변경자</t>
    <phoneticPr fontId="2" type="noConversion"/>
  </si>
  <si>
    <t>CHAIN_ECB</t>
    <phoneticPr fontId="2" type="noConversion"/>
  </si>
  <si>
    <t>전자 코드북(Electronic Codebook). 암호화하려는 메시지를 여러 블록으로 나누어 각각 암호화하는</t>
    <phoneticPr fontId="2" type="noConversion"/>
  </si>
  <si>
    <t>방식으로, 모든 블록이 같은 암호화 키를 사용하기 때문에 보안에 취약</t>
    <phoneticPr fontId="2" type="noConversion"/>
  </si>
  <si>
    <t>CHAIN_CBC</t>
    <phoneticPr fontId="2" type="noConversion"/>
  </si>
  <si>
    <t>암호 블록 체인 방식(Cipher Block Chaining). 각 블록은 암호화되기 전에 이전 블록의 암호화 결과와</t>
    <phoneticPr fontId="2" type="noConversion"/>
  </si>
  <si>
    <t>XOR 되며, 첫 블록의 경우에는 초기화 벡트가 사용</t>
    <phoneticPr fontId="2" type="noConversion"/>
  </si>
  <si>
    <t>CHAIN_CFB</t>
    <phoneticPr fontId="2" type="noConversion"/>
  </si>
  <si>
    <t>암호 피드백(Cipher-Feedback). CBC의 변형으로 블록 암호를 자기 동기 스트림 암호로 변환</t>
    <phoneticPr fontId="2" type="noConversion"/>
  </si>
  <si>
    <t>CFB의 동작 방식은 CBC와 비슷하며, 특히 CFB 암호 해제 방식은 CBC 암호화의 역순과 거의 비슷</t>
    <phoneticPr fontId="2" type="noConversion"/>
  </si>
  <si>
    <t>CHAIN_OFB</t>
    <phoneticPr fontId="2" type="noConversion"/>
  </si>
  <si>
    <t>출력 피드백(Output-Feedback). 블록 암호를 동기식 스트림 암호로 변환</t>
    <phoneticPr fontId="2" type="noConversion"/>
  </si>
  <si>
    <t>XOR 명령의 대칭 때문에 암호화와 암호 해제 방식은 동일</t>
    <phoneticPr fontId="2" type="noConversion"/>
  </si>
  <si>
    <t>블록 암호 패딩 변경자</t>
    <phoneticPr fontId="2" type="noConversion"/>
  </si>
  <si>
    <t>PAD_PKCS5</t>
    <phoneticPr fontId="2" type="noConversion"/>
  </si>
  <si>
    <t>공개 키 암호 표준인 PKCS #5를 사용하며 비밀번호 기반 암호화 표준</t>
    <phoneticPr fontId="2" type="noConversion"/>
  </si>
  <si>
    <t>PAD_NONE</t>
    <phoneticPr fontId="2" type="noConversion"/>
  </si>
  <si>
    <t>패딩을 추가하지 않음. 블록 사이즈가 정확한지 확인해야 하며 그렇지 않을 경우 에러가 발생</t>
    <phoneticPr fontId="2" type="noConversion"/>
  </si>
  <si>
    <t>PAD_ZERO</t>
    <phoneticPr fontId="2" type="noConversion"/>
  </si>
  <si>
    <t>0을 패딩</t>
    <phoneticPr fontId="2" type="noConversion"/>
  </si>
  <si>
    <t>예제는 암호화 알고리즘으로 AES, 블록 암호 체인 변경자로 CHAIN_CBC, 블록 암호 패딩 변경자로 PAD_PKCS5 사용</t>
    <phoneticPr fontId="2" type="noConversion"/>
  </si>
  <si>
    <t>create or replace package crypto_pkg</t>
    <phoneticPr fontId="2" type="noConversion"/>
  </si>
  <si>
    <t>is</t>
    <phoneticPr fontId="2" type="noConversion"/>
  </si>
  <si>
    <t xml:space="preserve">  function encrypt(p_input_string in varchar2, p_key_data in varchar2) return raw;</t>
    <phoneticPr fontId="2" type="noConversion"/>
  </si>
  <si>
    <t xml:space="preserve">  function decrypt(p_input_string in varchar2, p_key_data in varchar2) return varchar2;</t>
    <phoneticPr fontId="2" type="noConversion"/>
  </si>
  <si>
    <t>end crypto_pkg;</t>
    <phoneticPr fontId="2" type="noConversion"/>
  </si>
  <si>
    <t>create or replace package body crypto_pkg</t>
    <phoneticPr fontId="2" type="noConversion"/>
  </si>
  <si>
    <t xml:space="preserve">  function encrypt(p_input_string in varchar2, p_key_data in varchar2) return raw</t>
    <phoneticPr fontId="2" type="noConversion"/>
  </si>
  <si>
    <t xml:space="preserve">    l_key_data_raw raw(32);</t>
    <phoneticPr fontId="2" type="noConversion"/>
  </si>
  <si>
    <t xml:space="preserve">    l_converted_raw raw(200);</t>
    <phoneticPr fontId="2" type="noConversion"/>
  </si>
  <si>
    <t xml:space="preserve">    l_encrypted_raw raw(200);</t>
    <phoneticPr fontId="2" type="noConversion"/>
  </si>
  <si>
    <t xml:space="preserve">    l_mod pls_integer := dbms_crypto.encrypt_aes256 + dbms_crypto.chain_cbc + dbms_crypto.pad_pkcs5;</t>
    <phoneticPr fontId="2" type="noConversion"/>
  </si>
  <si>
    <t xml:space="preserve">    l_converted_raw := utl_i18n.string_to_raw(p_input_string, 'AL32UTF8');</t>
    <phoneticPr fontId="2" type="noConversion"/>
  </si>
  <si>
    <t xml:space="preserve">    l_key_data_raw := utl_i18n.string_to_raw(p_key_data, 'AL32UTF8');</t>
    <phoneticPr fontId="2" type="noConversion"/>
  </si>
  <si>
    <t xml:space="preserve">    l_encrypted_raw := dbms_crypto.encrypt(src=&gt;l_converted_raw, typ=&gt;l_mod, key=&gt;l_key_data_raw, iv=&gt;null);</t>
    <phoneticPr fontId="2" type="noConversion"/>
  </si>
  <si>
    <t xml:space="preserve">    return l_encrypted_raw;</t>
    <phoneticPr fontId="2" type="noConversion"/>
  </si>
  <si>
    <t xml:space="preserve">  end encrypt;</t>
    <phoneticPr fontId="2" type="noConversion"/>
  </si>
  <si>
    <t xml:space="preserve">  function decrypt(p_input_string in varchar2, p_key_data in varchar2) return varchar2</t>
    <phoneticPr fontId="2" type="noConversion"/>
  </si>
  <si>
    <t xml:space="preserve">    l_converted_string varchar2(200);</t>
    <phoneticPr fontId="2" type="noConversion"/>
  </si>
  <si>
    <t xml:space="preserve">    l_decrypted_raw varchar2(200);</t>
    <phoneticPr fontId="2" type="noConversion"/>
  </si>
  <si>
    <t xml:space="preserve">    l_decrypted_raw := dbms_crypto.decrypt(src=&gt;p_input_string, typ=&gt;l_mod, key=&gt;l_key_data_raw, iv=&gt;null);</t>
    <phoneticPr fontId="2" type="noConversion"/>
  </si>
  <si>
    <t xml:space="preserve">    l_converted_string := utl_i18n.raw_to_char(l_decrypted_raw, 'AL32UTF8');</t>
    <phoneticPr fontId="2" type="noConversion"/>
  </si>
  <si>
    <t xml:space="preserve">    return l_converted_string;</t>
    <phoneticPr fontId="2" type="noConversion"/>
  </si>
  <si>
    <t xml:space="preserve">  end decrypt;</t>
    <phoneticPr fontId="2" type="noConversion"/>
  </si>
  <si>
    <t>create table card_master</t>
    <phoneticPr fontId="2" type="noConversion"/>
  </si>
  <si>
    <t>(id number,</t>
    <phoneticPr fontId="2" type="noConversion"/>
  </si>
  <si>
    <t xml:space="preserve"> card_number varchar2(64));</t>
    <phoneticPr fontId="2" type="noConversion"/>
  </si>
  <si>
    <t>declare</t>
    <phoneticPr fontId="2" type="noConversion"/>
  </si>
  <si>
    <t xml:space="preserve">  l_key varchar2(32);</t>
    <phoneticPr fontId="2" type="noConversion"/>
  </si>
  <si>
    <t>begin</t>
    <phoneticPr fontId="2" type="noConversion"/>
  </si>
  <si>
    <t xml:space="preserve">  l_key := rpad('secure_key', 32, '*');</t>
    <phoneticPr fontId="2" type="noConversion"/>
  </si>
  <si>
    <t xml:space="preserve">  insert into card_master values(1, crypto_pkg.encrypt('123456789', l_key));</t>
    <phoneticPr fontId="2" type="noConversion"/>
  </si>
  <si>
    <t xml:space="preserve">  insert into card_master values(2, crypto_pkg.encrypt('abcdefghijklmn', l_key));</t>
    <phoneticPr fontId="2" type="noConversion"/>
  </si>
  <si>
    <t xml:space="preserve">  commit;</t>
    <phoneticPr fontId="2" type="noConversion"/>
  </si>
  <si>
    <t>end;</t>
    <phoneticPr fontId="2" type="noConversion"/>
  </si>
  <si>
    <t>/</t>
    <phoneticPr fontId="2" type="noConversion"/>
  </si>
  <si>
    <t>select * from card_master;</t>
    <phoneticPr fontId="2" type="noConversion"/>
  </si>
  <si>
    <t xml:space="preserve">        ID CARD_NUMBER</t>
  </si>
  <si>
    <t>---------- ------------------------------------</t>
  </si>
  <si>
    <t xml:space="preserve">         1 824CB77BDC6AAF777DB94111A57111FE</t>
  </si>
  <si>
    <t xml:space="preserve">         2 E340586B7EA4ED5BCEB8315FE4BDD4ED</t>
  </si>
  <si>
    <t xml:space="preserve">  for rec1 in (select id, crypto_pkg.decrypt(card_number, l_key) card_number</t>
    <phoneticPr fontId="2" type="noConversion"/>
  </si>
  <si>
    <t xml:space="preserve">                  from card_master) loop</t>
    <phoneticPr fontId="2" type="noConversion"/>
  </si>
  <si>
    <t xml:space="preserve">    dbms_output.put_line('ID : ' || rec1.id || ', Card_Number : ' || rec1.card_number);</t>
    <phoneticPr fontId="2" type="noConversion"/>
  </si>
  <si>
    <t xml:space="preserve">  end loop;</t>
    <phoneticPr fontId="2" type="noConversion"/>
  </si>
  <si>
    <t>ID : 1, Card_Number : 123456789</t>
  </si>
  <si>
    <t>ID : 2, Card_Number : abcdefghijklmn</t>
  </si>
  <si>
    <t>11g에서는 SHA256과 SHA512가 지원되지 않으며, 12c에서 제공</t>
    <phoneticPr fontId="2" type="noConversion"/>
  </si>
  <si>
    <t>BEGIN</t>
    <phoneticPr fontId="2" type="noConversion"/>
  </si>
  <si>
    <t>END;</t>
    <phoneticPr fontId="2" type="noConversion"/>
  </si>
  <si>
    <t>/</t>
    <phoneticPr fontId="2" type="noConversion"/>
  </si>
  <si>
    <t xml:space="preserve">  END LOOP;</t>
    <phoneticPr fontId="2" type="noConversion"/>
  </si>
  <si>
    <t>CREATE TABLE customers</t>
    <phoneticPr fontId="2" type="noConversion"/>
  </si>
  <si>
    <t>(custno NUMBER(10) CONSTRAINT CUSTOMERS_PK PRIMARY KEY,</t>
    <phoneticPr fontId="2" type="noConversion"/>
  </si>
  <si>
    <t xml:space="preserve"> cname VARCHAR2(4000),</t>
    <phoneticPr fontId="2" type="noConversion"/>
  </si>
  <si>
    <t xml:space="preserve"> phone VARCHAR2(20),</t>
    <phoneticPr fontId="2" type="noConversion"/>
  </si>
  <si>
    <t xml:space="preserve"> city VARCHAR2(20),</t>
    <phoneticPr fontId="2" type="noConversion"/>
  </si>
  <si>
    <t xml:space="preserve"> grade VARCHAR2(20),</t>
    <phoneticPr fontId="2" type="noConversion"/>
  </si>
  <si>
    <t xml:space="preserve"> birthdate DATE,</t>
    <phoneticPr fontId="2" type="noConversion"/>
  </si>
  <si>
    <t xml:space="preserve"> gender VARCHAR2(5));</t>
    <phoneticPr fontId="2" type="noConversion"/>
  </si>
  <si>
    <t>고객 테이블 1만건</t>
    <phoneticPr fontId="2" type="noConversion"/>
  </si>
  <si>
    <t>INSERT INTO customers</t>
    <phoneticPr fontId="2" type="noConversion"/>
  </si>
  <si>
    <t>FROM dual</t>
    <phoneticPr fontId="2" type="noConversion"/>
  </si>
  <si>
    <t>CONNECT BY level &lt;= 10000;</t>
    <phoneticPr fontId="2" type="noConversion"/>
  </si>
  <si>
    <t>drop table orders;</t>
    <phoneticPr fontId="2" type="noConversion"/>
  </si>
  <si>
    <t>drop table customers;</t>
    <phoneticPr fontId="2" type="noConversion"/>
  </si>
  <si>
    <t xml:space="preserve">           decode(floor(dbms_random.value() * 10), 0, '서울', 1, '부산', 2, '대전', 3, '제주', 4, '광주', 5, '대구', 6, '인천', 7, '성남', 8, '강원', 9, '춘천') city,</t>
    <phoneticPr fontId="2" type="noConversion"/>
  </si>
  <si>
    <t xml:space="preserve">           decode(floor(dbms_random.value() * 3), 0, 'NORMAL', 1, 'VIP', 2, 'VVIP') grade,</t>
    <phoneticPr fontId="2" type="noConversion"/>
  </si>
  <si>
    <t xml:space="preserve">           to_date('19800101', 'YYYYMMDD') + floor(dbms_random.value() * 3000) birthdate,</t>
    <phoneticPr fontId="2" type="noConversion"/>
  </si>
  <si>
    <t xml:space="preserve">           decode(floor(dbms_random.value() * 2), 0, 'M', 1, 'F') gender</t>
    <phoneticPr fontId="2" type="noConversion"/>
  </si>
  <si>
    <t>SELECT level custno, dbms_random.string('U', 20) cname, 1000000 + level phone,</t>
    <phoneticPr fontId="2" type="noConversion"/>
  </si>
  <si>
    <t>주문 테이블 10만건</t>
    <phoneticPr fontId="2" type="noConversion"/>
  </si>
  <si>
    <t>CREATE TABLE orders</t>
    <phoneticPr fontId="2" type="noConversion"/>
  </si>
  <si>
    <t>(orderno NUMBER(10) CONSTRAINT ORDERS_PK PRIMARY KEY,</t>
    <phoneticPr fontId="2" type="noConversion"/>
  </si>
  <si>
    <t xml:space="preserve"> address VARCHAR2(4000),</t>
    <phoneticPr fontId="2" type="noConversion"/>
  </si>
  <si>
    <t xml:space="preserve"> orderdate DATE,</t>
    <phoneticPr fontId="2" type="noConversion"/>
  </si>
  <si>
    <t xml:space="preserve"> total NUMBER(10),</t>
    <phoneticPr fontId="2" type="noConversion"/>
  </si>
  <si>
    <t xml:space="preserve"> paytype VARCHAR2(20),</t>
    <phoneticPr fontId="2" type="noConversion"/>
  </si>
  <si>
    <t xml:space="preserve"> status VARCHAR2(20),</t>
    <phoneticPr fontId="2" type="noConversion"/>
  </si>
  <si>
    <t xml:space="preserve"> custno NUMBER(10),</t>
    <phoneticPr fontId="2" type="noConversion"/>
  </si>
  <si>
    <t xml:space="preserve"> code NUMBER(3));</t>
    <phoneticPr fontId="2" type="noConversion"/>
  </si>
  <si>
    <t>CONNECT BY level &lt;= 100000;</t>
    <phoneticPr fontId="2" type="noConversion"/>
  </si>
  <si>
    <t xml:space="preserve">SELECT level orderno, dbms_random.string('U', 20) address, </t>
    <phoneticPr fontId="2" type="noConversion"/>
  </si>
  <si>
    <t xml:space="preserve">           trunc(sysdate) - trunc(dbms_random.value() * 1000) orderdate, </t>
    <phoneticPr fontId="2" type="noConversion"/>
  </si>
  <si>
    <t xml:space="preserve">           ceil(dbms_random.value(0, 10)) total,</t>
    <phoneticPr fontId="2" type="noConversion"/>
  </si>
  <si>
    <t xml:space="preserve">           decode(floor(dbms_random.value() * 3), 0, '신용카드', 1, '체크카드', 2, '계좌이체') paytype, </t>
    <phoneticPr fontId="2" type="noConversion"/>
  </si>
  <si>
    <t xml:space="preserve">           decode(floor(dbms_random.value() * 5), 0, '결제완료', 1, '배송준비중', 2, '배송중', 3, '배송완료', 4, '구매확정') status, </t>
    <phoneticPr fontId="2" type="noConversion"/>
  </si>
  <si>
    <t>INSERT INTO orders</t>
    <phoneticPr fontId="2" type="noConversion"/>
  </si>
  <si>
    <t xml:space="preserve">           ceil(10000 * dbms_random.value()) custno, nullif(ceil(100 * dbms_random.value()), 10) code</t>
    <phoneticPr fontId="2" type="noConversion"/>
  </si>
  <si>
    <t>변경</t>
    <phoneticPr fontId="2" type="noConversion"/>
  </si>
  <si>
    <t xml:space="preserve">  FOR orders_rec IN (SELECT * FROM orders WHERE rownum &lt;= 50000) LOOP</t>
    <phoneticPr fontId="2" type="noConversion"/>
  </si>
  <si>
    <t>CREATE INDEX ORDERS_CUSTNO_IDX ON ORDERS(CUSTNO);</t>
  </si>
  <si>
    <t>PL/SQL 프로그램의 수행 시간 측정</t>
    <phoneticPr fontId="2" type="noConversion"/>
  </si>
  <si>
    <t xml:space="preserve">  DBMS_OUTPUT.PUT_LINE(v_sal);</t>
    <phoneticPr fontId="2" type="noConversion"/>
  </si>
  <si>
    <t xml:space="preserve">  v_start NUMBER;</t>
    <phoneticPr fontId="2" type="noConversion"/>
  </si>
  <si>
    <t xml:space="preserve">  v_stop NUMBER;</t>
    <phoneticPr fontId="2" type="noConversion"/>
  </si>
  <si>
    <t xml:space="preserve">  DBMS_OUTPUT.PUT_LINE('총 수행 시간 : ' || (v_stop-v_start)/100);</t>
    <phoneticPr fontId="2" type="noConversion"/>
  </si>
  <si>
    <t xml:space="preserve">  v_start := DBMS_UTILITY.GET_TIME;</t>
    <phoneticPr fontId="2" type="noConversion"/>
  </si>
  <si>
    <t xml:space="preserve">  v_stop := DBMS_UTILITY.GET_TIME;</t>
    <phoneticPr fontId="2" type="noConversion"/>
  </si>
  <si>
    <t xml:space="preserve">  EXECUTE IMMEDIATE 'alter session set sql_trace=true';</t>
    <phoneticPr fontId="2" type="noConversion"/>
  </si>
  <si>
    <t xml:space="preserve">  EXECUTE IMMEDIATE 'alter session set sql_trace=false';</t>
    <phoneticPr fontId="2" type="noConversion"/>
  </si>
  <si>
    <t>필요한 권한 설정</t>
    <phoneticPr fontId="2" type="noConversion"/>
  </si>
  <si>
    <t>: ALTER SESSION 권한 필요</t>
    <phoneticPr fontId="2" type="noConversion"/>
  </si>
  <si>
    <t>GRANT ALTER SESSION TO scott;</t>
    <phoneticPr fontId="2" type="noConversion"/>
  </si>
  <si>
    <t>: SELECT ANY DICTIONARY 권한 필요</t>
    <phoneticPr fontId="2" type="noConversion"/>
  </si>
  <si>
    <t>conn / as sysdba</t>
    <phoneticPr fontId="2" type="noConversion"/>
  </si>
  <si>
    <t>트레이스 파일의 개수가 많으므로 트레이스 파일명을 조회하는 함수 작성</t>
    <phoneticPr fontId="2" type="noConversion"/>
  </si>
  <si>
    <t>CREATE OR REPLACE FUNCTION get_trace_file_name</t>
    <phoneticPr fontId="2" type="noConversion"/>
  </si>
  <si>
    <t xml:space="preserve">  v_file_name VARCHAR2(200);</t>
    <phoneticPr fontId="2" type="noConversion"/>
  </si>
  <si>
    <t xml:space="preserve">       || '_ora_' || ltrim(to_char(s.spid)) || '.trc' INTO v_file_name</t>
    <phoneticPr fontId="2" type="noConversion"/>
  </si>
  <si>
    <t xml:space="preserve">  select rtrim(d.value, '\') || '\' || decode(i.version, 11, p.value, lower(p.value)) </t>
    <phoneticPr fontId="2" type="noConversion"/>
  </si>
  <si>
    <t xml:space="preserve">  from (select value from v$parameter where name = 'instance_name') p,</t>
    <phoneticPr fontId="2" type="noConversion"/>
  </si>
  <si>
    <t xml:space="preserve">  RETURN v_file_name;</t>
    <phoneticPr fontId="2" type="noConversion"/>
  </si>
  <si>
    <t xml:space="preserve">  EXECUTE IMMEDIATE 'alter session set sql_trace=true';</t>
    <phoneticPr fontId="2" type="noConversion"/>
  </si>
  <si>
    <t xml:space="preserve">  DBMS_OUTPUT.PUT_LINE('트레이스 파일 : ' || get_trace_file_name);</t>
    <phoneticPr fontId="2" type="noConversion"/>
  </si>
  <si>
    <t>총 수행 시간 : .01</t>
  </si>
  <si>
    <t>14</t>
    <phoneticPr fontId="2" type="noConversion"/>
  </si>
  <si>
    <t>트레이스 파일 : C:\oraclexe\app\oracle\diag\rdbms\xe\xe\trace\xe_ora_4672.trc</t>
    <phoneticPr fontId="2" type="noConversion"/>
  </si>
  <si>
    <t>tkprof C:\oraclexe\app\oracle\diag\rdbms\xe\xe\trace\xe_ora_4672.trc output.txt explain=scott/tiger sys=no</t>
    <phoneticPr fontId="2" type="noConversion"/>
  </si>
  <si>
    <t xml:space="preserve">  v_cust_cname customers.cname%TYPE;</t>
    <phoneticPr fontId="2" type="noConversion"/>
  </si>
  <si>
    <t xml:space="preserve">    SELECT cname INTO v_cust_cname FROM customers c</t>
    <phoneticPr fontId="2" type="noConversion"/>
  </si>
  <si>
    <t xml:space="preserve">      WHERE c.custno = orders_rec.custno;</t>
    <phoneticPr fontId="2" type="noConversion"/>
  </si>
  <si>
    <t xml:space="preserve">    DBMS_OUTPUT.PUT_LINE(v_cust_cname);</t>
    <phoneticPr fontId="2" type="noConversion"/>
  </si>
  <si>
    <t xml:space="preserve">  END LOOP;</t>
    <phoneticPr fontId="2" type="noConversion"/>
  </si>
  <si>
    <t xml:space="preserve">  CURSOR c1 IS SELECT (SELECT cname FROM customers WHERE custno = o.custno) cname</t>
    <phoneticPr fontId="2" type="noConversion"/>
  </si>
  <si>
    <t xml:space="preserve">                      FROM orders o</t>
    <phoneticPr fontId="2" type="noConversion"/>
  </si>
  <si>
    <t xml:space="preserve">                      WHERE rownum &lt;= 50000;</t>
    <phoneticPr fontId="2" type="noConversion"/>
  </si>
  <si>
    <t xml:space="preserve">  FOR orders_rec IN c1 LOOP</t>
    <phoneticPr fontId="2" type="noConversion"/>
  </si>
  <si>
    <t xml:space="preserve">    v_cust_cname := orders_rec.cname;</t>
    <phoneticPr fontId="2" type="noConversion"/>
  </si>
  <si>
    <t xml:space="preserve">    DBMS_OUTPUT.PUT_LINE(v_cust_cname);</t>
    <phoneticPr fontId="2" type="noConversion"/>
  </si>
  <si>
    <t xml:space="preserve">  END LOOP;</t>
    <phoneticPr fontId="2" type="noConversion"/>
  </si>
  <si>
    <t>총 수행 시간 : 4.68</t>
  </si>
  <si>
    <t>트레이스 파일 : C:\oraclexe\app\oracle\diag\rdbms\xe\xe\trace\xe_ora_5096.trc</t>
  </si>
  <si>
    <t>SQL ID: dwcwapdkgqc3z Plan Hash: 335441244</t>
  </si>
  <si>
    <t xml:space="preserve">SELECT * </t>
  </si>
  <si>
    <t xml:space="preserve"> ORDERS WHERE ROWNUM &lt;= 50000</t>
  </si>
  <si>
    <t>Parse        1      0.01       0.00          3          6          0           0</t>
  </si>
  <si>
    <t>Fetch      501      0.09       0.11        409       1015          0       50000</t>
  </si>
  <si>
    <t>total      503      0.10       0.12        412       1021          0       50000</t>
  </si>
  <si>
    <t>SQL ID: b6m4x9714ajy1 Plan Hash: 4238351645</t>
  </si>
  <si>
    <t xml:space="preserve">SELECT CNAME </t>
  </si>
  <si>
    <t xml:space="preserve"> CUSTOMERS C WHERE C.CUSTNO = :B1 </t>
  </si>
  <si>
    <t>Parse        1      0.00       0.00          0          0          0           0</t>
  </si>
  <si>
    <t>Execute  50000      0.67       0.63          0          0          0           0</t>
  </si>
  <si>
    <t>Fetch    50000      0.39       0.38        117     150000          0       50000</t>
  </si>
  <si>
    <t>total   100001      1.06       1.02        117     150000          0       50000</t>
  </si>
  <si>
    <t>tkprof C:\oraclexe\app\oracle\diag\rdbms\xe\xe\trace\xe_ora_5096.trc output.txt sys=no explain=scott/tiger</t>
    <phoneticPr fontId="2" type="noConversion"/>
  </si>
  <si>
    <t>Cursor for Loop는 1회 Fetch Call에 100건</t>
    <phoneticPr fontId="2" type="noConversion"/>
  </si>
  <si>
    <t>50000건을 검색하므로 500회 Call 발생</t>
    <phoneticPr fontId="2" type="noConversion"/>
  </si>
  <si>
    <t>총 50000번의 Execute Call 발생</t>
    <phoneticPr fontId="2" type="noConversion"/>
  </si>
  <si>
    <t>총 수행 시간 : .35</t>
  </si>
  <si>
    <t>트레이스 파일 : C:\oraclexe\app\oracle\diag\rdbms\xe\xe\trace\xe_ora_3776.trc</t>
  </si>
  <si>
    <t>tkprof C:\oraclexe\app\oracle\diag\rdbms\xe\xe\trace\xe_ora_3776.trc output.txt sys=no explain=scott/tiger</t>
    <phoneticPr fontId="2" type="noConversion"/>
  </si>
  <si>
    <t>SQL ID: 3v1vyj6wtudxf Plan Hash: 1873328424</t>
  </si>
  <si>
    <t xml:space="preserve">SELECT (SELECT CNAME </t>
  </si>
  <si>
    <t xml:space="preserve"> CUSTOMERS WHERE CUSTNO = O.CUSTNO) CNAME FROM ORDERS O WHERE ROWNUM &lt;= 50000</t>
  </si>
  <si>
    <t xml:space="preserve"> </t>
  </si>
  <si>
    <t>Parse        1      0.00       0.00          0          6          0           0</t>
  </si>
  <si>
    <t>Fetch      501      0.26       0.24          0     101244          0       50000</t>
  </si>
  <si>
    <t>total      503      0.26       0.24          0     101250          0       50000</t>
  </si>
  <si>
    <t>: 중첩된 Cursor for Loop는 조인 혹은 서브쿼리를 이용하여 중첩된 루프를 제거하도록 해야 한다.</t>
    <phoneticPr fontId="2" type="noConversion"/>
  </si>
  <si>
    <t>: SQL 문장 내에서 사용자 정의 함수가 호출되면 SQL 엔진과 PL/SQL 엔진 간의 컨텍스트 스위칭이 발생하여 속도가 저하 된다.</t>
    <phoneticPr fontId="2" type="noConversion"/>
  </si>
  <si>
    <t xml:space="preserve">CREATE OR REPLACE FUNCTION date_format(p_date IN DATE) </t>
    <phoneticPr fontId="2" type="noConversion"/>
  </si>
  <si>
    <t xml:space="preserve">  v_result VARCHAR2(100);</t>
    <phoneticPr fontId="2" type="noConversion"/>
  </si>
  <si>
    <t xml:space="preserve">  FROM DUAL;</t>
    <phoneticPr fontId="2" type="noConversion"/>
  </si>
  <si>
    <t xml:space="preserve">  RETURN v_result;</t>
    <phoneticPr fontId="2" type="noConversion"/>
  </si>
  <si>
    <t xml:space="preserve">  SELECT TO_CHAR(p_date, 'YYYY"년 "MM"월 "DD"일"') INTO v_result</t>
    <phoneticPr fontId="2" type="noConversion"/>
  </si>
  <si>
    <t xml:space="preserve">    DBMS_OUTPUT.PUT_LINE(cust_rec.birthdate);</t>
    <phoneticPr fontId="2" type="noConversion"/>
  </si>
  <si>
    <t xml:space="preserve">  FOR cust_rec IN (SELECT custno, date_format(birthdate) birthdate FROM customers WHERE rownum &lt;= 5000) LOOP</t>
    <phoneticPr fontId="2" type="noConversion"/>
  </si>
  <si>
    <t>총 수행 시간 : .48</t>
  </si>
  <si>
    <t>트레이스 파일 : C:\oraclexe\app\oracle\diag\rdbms\xe\xe\trace\xe_ora_3112.trc</t>
  </si>
  <si>
    <t>tkprof C:\oraclexe\app\oracle\diag\rdbms\xe\xe\trace\xe_ora_3112.trc output.txt explain=scott/tiger sys=no</t>
    <phoneticPr fontId="2" type="noConversion"/>
  </si>
  <si>
    <t>SQL ID: bd4yb8u6w6z3c Plan Hash: 1005345217</t>
  </si>
  <si>
    <t xml:space="preserve">SELECT CUSTNO, DATE_FORMAT(BIRTHDATE) BIRTHDATE </t>
  </si>
  <si>
    <t xml:space="preserve"> CUSTOMERS WHERE ROWNUM &lt;= 5000</t>
  </si>
  <si>
    <t>Parse        1      0.00       0.00          0          4          0           0</t>
  </si>
  <si>
    <t>Fetch       51      0.32       0.37          0         91          0        5000</t>
  </si>
  <si>
    <t>total       53      0.32       0.37          0         95          0        5000</t>
  </si>
  <si>
    <t>SQL ID: 26mza54b203db Plan Hash: 1388734953</t>
  </si>
  <si>
    <t xml:space="preserve">SELECT TO_CHAR(:B1 , 'YYYY"??"MM"??"DD"??') </t>
  </si>
  <si>
    <t xml:space="preserve"> DUAL</t>
  </si>
  <si>
    <t>Execute   5000      0.07       0.05          0          0          0           0</t>
  </si>
  <si>
    <t>Fetch     5000      0.04       0.02          0          0          0        5000</t>
  </si>
  <si>
    <t>total    10001      0.12       0.08          0          0          0        5000</t>
  </si>
  <si>
    <t xml:space="preserve">  FOR cust_rec IN (SELECT custno,  TO_CHAR(birthdate, 'YYYY"년 "MM"월 "DD"일"') birthdate FROM customers WHERE rownum &lt;= 5000) LOOP</t>
    <phoneticPr fontId="2" type="noConversion"/>
  </si>
  <si>
    <t>총 수행 시간 : .03</t>
  </si>
  <si>
    <t>트레이스 파일 : C:\oraclexe\app\oracle\diag\rdbms\xe\xe\trace\xe_ora_3112.trc</t>
    <phoneticPr fontId="2" type="noConversion"/>
  </si>
  <si>
    <t>SQL ID: 4uxxsgv3jt1r4 Plan Hash: 1005345217</t>
  </si>
  <si>
    <t xml:space="preserve">SELECT CUSTNO, TO_CHAR(BIRTHDATE, 'YYYY"??"MM"??"DD"??') BIRTHDATE </t>
  </si>
  <si>
    <t>Fetch       51      0.00       0.00          0         91          0        5000</t>
  </si>
  <si>
    <t>total       53      0.00       0.00          0         95          0        5000</t>
  </si>
  <si>
    <t>: 단, 프로그램의 속도는 향상되지만 메모리(PGA)를 더 소비하게 된다.</t>
    <phoneticPr fontId="2" type="noConversion"/>
  </si>
  <si>
    <t>: 커서를 사용 할 때는 OPEN-FETCH-CLOSE 대신, Cursor for Loop를 사용하도록 한다.</t>
    <phoneticPr fontId="2" type="noConversion"/>
  </si>
  <si>
    <t xml:space="preserve">  CURSOR c1 IS SELECT * FROM orders WHERE rownum &lt;= 50000;</t>
    <phoneticPr fontId="2" type="noConversion"/>
  </si>
  <si>
    <t xml:space="preserve">  LOOP</t>
    <phoneticPr fontId="2" type="noConversion"/>
  </si>
  <si>
    <t xml:space="preserve">    EXIT WHEN c1%NOTFOUND;</t>
    <phoneticPr fontId="2" type="noConversion"/>
  </si>
  <si>
    <t xml:space="preserve">    DBMS_OUTPUT.PUT_LINE(v_ord_rec.orderno);</t>
    <phoneticPr fontId="2" type="noConversion"/>
  </si>
  <si>
    <t xml:space="preserve">  CLOSE c1;</t>
    <phoneticPr fontId="2" type="noConversion"/>
  </si>
  <si>
    <t xml:space="preserve">    FETCH c1 INTO v_ord_rec;</t>
    <phoneticPr fontId="2" type="noConversion"/>
  </si>
  <si>
    <t xml:space="preserve">  OPEN c1;</t>
    <phoneticPr fontId="2" type="noConversion"/>
  </si>
  <si>
    <t xml:space="preserve">  CURSOR c1 IS SELECT * FROM orders WHERE rownum &lt;= 50000;</t>
    <phoneticPr fontId="2" type="noConversion"/>
  </si>
  <si>
    <t xml:space="preserve">  v_ord_rec c1%ROWTYPE;</t>
    <phoneticPr fontId="2" type="noConversion"/>
  </si>
  <si>
    <t>총 수행 시간 : 1.86</t>
  </si>
  <si>
    <t>트레이스 파일 : C:\oraclexe\app\oracle\diag\rdbms\xe\xe\trace\xe_ora_3112.trc</t>
    <phoneticPr fontId="2" type="noConversion"/>
  </si>
  <si>
    <t>Fetch    50001      0.35       0.30          0      50004          0       50000</t>
  </si>
  <si>
    <t>total    50003      0.35       0.30          0      50004          0       50000</t>
  </si>
  <si>
    <t xml:space="preserve">  FOR v_ord_rec IN c1 LOOP</t>
    <phoneticPr fontId="2" type="noConversion"/>
  </si>
  <si>
    <t>총 수행 시간 : .2</t>
  </si>
  <si>
    <t>트레이스 파일 : C:\oraclexe\app\oracle\diag\rdbms\xe\xe\trace\xe_ora_4940.trc</t>
  </si>
  <si>
    <t>세션이 동일한 경우에 같은 트레이스 파일 내에 동일한 문장들은 통계치가 합산됨</t>
    <phoneticPr fontId="2" type="noConversion"/>
  </si>
  <si>
    <t>tkprof C:\oraclexe\app\oracle\diag\rdbms\xe\xe\trace\xe_ora_4940.trc output.txt explain=scott/tiger sys=no</t>
    <phoneticPr fontId="2" type="noConversion"/>
  </si>
  <si>
    <t>Fetch      501      0.07       0.08          0       1015          0       50000</t>
  </si>
  <si>
    <t>total      503      0.07       0.08          0       1015          0       50000</t>
  </si>
  <si>
    <t xml:space="preserve">  TYPE tab_type IS TABLE OF c1%ROWTYPE INDEX BY PLS_INTEGER;</t>
    <phoneticPr fontId="2" type="noConversion"/>
  </si>
  <si>
    <t xml:space="preserve">  v_tab tab_type;</t>
    <phoneticPr fontId="2" type="noConversion"/>
  </si>
  <si>
    <t xml:space="preserve">    FETCH c1 BULK COLLECT INTO v_tab LIMIT 500;</t>
    <phoneticPr fontId="2" type="noConversion"/>
  </si>
  <si>
    <t xml:space="preserve">    END LOOP;</t>
    <phoneticPr fontId="2" type="noConversion"/>
  </si>
  <si>
    <t xml:space="preserve">      DBMS_OUTPUT.PUT_LINE(v_tab(k).orderno);</t>
    <phoneticPr fontId="2" type="noConversion"/>
  </si>
  <si>
    <t xml:space="preserve">    FOR k IN 1..v_tab.COUNT LOOP</t>
    <phoneticPr fontId="2" type="noConversion"/>
  </si>
  <si>
    <t xml:space="preserve">  CURSOR c1 IS SELECT * FROM orders WHERE rownum &lt;= 5000;</t>
    <phoneticPr fontId="2" type="noConversion"/>
  </si>
  <si>
    <t>총 수행 시간 : .02</t>
  </si>
  <si>
    <t>트레이스 파일 : C:\oraclexe\app\oracle\diag\rdbms\xe\xe\trace\xe_ora_5084.trc</t>
  </si>
  <si>
    <t>tkprof C:\oraclexe\app\oracle\diag\rdbms\xe\xe\trace\xe_ora_5084.trc output.txt explain=scott/tiger sys=no</t>
    <phoneticPr fontId="2" type="noConversion"/>
  </si>
  <si>
    <t>SQL ID: bj8hv22ksfhuk Plan Hash: 335441244</t>
  </si>
  <si>
    <t xml:space="preserve"> ORDERS WHERE ROWNUM &lt;= 5000</t>
  </si>
  <si>
    <t>Fetch       11      0.01       0.00          0         64          0        5000</t>
  </si>
  <si>
    <t>total       13      0.01       0.00          0         64          0        5000</t>
  </si>
  <si>
    <t>예) Cursor For Loop 사용</t>
    <phoneticPr fontId="2" type="noConversion"/>
  </si>
  <si>
    <t>예) OPEN-FETCH-CLOSE</t>
    <phoneticPr fontId="2" type="noConversion"/>
  </si>
  <si>
    <t>예) FETCH… BULK COLLECT INTO… 사용</t>
    <phoneticPr fontId="2" type="noConversion"/>
  </si>
  <si>
    <t>예) SELECT … BULK COLLECT INTO … 사용</t>
    <phoneticPr fontId="2" type="noConversion"/>
  </si>
  <si>
    <t xml:space="preserve">  SELECT * BULK COLLECT INTO v_tab FROM orders WHERE rownum &lt;= 5000;</t>
    <phoneticPr fontId="2" type="noConversion"/>
  </si>
  <si>
    <t xml:space="preserve">  TYPE tab_type IS TABLE OF orders%ROWTYPE INDEX BY PLS_INTEGER;</t>
    <phoneticPr fontId="2" type="noConversion"/>
  </si>
  <si>
    <t xml:space="preserve">  FOR k IN 1..v_tab.COUNT LOOP</t>
    <phoneticPr fontId="2" type="noConversion"/>
  </si>
  <si>
    <t xml:space="preserve">    DBMS_OUTPUT.PUT_LINE(v_tab(k).orderno);</t>
    <phoneticPr fontId="2" type="noConversion"/>
  </si>
  <si>
    <t>트레이스 파일 : C:\oraclexe\app\oracle\diag\rdbms\xe\xe\trace\xe_ora_1376.trc</t>
  </si>
  <si>
    <t>tkprof C:\oraclexe\app\oracle\diag\rdbms\xe\xe\trace\xe_ora_1376.trc output.txt explain=scott/tiger sys=no</t>
    <phoneticPr fontId="2" type="noConversion"/>
  </si>
  <si>
    <t>Fetch        1      0.01       0.01          0         55          0        5000</t>
  </si>
  <si>
    <t>total        3      0.01       0.01          0         61          0        5000</t>
  </si>
  <si>
    <t>CREATE TABLE orders_temp</t>
    <phoneticPr fontId="2" type="noConversion"/>
  </si>
  <si>
    <t>예) orders 테이블을 읽고 total을 2배로 증가시킨 후, orders_temp로 INSERT</t>
    <phoneticPr fontId="2" type="noConversion"/>
  </si>
  <si>
    <t xml:space="preserve">  FOR rec IN c1 LOOP</t>
    <phoneticPr fontId="2" type="noConversion"/>
  </si>
  <si>
    <t xml:space="preserve">    INSERT INTO orders_temp VALUES(rec.orderno, rec.address, rec.orderdate, rec.total, rec.paytype, rec.status, rec.custno, rec.code);</t>
    <phoneticPr fontId="2" type="noConversion"/>
  </si>
  <si>
    <t xml:space="preserve">    rec.total := rec.total * 2;</t>
    <phoneticPr fontId="2" type="noConversion"/>
  </si>
  <si>
    <t>AS SELECT * FROM orders WHERE 0=1;</t>
    <phoneticPr fontId="2" type="noConversion"/>
  </si>
  <si>
    <t>총 수행 시간 : 4.05</t>
  </si>
  <si>
    <t>트레이스 파일 : C:\oraclexe\app\oracle\diag\rdbms\xe\xe\trace\xe_ora_5064.trc</t>
    <phoneticPr fontId="2" type="noConversion"/>
  </si>
  <si>
    <t>tkprof C:\oraclexe\app\oracle\diag\rdbms\xe\xe\trace\xe_ora_5064.trc output.txt explain=scott/tiger sys=no</t>
    <phoneticPr fontId="2" type="noConversion"/>
  </si>
  <si>
    <t>Fetch      501      0.06       0.09          0       1015          0       50000</t>
  </si>
  <si>
    <t>total      503      0.06       0.09          0       1015          0       50000</t>
  </si>
  <si>
    <t>SQL ID: c10jsytyktggt Plan Hash: 0</t>
  </si>
  <si>
    <t xml:space="preserve">INSERT INTO ORDERS_TEMP </t>
  </si>
  <si>
    <t>VALUES</t>
  </si>
  <si>
    <t>(:B8 , :B7 , :B6 , :B5 , :B4 , :B3 , :B2 , :B1 )</t>
  </si>
  <si>
    <t>Execute  50000      1.32       1.43          0        790      55419       50000</t>
  </si>
  <si>
    <t>Fetch        0      0.00       0.00          0          0          0           0</t>
  </si>
  <si>
    <t>total    50001      1.32       1.43          0        790      55419       50000</t>
  </si>
  <si>
    <t>예) FORALL 사용</t>
    <phoneticPr fontId="2" type="noConversion"/>
  </si>
  <si>
    <t>Fetch Call은 감소</t>
    <phoneticPr fontId="2" type="noConversion"/>
  </si>
  <si>
    <t>하지만 INSERT는 5만번 수행</t>
    <phoneticPr fontId="2" type="noConversion"/>
  </si>
  <si>
    <t xml:space="preserve">  OPEN c1;</t>
    <phoneticPr fontId="2" type="noConversion"/>
  </si>
  <si>
    <t xml:space="preserve">    FETCH c1 BULK COLLECT INTO v_tab LIMIT 100;</t>
    <phoneticPr fontId="2" type="noConversion"/>
  </si>
  <si>
    <t xml:space="preserve">      v_tab(k).total := v_tab(k).total * 2;</t>
    <phoneticPr fontId="2" type="noConversion"/>
  </si>
  <si>
    <t xml:space="preserve">    FORALL k IN 1..v_tab.COUNT </t>
    <phoneticPr fontId="2" type="noConversion"/>
  </si>
  <si>
    <t xml:space="preserve">      INSERT INTO orders_temp VALUES v_tab(k);</t>
    <phoneticPr fontId="2" type="noConversion"/>
  </si>
  <si>
    <t>총 수행 시간 : .27</t>
  </si>
  <si>
    <t>트레이스 파일 : C:\oraclexe\app\oracle\diag\rdbms\xe\xe\trace\xe_ora_2472.trc</t>
    <phoneticPr fontId="2" type="noConversion"/>
  </si>
  <si>
    <t>tkprof C:\oraclexe\app\oracle\diag\rdbms\xe\xe\trace\xe_ora_2472.trc output.txt sys=no</t>
    <phoneticPr fontId="2" type="noConversion"/>
  </si>
  <si>
    <t>Fetch      501      0.15       0.08          0       1015          0       50000</t>
  </si>
  <si>
    <t>total      503      0.15       0.08          0       1015          0       50000</t>
  </si>
  <si>
    <t>SQL ID: 1ywc07zgg5jjm Plan Hash: 0</t>
  </si>
  <si>
    <t xml:space="preserve"> (:B1 ,:B2 ,:B3 ,:B4 ,:B5 ,:B6 ,:B7 ,:B8 ) </t>
  </si>
  <si>
    <t>Execute    500      0.07       0.12          0        764       4744       50000</t>
  </si>
  <si>
    <t>total      501      0.07       0.12          0        764       4744       50000</t>
  </si>
  <si>
    <t>: BLOB 또는 CLOB 타입의 데이터에 대한 다양한 연산 기능을 제공</t>
    <phoneticPr fontId="2" type="noConversion"/>
  </si>
  <si>
    <t>APPEND(dest_lob, src_lob)</t>
    <phoneticPr fontId="2" type="noConversion"/>
  </si>
  <si>
    <t>COPY(dest_lob, src_lob, amount, dest_offset, src_offset)</t>
    <phoneticPr fontId="2" type="noConversion"/>
  </si>
  <si>
    <t>ERASE(lob, amount, offset)</t>
    <phoneticPr fontId="2" type="noConversion"/>
  </si>
  <si>
    <t>TRIM(lob, newlen)</t>
    <phoneticPr fontId="2" type="noConversion"/>
  </si>
  <si>
    <t>READ(lob, amount, offset, buffer)</t>
    <phoneticPr fontId="2" type="noConversion"/>
  </si>
  <si>
    <t>CREATETEMPORARY(lob, cache, dur)</t>
    <phoneticPr fontId="2" type="noConversion"/>
  </si>
  <si>
    <t>WRITE(lob, amount, offset, buffer)</t>
    <phoneticPr fontId="2" type="noConversion"/>
  </si>
  <si>
    <t>COMPARE(lob1, lob2, amount, offset1, offset2)</t>
    <phoneticPr fontId="2" type="noConversion"/>
  </si>
  <si>
    <t>GETLENGTH(lob)</t>
    <phoneticPr fontId="2" type="noConversion"/>
  </si>
  <si>
    <t>INSTR(lob, pattern, offset, nth)</t>
    <phoneticPr fontId="2" type="noConversion"/>
  </si>
  <si>
    <t>SUBSTR(lob, amount, offset)</t>
    <phoneticPr fontId="2" type="noConversion"/>
  </si>
  <si>
    <t xml:space="preserve">  v_offset NUMBER := 1;</t>
    <phoneticPr fontId="2" type="noConversion"/>
  </si>
  <si>
    <t xml:space="preserve">    FROM v$sql</t>
    <phoneticPr fontId="2" type="noConversion"/>
  </si>
  <si>
    <t xml:space="preserve">  v_clob CLOB;</t>
    <phoneticPr fontId="2" type="noConversion"/>
  </si>
  <si>
    <t xml:space="preserve">  v_sqltext VARCHAR2(4000);</t>
    <phoneticPr fontId="2" type="noConversion"/>
  </si>
  <si>
    <t xml:space="preserve">  v_amount NUMBER := 20;</t>
    <phoneticPr fontId="2" type="noConversion"/>
  </si>
  <si>
    <t xml:space="preserve">  SELECT sql_fulltext INTO v_clob</t>
    <phoneticPr fontId="2" type="noConversion"/>
  </si>
  <si>
    <t xml:space="preserve">    WHERE LENGTH(sql_fulltext) &gt; v_amount and rownum = 1;</t>
    <phoneticPr fontId="2" type="noConversion"/>
  </si>
  <si>
    <t xml:space="preserve">    EXIT WHEN v_offset &gt; DBMS_LOB.GETLENGTH(v_clob);</t>
    <phoneticPr fontId="2" type="noConversion"/>
  </si>
  <si>
    <t xml:space="preserve">    v_sqltext := DBMS_LOB.SUBSTR(v_clob, v_amount, v_offset);</t>
    <phoneticPr fontId="2" type="noConversion"/>
  </si>
  <si>
    <t xml:space="preserve">    DBMS_OUTPUT.PUT_LINE(v_sqltext);</t>
    <phoneticPr fontId="2" type="noConversion"/>
  </si>
  <si>
    <t xml:space="preserve">    v_offset := v_offset + v_amount;</t>
    <phoneticPr fontId="2" type="noConversion"/>
  </si>
  <si>
    <t>예) 파일 쓰기</t>
    <phoneticPr fontId="2" type="noConversion"/>
  </si>
  <si>
    <t>예) 파일 읽기</t>
    <phoneticPr fontId="2" type="noConversion"/>
  </si>
  <si>
    <t>GRANT READ, WRITE ON DIRECTORY unload_dir TO scott;</t>
    <phoneticPr fontId="2" type="noConversion"/>
  </si>
  <si>
    <t>SELECT * FROM all_directories;</t>
    <phoneticPr fontId="2" type="noConversion"/>
  </si>
  <si>
    <t xml:space="preserve">  WHEN OTHERS THEN </t>
    <phoneticPr fontId="2" type="noConversion"/>
  </si>
  <si>
    <t>-- 32767은 라인의 최대 길이</t>
    <phoneticPr fontId="2" type="noConversion"/>
  </si>
  <si>
    <t xml:space="preserve">  UTL_FILE.FCLOSE(v_file_handle);</t>
    <phoneticPr fontId="2" type="noConversion"/>
  </si>
  <si>
    <t xml:space="preserve">    UTL_FILE.FCLOSE_ALL;</t>
    <phoneticPr fontId="2" type="noConversion"/>
  </si>
  <si>
    <t xml:space="preserve">  UTL_FILE.PUT_LINE(v_file_handle, v_output);</t>
    <phoneticPr fontId="2" type="noConversion"/>
  </si>
  <si>
    <t xml:space="preserve">  v_file_handle := UTL_FILE.FOPEN(v_dir, v_filename, 'w', 32767);</t>
    <phoneticPr fontId="2" type="noConversion"/>
  </si>
  <si>
    <t xml:space="preserve">  v_output := 'create directory test';</t>
    <phoneticPr fontId="2" type="noConversion"/>
  </si>
  <si>
    <t xml:space="preserve">  v_filename := 'test.txt';</t>
    <phoneticPr fontId="2" type="noConversion"/>
  </si>
  <si>
    <t xml:space="preserve">  v_dir := 'UNLOAD_DIR';</t>
    <phoneticPr fontId="2" type="noConversion"/>
  </si>
  <si>
    <t xml:space="preserve">  v_output VARCHAR2(32767);</t>
    <phoneticPr fontId="2" type="noConversion"/>
  </si>
  <si>
    <t xml:space="preserve">  v_filename VARCHAR2(250);</t>
    <phoneticPr fontId="2" type="noConversion"/>
  </si>
  <si>
    <t xml:space="preserve">  v_dir VARCHAR2(250);</t>
    <phoneticPr fontId="2" type="noConversion"/>
  </si>
  <si>
    <t xml:space="preserve">  v_file_handle UTL_FILE.FILE_TYPE;</t>
    <phoneticPr fontId="2" type="noConversion"/>
  </si>
  <si>
    <t>CREATE DIRECTORY unload_dir AS 'f:\unload_dir';</t>
    <phoneticPr fontId="2" type="noConversion"/>
  </si>
  <si>
    <t>GRANT EXECUTE ON UTL_FILE TO scott;</t>
    <phoneticPr fontId="2" type="noConversion"/>
  </si>
  <si>
    <t xml:space="preserve">  v_input VARCHAR2(32767);</t>
    <phoneticPr fontId="2" type="noConversion"/>
  </si>
  <si>
    <t xml:space="preserve">  v_file_handle := UTL_FILE.FOPEN(v_dir, v_filename, 'r', 32767);</t>
    <phoneticPr fontId="2" type="noConversion"/>
  </si>
  <si>
    <t xml:space="preserve">    LOOP</t>
    <phoneticPr fontId="2" type="noConversion"/>
  </si>
  <si>
    <t xml:space="preserve">      UTL_FILE.GET_LINE(v_file_handle, v_input, 32767);</t>
    <phoneticPr fontId="2" type="noConversion"/>
  </si>
  <si>
    <t xml:space="preserve">      DBMS_OUTPUT.PUT_LINE(v_input);</t>
    <phoneticPr fontId="2" type="noConversion"/>
  </si>
  <si>
    <t xml:space="preserve">  EXCEPTION</t>
    <phoneticPr fontId="2" type="noConversion"/>
  </si>
  <si>
    <t xml:space="preserve">    WHEN NO_DATA_FOUND THEN</t>
    <phoneticPr fontId="2" type="noConversion"/>
  </si>
  <si>
    <t xml:space="preserve">      DBMS_OUTPUT.PUT_LINE('End of file');</t>
    <phoneticPr fontId="2" type="noConversion"/>
  </si>
  <si>
    <t>UTL_FILE</t>
    <phoneticPr fontId="2" type="noConversion"/>
  </si>
  <si>
    <t>GRANT EXECUTE on DBMS_CRYPTO TO scott;</t>
    <phoneticPr fontId="2" type="noConversion"/>
  </si>
  <si>
    <t xml:space="preserve">    FOR k IN 1..v_emp_tab.COUNT LOOP</t>
    <phoneticPr fontId="2" type="noConversion"/>
  </si>
  <si>
    <t xml:space="preserve">    FORALL k IN 1..v_emp_tab.COUNT</t>
    <phoneticPr fontId="2" type="noConversion"/>
  </si>
  <si>
    <t xml:space="preserve">  FOR k IN 1..v_emp_tab.COUNT LOOP</t>
    <phoneticPr fontId="2" type="noConversion"/>
  </si>
  <si>
    <t xml:space="preserve">  FORALL k IN 1..v_emp_tab.COUNT</t>
    <phoneticPr fontId="2" type="noConversion"/>
  </si>
  <si>
    <t xml:space="preserve">  FORALL k IN 1..v_emp_deptno_tab.COUNT</t>
    <phoneticPr fontId="2" type="noConversion"/>
  </si>
  <si>
    <t xml:space="preserve">  FOR k IN 1..v_emp_deptno_tab.COUNT LOOP</t>
    <phoneticPr fontId="2" type="noConversion"/>
  </si>
  <si>
    <r>
      <t xml:space="preserve">  FORALL k IN 1..v_empno_tab.COUNT </t>
    </r>
    <r>
      <rPr>
        <sz val="11"/>
        <color rgb="FFFF0000"/>
        <rFont val="맑은 고딕"/>
        <family val="3"/>
        <charset val="129"/>
        <scheme val="minor"/>
      </rPr>
      <t>SAVE EXCEPTIONS</t>
    </r>
    <phoneticPr fontId="2" type="noConversion"/>
  </si>
  <si>
    <r>
      <t xml:space="preserve">  FORALL k IN </t>
    </r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rgb="FFFF0000"/>
        <rFont val="맑은 고딕"/>
        <family val="3"/>
        <charset val="129"/>
        <scheme val="minor"/>
      </rPr>
      <t>..v_empno_tab.COUNT</t>
    </r>
    <phoneticPr fontId="2" type="noConversion"/>
  </si>
  <si>
    <t xml:space="preserve">  FOR k IN 1..v_empno_tab.COUNT LOOP</t>
    <phoneticPr fontId="2" type="noConversion"/>
  </si>
  <si>
    <r>
      <t xml:space="preserve">  FORALL k IN 1</t>
    </r>
    <r>
      <rPr>
        <sz val="11"/>
        <rFont val="맑은 고딕"/>
        <family val="3"/>
        <charset val="129"/>
        <scheme val="minor"/>
      </rPr>
      <t>..v_empno_exist_tab.COUNT</t>
    </r>
    <phoneticPr fontId="2" type="noConversion"/>
  </si>
  <si>
    <t>(v_input IN number)</t>
    <phoneticPr fontId="2" type="noConversion"/>
  </si>
  <si>
    <t>RETURN NUMBER</t>
    <phoneticPr fontId="2" type="noConversion"/>
  </si>
  <si>
    <t>DDL 트리거</t>
    <phoneticPr fontId="2" type="noConversion"/>
  </si>
  <si>
    <t>: DDL 트리거에서 지원하는 이벤트</t>
    <phoneticPr fontId="2" type="noConversion"/>
  </si>
  <si>
    <t>DDL 이벤트</t>
    <phoneticPr fontId="2" type="noConversion"/>
  </si>
  <si>
    <t>CREATE</t>
    <phoneticPr fontId="2" type="noConversion"/>
  </si>
  <si>
    <t>CREATE 문을 사용하여 데이터베이스 객체 생성 시</t>
    <phoneticPr fontId="2" type="noConversion"/>
  </si>
  <si>
    <t>ALTER</t>
    <phoneticPr fontId="2" type="noConversion"/>
  </si>
  <si>
    <t>ALTER 문을 사용하여 데이터베이스 객체 수정 시</t>
    <phoneticPr fontId="2" type="noConversion"/>
  </si>
  <si>
    <t>DROP</t>
    <phoneticPr fontId="2" type="noConversion"/>
  </si>
  <si>
    <t>DROP 문을 사용하여 데이터베이스 객체 삭제 시</t>
    <phoneticPr fontId="2" type="noConversion"/>
  </si>
  <si>
    <t>TRUNCATE</t>
    <phoneticPr fontId="2" type="noConversion"/>
  </si>
  <si>
    <t>TRUNCATE 명령을 사용하여 테이블의 데이터를 삭제 시</t>
    <phoneticPr fontId="2" type="noConversion"/>
  </si>
  <si>
    <t>RENAME</t>
    <phoneticPr fontId="2" type="noConversion"/>
  </si>
  <si>
    <t>RENAME 명령을 사용하여 데이터베이스 객체명을 변경할 때</t>
    <phoneticPr fontId="2" type="noConversion"/>
  </si>
  <si>
    <t>ASSOCIATE STATISTICS</t>
    <phoneticPr fontId="2" type="noConversion"/>
  </si>
  <si>
    <t>데이터베이스 객체에 대한 통계 정보 수집 시</t>
    <phoneticPr fontId="2" type="noConversion"/>
  </si>
  <si>
    <t>DDL</t>
    <phoneticPr fontId="2" type="noConversion"/>
  </si>
  <si>
    <t>DDL 이벤트 중 하나라도 발생할 때</t>
    <phoneticPr fontId="2" type="noConversion"/>
  </si>
  <si>
    <t>GRANT</t>
    <phoneticPr fontId="2" type="noConversion"/>
  </si>
  <si>
    <t>GRANT 명령을 사용하여 권한을 부여할 때</t>
    <phoneticPr fontId="2" type="noConversion"/>
  </si>
  <si>
    <t>REVOKE</t>
    <phoneticPr fontId="2" type="noConversion"/>
  </si>
  <si>
    <t>REVOKE 명령을 사용하여 권한을 제거할 때</t>
    <phoneticPr fontId="2" type="noConversion"/>
  </si>
  <si>
    <t>: DDL 트리거에서 지원하는 속성 함수</t>
    <phoneticPr fontId="2" type="noConversion"/>
  </si>
  <si>
    <t>속성 함수</t>
    <phoneticPr fontId="2" type="noConversion"/>
  </si>
  <si>
    <t>ORA_LOGIN_USER</t>
    <phoneticPr fontId="2" type="noConversion"/>
  </si>
  <si>
    <t>트리거를 발생시킨 오라큭 사용자를 반환</t>
    <phoneticPr fontId="2" type="noConversion"/>
  </si>
  <si>
    <t>ORA_INSTANCE_NUM</t>
    <phoneticPr fontId="2" type="noConversion"/>
  </si>
  <si>
    <t>데이터베이스 인스턴스 번호를 반환</t>
    <phoneticPr fontId="2" type="noConversion"/>
  </si>
  <si>
    <t>ORA_DATABASE_NAME</t>
    <phoneticPr fontId="2" type="noConversion"/>
  </si>
  <si>
    <t>데이터베이스 명을 반환</t>
    <phoneticPr fontId="2" type="noConversion"/>
  </si>
  <si>
    <t>ORA_CLIENT_IP_ADDRESS</t>
    <phoneticPr fontId="2" type="noConversion"/>
  </si>
  <si>
    <t>클라이언트 IP 주소를 반환</t>
    <phoneticPr fontId="2" type="noConversion"/>
  </si>
  <si>
    <t>ORA_DICT_OBJ_TYPE</t>
    <phoneticPr fontId="2" type="noConversion"/>
  </si>
  <si>
    <t>트리거 작동에 의해 영향을 받은 데이터베이스 객체 타입을 반환</t>
    <phoneticPr fontId="2" type="noConversion"/>
  </si>
  <si>
    <t>ORA_DICT_OBJ_NAME</t>
    <phoneticPr fontId="2" type="noConversion"/>
  </si>
  <si>
    <t>트리거 작동에 의해 영향을 받은 데이터베이스 객체명을 반환</t>
    <phoneticPr fontId="2" type="noConversion"/>
  </si>
  <si>
    <t>ORA_DICT_OBJ_OWNER</t>
    <phoneticPr fontId="2" type="noConversion"/>
  </si>
  <si>
    <t>트리거 작동에 의해 영향을 받은 데이터베이스 객체의 소유자를 반환</t>
    <phoneticPr fontId="2" type="noConversion"/>
  </si>
  <si>
    <t>CREATE OBJECT TYPE : TABLE</t>
  </si>
  <si>
    <t>CREATE OBJECT NAME : DDL_TRIGGER_TAB</t>
  </si>
  <si>
    <t>CREATE OBJECT TYPE : INDEX</t>
  </si>
  <si>
    <t>CREATE OBJECT NAME : DDL_TRIGGER_IDX</t>
  </si>
  <si>
    <t xml:space="preserve">               *</t>
  </si>
  <si>
    <t>1행에 오류:</t>
  </si>
  <si>
    <t>ORA-00604: 순환 SQL 레벨 1 에 오류가 발생했습니다</t>
  </si>
  <si>
    <t>ORA-20000: You can't drop or truncate a named DDL_TRIGGER_TAB requested by SCOTT</t>
  </si>
  <si>
    <t>ORA-06512:  2행</t>
  </si>
  <si>
    <t>: 데이터베이스 관련 이벤트</t>
    <phoneticPr fontId="2" type="noConversion"/>
  </si>
  <si>
    <t>이벤트명</t>
    <phoneticPr fontId="2" type="noConversion"/>
  </si>
  <si>
    <t>AFTER SERVERERROR</t>
    <phoneticPr fontId="2" type="noConversion"/>
  </si>
  <si>
    <t>서버 에러 메시지가 기록 될 때마다 트리거를 실행</t>
    <phoneticPr fontId="2" type="noConversion"/>
  </si>
  <si>
    <t>AFTER LOGON</t>
    <phoneticPr fontId="2" type="noConversion"/>
  </si>
  <si>
    <t>사용자가 데이터베이스에 로그온 할 때마다 트리거를 실행</t>
    <phoneticPr fontId="2" type="noConversion"/>
  </si>
  <si>
    <t>BEFORE LOGOFF</t>
    <phoneticPr fontId="2" type="noConversion"/>
  </si>
  <si>
    <t>사용자가 데이터베이스에서 로그오프 할 때마다 트리거를 실행</t>
    <phoneticPr fontId="2" type="noConversion"/>
  </si>
  <si>
    <t>AFTER STARTUP</t>
    <phoneticPr fontId="2" type="noConversion"/>
  </si>
  <si>
    <t>데이터베이스가 시작될 때마다 트리거를 실행</t>
    <phoneticPr fontId="2" type="noConversion"/>
  </si>
  <si>
    <t>BEFORE SHUTDOWN</t>
    <phoneticPr fontId="2" type="noConversion"/>
  </si>
  <si>
    <t>데이터베이스가 종료될 때마다 트리거를 실행</t>
    <phoneticPr fontId="2" type="noConversion"/>
  </si>
  <si>
    <t>Instead-Of 트리거</t>
    <phoneticPr fontId="2" type="noConversion"/>
  </si>
  <si>
    <t>: 뷰에 정의 가능한 트리거</t>
    <phoneticPr fontId="2" type="noConversion"/>
  </si>
  <si>
    <t>ORA-01779: 키-보존된것이 아닌 테이블로 대응한 열을 수정할 수 없습니다</t>
  </si>
  <si>
    <t>CREATE OR REPLACE TRIGGER event_create</t>
    <phoneticPr fontId="2" type="noConversion"/>
  </si>
  <si>
    <t>AFTER CREATE ON SCHEMA</t>
    <phoneticPr fontId="2" type="noConversion"/>
  </si>
  <si>
    <t xml:space="preserve">  DBMS_OUTPUT.PUT_LINE('CREATE OBJECT TYPE : ' || ORA_DICT_OBJ_TYPE);</t>
    <phoneticPr fontId="2" type="noConversion"/>
  </si>
  <si>
    <t xml:space="preserve">  DBMS_OUTPUT.PUT_LINE('CREATE OBJECT NAME : ' || ORA_DICT_OBJ_NAME);</t>
    <phoneticPr fontId="2" type="noConversion"/>
  </si>
  <si>
    <t>CREATE TABLE ddl_trigger_tab(id NUMBER);</t>
    <phoneticPr fontId="2" type="noConversion"/>
  </si>
  <si>
    <t>CREATE INDEX ddl_trigger_idx ON ddl_trigger_tab(id);</t>
    <phoneticPr fontId="2" type="noConversion"/>
  </si>
  <si>
    <t>CREATE OR REPLACE TRIGGER event_drop</t>
    <phoneticPr fontId="2" type="noConversion"/>
  </si>
  <si>
    <t>BEFORE DROP OR TRUNCATE ON SCHEMA</t>
    <phoneticPr fontId="2" type="noConversion"/>
  </si>
  <si>
    <t xml:space="preserve">  RAISE_APPLICATION_ERROR(-20000, 'You can''t drop or truncate a named ' || ORA_DICT_OBJ_NAME || ' requested by ' || ORA_DICT_OBJ_OWNER);</t>
    <phoneticPr fontId="2" type="noConversion"/>
  </si>
  <si>
    <t>TRUNCATE TABLE ddl_trigger_tab;</t>
    <phoneticPr fontId="2" type="noConversion"/>
  </si>
  <si>
    <t>DROP TABLE ddl_trigger_tab;</t>
    <phoneticPr fontId="2" type="noConversion"/>
  </si>
  <si>
    <t>DROP TABLE ddl_trigger_tab</t>
    <phoneticPr fontId="2" type="noConversion"/>
  </si>
  <si>
    <t>TRUNCATE TABLE ddl_trigger_tab</t>
    <phoneticPr fontId="2" type="noConversion"/>
  </si>
  <si>
    <t>CREATE OR REPLACE TRIGGER logon_trig</t>
    <phoneticPr fontId="2" type="noConversion"/>
  </si>
  <si>
    <t>AFTER LOGON ON SCHEMA</t>
    <phoneticPr fontId="2" type="noConversion"/>
  </si>
  <si>
    <t xml:space="preserve">  INSERT INTO log_trig_table(user_id, log_date, action)</t>
    <phoneticPr fontId="2" type="noConversion"/>
  </si>
  <si>
    <t xml:space="preserve">  VALUES(USER, SYSDATE, 'Logging on');</t>
    <phoneticPr fontId="2" type="noConversion"/>
  </si>
  <si>
    <t>CREATE OR REPLACE VIEW emp_dept_v</t>
    <phoneticPr fontId="2" type="noConversion"/>
  </si>
  <si>
    <t>SELECT d.deptno, dname, empno, ename</t>
    <phoneticPr fontId="2" type="noConversion"/>
  </si>
  <si>
    <t>FROM dept d, emp e</t>
    <phoneticPr fontId="2" type="noConversion"/>
  </si>
  <si>
    <t>WHERE e.deptno = d.deptno;</t>
    <phoneticPr fontId="2" type="noConversion"/>
  </si>
  <si>
    <t>INSERT INTO emp_dept_v VALUES(50, 'MECHANIC', 7777, 'TRIGGER');</t>
    <phoneticPr fontId="2" type="noConversion"/>
  </si>
  <si>
    <t>INSERT INTO emp_dept_v VALUES(50, 'MECHANIC', 7777, 'TRIGGER')</t>
    <phoneticPr fontId="2" type="noConversion"/>
  </si>
  <si>
    <t>CREATE OR REPLACE TRIGGER emp_dept_trig</t>
    <phoneticPr fontId="2" type="noConversion"/>
  </si>
  <si>
    <t>INSTEAD OF INSERT ON emp_dept_v</t>
    <phoneticPr fontId="2" type="noConversion"/>
  </si>
  <si>
    <t xml:space="preserve">  INSERT INTO dept(deptno, dname) VALUES(:NEW.deptno, :NEW.dname);</t>
    <phoneticPr fontId="2" type="noConversion"/>
  </si>
  <si>
    <t xml:space="preserve">  INSERT INTO emp(empno, ename) VALUES(:NEW.empno, :NEW.ename);</t>
    <phoneticPr fontId="2" type="noConversion"/>
  </si>
  <si>
    <t>PL/SQL</t>
    <phoneticPr fontId="2" type="noConversion"/>
  </si>
  <si>
    <t>PL/SQL 튜닝</t>
    <phoneticPr fontId="2" type="noConversion"/>
  </si>
  <si>
    <t>1. sungjuk 테이블에서 학년(hak) 별로 과목 평균((korean+english+math)/3)의 평균을 출력하시오.</t>
    <phoneticPr fontId="2" type="noConversion"/>
  </si>
  <si>
    <r>
      <t xml:space="preserve">       HAK       </t>
    </r>
    <r>
      <rPr>
        <sz val="11"/>
        <color theme="1"/>
        <rFont val="돋움"/>
        <family val="3"/>
        <charset val="129"/>
      </rPr>
      <t>평균</t>
    </r>
  </si>
  <si>
    <t xml:space="preserve">         1         48</t>
  </si>
  <si>
    <t xml:space="preserve">         2         51</t>
  </si>
  <si>
    <t xml:space="preserve">         3         48</t>
  </si>
  <si>
    <t xml:space="preserve">         4         49</t>
  </si>
  <si>
    <t xml:space="preserve">         5         50</t>
  </si>
  <si>
    <t xml:space="preserve">         6         49</t>
  </si>
  <si>
    <t xml:space="preserve">         1 F                           155</t>
  </si>
  <si>
    <t xml:space="preserve">         1 M                           145</t>
  </si>
  <si>
    <t xml:space="preserve">         2 F                           149</t>
  </si>
  <si>
    <t xml:space="preserve">         2 M                           151</t>
  </si>
  <si>
    <t xml:space="preserve">         3 F                           146</t>
  </si>
  <si>
    <t xml:space="preserve">         3 M                           154</t>
  </si>
  <si>
    <t xml:space="preserve">         4 F                           151</t>
  </si>
  <si>
    <t xml:space="preserve">         4 M                           149</t>
  </si>
  <si>
    <t xml:space="preserve">         5 F                           144</t>
  </si>
  <si>
    <t xml:space="preserve">         5 M                           156</t>
  </si>
  <si>
    <t xml:space="preserve">         6 F                           150</t>
  </si>
  <si>
    <t xml:space="preserve">         6 M                           150</t>
  </si>
  <si>
    <t xml:space="preserve">         1         61</t>
  </si>
  <si>
    <t xml:space="preserve">         2         61</t>
  </si>
  <si>
    <t xml:space="preserve">         3         60</t>
  </si>
  <si>
    <t xml:space="preserve">         4         58</t>
  </si>
  <si>
    <t xml:space="preserve">         5         64</t>
  </si>
  <si>
    <t xml:space="preserve">         6         50</t>
  </si>
  <si>
    <t xml:space="preserve">         6 52.8933333</t>
  </si>
  <si>
    <t xml:space="preserve">         2 51.5496689</t>
  </si>
  <si>
    <t xml:space="preserve">         5 50.6153846</t>
  </si>
  <si>
    <t xml:space="preserve">         1          1          1         43        191         19</t>
  </si>
  <si>
    <t xml:space="preserve">         1          1          2         49        150         14</t>
  </si>
  <si>
    <t xml:space="preserve">         1          1          3         51        136         12</t>
  </si>
  <si>
    <t xml:space="preserve">         1          1          4         68         43          4</t>
  </si>
  <si>
    <t xml:space="preserve">         1          1          5         42        193         20</t>
  </si>
  <si>
    <t xml:space="preserve">         1          1          6         49        156         15</t>
  </si>
  <si>
    <t xml:space="preserve">         1          1          7         45        178         17</t>
  </si>
  <si>
    <t xml:space="preserve">         1          1          8         52        131         11</t>
  </si>
  <si>
    <t xml:space="preserve">         1          1          9          8        298         30</t>
  </si>
  <si>
    <t xml:space="preserve">         1          1         10         15        287         28</t>
  </si>
  <si>
    <t xml:space="preserve">         1          3          2         91          1</t>
  </si>
  <si>
    <t xml:space="preserve">         2          3         30         97          1</t>
  </si>
  <si>
    <t xml:space="preserve">         3          1         16         91          1</t>
  </si>
  <si>
    <t xml:space="preserve">         4         10         25         90          1</t>
  </si>
  <si>
    <t xml:space="preserve">         5          7         24         90          1</t>
  </si>
  <si>
    <t xml:space="preserve">         6          3         13         92          1</t>
  </si>
  <si>
    <r>
      <t xml:space="preserve">       HAK        BAN        BUN   </t>
    </r>
    <r>
      <rPr>
        <sz val="11"/>
        <color theme="1"/>
        <rFont val="돋움"/>
        <family val="3"/>
        <charset val="129"/>
      </rPr>
      <t>평균점수</t>
    </r>
    <r>
      <rPr>
        <sz val="11"/>
        <color theme="1"/>
        <rFont val="Lucida Console"/>
        <family val="3"/>
      </rPr>
      <t xml:space="preserve">     </t>
    </r>
    <r>
      <rPr>
        <sz val="11"/>
        <color theme="1"/>
        <rFont val="돋움"/>
        <family val="3"/>
        <charset val="129"/>
      </rPr>
      <t>퍼센트</t>
    </r>
  </si>
  <si>
    <t xml:space="preserve">         1          3          2         91          0</t>
  </si>
  <si>
    <t xml:space="preserve">         1          3         16         91 .334448161</t>
  </si>
  <si>
    <t xml:space="preserve">         1         10         27         90 .668896321</t>
  </si>
  <si>
    <t xml:space="preserve">         2          3         30         97          0</t>
  </si>
  <si>
    <t xml:space="preserve">         2          9         16         92 .334448161</t>
  </si>
  <si>
    <t xml:space="preserve">         2          1         17         88 .668896321</t>
  </si>
  <si>
    <t xml:space="preserve">         3          1         16         91          0</t>
  </si>
  <si>
    <t xml:space="preserve">         3         10         10         90 .334448161</t>
  </si>
  <si>
    <t xml:space="preserve">         3          7          9         86 .668896321</t>
  </si>
  <si>
    <t xml:space="preserve">         4         10         25         90          0</t>
  </si>
  <si>
    <t xml:space="preserve">         4          6         30         87 .334448161</t>
  </si>
  <si>
    <t xml:space="preserve">         4          8          9         84 .668896321</t>
  </si>
  <si>
    <t xml:space="preserve">         5          7         24         90          0</t>
  </si>
  <si>
    <t xml:space="preserve">         5          9          1         89 .334448161</t>
  </si>
  <si>
    <t xml:space="preserve">         5          9         17         88 .668896321</t>
  </si>
  <si>
    <t xml:space="preserve">         6          3         13         92          0</t>
  </si>
  <si>
    <t xml:space="preserve">         6          1          2         90 .334448161</t>
  </si>
  <si>
    <t xml:space="preserve">         6          9          3         89 .668896321</t>
  </si>
  <si>
    <r>
      <t xml:space="preserve">       HAK        BAN        BUN   </t>
    </r>
    <r>
      <rPr>
        <sz val="11"/>
        <color theme="1"/>
        <rFont val="돋움"/>
        <family val="3"/>
        <charset val="129"/>
      </rPr>
      <t>평균점수</t>
    </r>
    <r>
      <rPr>
        <sz val="11"/>
        <color theme="1"/>
        <rFont val="Lucida Console"/>
        <family val="3"/>
      </rPr>
      <t xml:space="preserve">     </t>
    </r>
    <r>
      <rPr>
        <sz val="11"/>
        <color theme="1"/>
        <rFont val="돋움"/>
        <family val="3"/>
        <charset val="129"/>
      </rPr>
      <t>퍼센트</t>
    </r>
    <r>
      <rPr>
        <sz val="11"/>
        <color theme="1"/>
        <rFont val="Lucida Console"/>
        <family val="3"/>
      </rPr>
      <t xml:space="preserve">   </t>
    </r>
    <r>
      <rPr>
        <sz val="11"/>
        <color theme="1"/>
        <rFont val="돋움"/>
        <family val="3"/>
        <charset val="129"/>
      </rPr>
      <t>내신등급</t>
    </r>
  </si>
  <si>
    <t xml:space="preserve">         1          1          1         43 63.5451505          6</t>
  </si>
  <si>
    <t xml:space="preserve">         1          1          2         49 49.8327759          5</t>
  </si>
  <si>
    <t xml:space="preserve">         1          1          3         51 45.1505017          5</t>
  </si>
  <si>
    <t xml:space="preserve">         1          1          4         68 14.0468227          3</t>
  </si>
  <si>
    <t xml:space="preserve">         1          1          5         42 64.2140468          6</t>
  </si>
  <si>
    <t xml:space="preserve">         1          1          6         49 51.8394649          5</t>
  </si>
  <si>
    <t xml:space="preserve">         1          1          7         45 59.1973244          5</t>
  </si>
  <si>
    <t xml:space="preserve">         1          1          8         52 43.4782609          5</t>
  </si>
  <si>
    <t xml:space="preserve">         1          1          9          8 99.3311037          9</t>
  </si>
  <si>
    <t xml:space="preserve">         1          1         10         15 95.6521739          8</t>
  </si>
  <si>
    <t>YYYYMMDD      TOTAL 누적판매량</t>
  </si>
  <si>
    <r>
      <t xml:space="preserve">YYYYMMDD      TOTAL </t>
    </r>
    <r>
      <rPr>
        <sz val="11"/>
        <color theme="1"/>
        <rFont val="돋움"/>
        <family val="3"/>
        <charset val="129"/>
      </rPr>
      <t>누적판매량</t>
    </r>
  </si>
  <si>
    <t>15/01/01         63         63</t>
  </si>
  <si>
    <t>15/01/02        828        891</t>
  </si>
  <si>
    <t>15/01/03        231       1122</t>
  </si>
  <si>
    <t>15/01/04        218       1340</t>
  </si>
  <si>
    <t>15/01/05        370       1710</t>
  </si>
  <si>
    <t>15/01/06         69       1779</t>
  </si>
  <si>
    <t>15/06/15        346      81815</t>
  </si>
  <si>
    <t>15/06/16        814      82629</t>
  </si>
  <si>
    <t>15/06/17        874      83503</t>
  </si>
  <si>
    <t>15/06/18        364      83867</t>
  </si>
  <si>
    <t>15/06/19        158      84025</t>
  </si>
  <si>
    <t>15/06/20        246      84271</t>
  </si>
  <si>
    <t>15/06/21        614      84885</t>
  </si>
  <si>
    <t>15/01/07        460       2239</t>
  </si>
  <si>
    <t>15/01/08        953       3192</t>
  </si>
  <si>
    <t>15/05/26        987      12799</t>
  </si>
  <si>
    <t>15/05/27        736      13535</t>
  </si>
  <si>
    <t>15/05/28        133      13668</t>
  </si>
  <si>
    <t>15/05/29        777      14445</t>
  </si>
  <si>
    <t>15/05/30        955      15400</t>
  </si>
  <si>
    <t>15/05/31        133      15533</t>
  </si>
  <si>
    <t>15/06/01        842        842</t>
  </si>
  <si>
    <t>15/06/02        798       1640</t>
  </si>
  <si>
    <t>15/06/03        294       1934</t>
  </si>
  <si>
    <t>15/06/04        151       2085</t>
  </si>
  <si>
    <t>15/06/05        865       2950</t>
  </si>
  <si>
    <t>15/06/06        212       3162</t>
  </si>
  <si>
    <t>…</t>
    <phoneticPr fontId="2" type="noConversion"/>
  </si>
  <si>
    <r>
      <t xml:space="preserve">YYYYMMDD       </t>
    </r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Lucida Console"/>
        <family val="3"/>
      </rPr>
      <t xml:space="preserve">        D-1        D-2        D-3</t>
    </r>
  </si>
  <si>
    <t>15/01/01     956.33</t>
  </si>
  <si>
    <t>15/01/02    1032.84     956.33</t>
  </si>
  <si>
    <t>15/01/05     973.18    1032.84     956.33</t>
  </si>
  <si>
    <t>15/01/06     971.82     973.18    1032.84     956.33</t>
  </si>
  <si>
    <t>15/01/07     987.01     971.82     973.18    1032.84</t>
  </si>
  <si>
    <t>15/01/08     956.94     987.01     971.82     973.18</t>
  </si>
  <si>
    <t>15/06/15    1036.45    1003.39    1006.24     977.31</t>
  </si>
  <si>
    <t>15/06/16    1029.67    1036.45    1003.39    1006.24</t>
  </si>
  <si>
    <t>15/06/17     997.47    1029.67    1036.45    1003.39</t>
  </si>
  <si>
    <t>15/06/18       1038     997.47    1029.67    1036.45</t>
  </si>
  <si>
    <t>15/06/19     957.54       1038     997.47    1029.67</t>
  </si>
  <si>
    <r>
      <t xml:space="preserve">YYYYMMDD       RATE   </t>
    </r>
    <r>
      <rPr>
        <sz val="11"/>
        <color theme="1"/>
        <rFont val="돋움"/>
        <family val="3"/>
        <charset val="129"/>
      </rPr>
      <t>이동평균</t>
    </r>
  </si>
  <si>
    <t>15/01/05     973.18    994.585</t>
  </si>
  <si>
    <t>15/01/06     971.82     987.45</t>
  </si>
  <si>
    <t>15/01/07     987.01   983.5425</t>
  </si>
  <si>
    <t>15/01/08     956.94    984.236</t>
  </si>
  <si>
    <t>15/01/09     996.03    984.358</t>
  </si>
  <si>
    <t>15/01/12    1045.31    976.996</t>
  </si>
  <si>
    <t>15/01/13     1044.4    991.422</t>
  </si>
  <si>
    <r>
      <t xml:space="preserve">YYYYMMDD       RATE 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최대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환율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최대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환율</t>
    </r>
  </si>
  <si>
    <t>15/01/01     956.33      1045.31       956.33</t>
  </si>
  <si>
    <t>15/01/02    1032.84      1045.31       956.33</t>
  </si>
  <si>
    <t>15/01/05     973.18      1045.31       956.33</t>
  </si>
  <si>
    <t>15/01/06     971.82      1045.31       956.33</t>
  </si>
  <si>
    <t>15/01/07     987.01      1045.31       956.33</t>
  </si>
  <si>
    <t>15/01/08     956.94      1045.31       956.33</t>
  </si>
  <si>
    <t>15/01/09     996.03      1045.31       956.33</t>
  </si>
  <si>
    <t>15/01/12    1045.31      1045.31       956.33</t>
  </si>
  <si>
    <t>15/01/13     1044.4      1045.31       956.33</t>
  </si>
  <si>
    <t>15/01/14    1031.84      1045.31       956.33</t>
  </si>
  <si>
    <t>15/01/15     995.45      1045.31       956.33</t>
  </si>
  <si>
    <t>15/01/16     976.92      1045.31       956.33</t>
  </si>
  <si>
    <t>15/01/19     999.42      1045.31       956.33</t>
  </si>
  <si>
    <t>15/01/20    1026.26      1045.31       956.33</t>
  </si>
  <si>
    <t>15/01/21    1032.36      1045.31       956.33</t>
  </si>
  <si>
    <t>15/01/22     997.09      1045.31       956.33</t>
  </si>
  <si>
    <t>15/01/23     984.58      1045.31       956.33</t>
  </si>
  <si>
    <t>15/01/26     967.36      1045.31       956.33</t>
  </si>
  <si>
    <t>15/01/27    1043.57      1045.31       956.33</t>
  </si>
  <si>
    <t>15/01/28     966.12      1045.31       956.33</t>
  </si>
  <si>
    <t>15/01/29    1025.19      1045.31       956.33</t>
  </si>
  <si>
    <t>15/01/30    1022.14      1045.31       956.33</t>
  </si>
  <si>
    <r>
      <t xml:space="preserve">YYYYMMDD       </t>
    </r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Lucida Console"/>
        <family val="3"/>
      </rPr>
      <t xml:space="preserve">        D-1     </t>
    </r>
    <r>
      <rPr>
        <sz val="11"/>
        <color theme="1"/>
        <rFont val="돋움"/>
        <family val="3"/>
        <charset val="129"/>
      </rPr>
      <t>변동분</t>
    </r>
    <r>
      <rPr>
        <sz val="11"/>
        <color theme="1"/>
        <rFont val="Lucida Console"/>
        <family val="3"/>
      </rPr>
      <t xml:space="preserve"> </t>
    </r>
    <r>
      <rPr>
        <sz val="11"/>
        <color theme="1"/>
        <rFont val="돋움"/>
        <family val="3"/>
        <charset val="129"/>
      </rPr>
      <t>증감</t>
    </r>
  </si>
  <si>
    <t>15/01/02    1032.84     956.33      76.51 UP</t>
  </si>
  <si>
    <t>15/01/05     973.18    1032.84     -59.66 DOWN</t>
  </si>
  <si>
    <t>15/01/06     971.82     973.18      -1.36 DOWN</t>
  </si>
  <si>
    <t>15/01/07     987.01     971.82      15.19 UP</t>
  </si>
  <si>
    <t>15/01/08     956.94     987.01     -30.07 DOWN</t>
  </si>
  <si>
    <t>15/01/09     996.03     956.94      39.09 UP</t>
  </si>
  <si>
    <t>15/01/12    1045.31     996.03      49.28 UP</t>
  </si>
  <si>
    <t>15/01/13     1044.4    1045.31       -.91 DOWN</t>
  </si>
  <si>
    <t>인라인 뷰</t>
    <phoneticPr fontId="2" type="noConversion"/>
  </si>
  <si>
    <t>: FROM 절 뒤의 서브쿼리</t>
    <phoneticPr fontId="2" type="noConversion"/>
  </si>
  <si>
    <t>SELECT * FROM emp ORDER BY sal DESC;</t>
    <phoneticPr fontId="2" type="noConversion"/>
  </si>
  <si>
    <t>ROWNUM 가상 컬럼</t>
    <phoneticPr fontId="2" type="noConversion"/>
  </si>
  <si>
    <t>: 사용자에게 행이 한건 씩 리턴될 때마다 순차적으로 번호를 리턴</t>
    <phoneticPr fontId="2" type="noConversion"/>
  </si>
  <si>
    <t>테이블에서 임의로 5개 행을 리턴</t>
    <phoneticPr fontId="2" type="noConversion"/>
  </si>
  <si>
    <t>SELECT rownum, empno, ename FROM emp</t>
    <phoneticPr fontId="2" type="noConversion"/>
  </si>
  <si>
    <t>WHERE rownum &lt;= 5;</t>
    <phoneticPr fontId="2" type="noConversion"/>
  </si>
  <si>
    <t>: 1건도 리턴되지 않는다.</t>
    <phoneticPr fontId="2" type="noConversion"/>
  </si>
  <si>
    <t>WHERE rownum &gt;= 5;</t>
    <phoneticPr fontId="2" type="noConversion"/>
  </si>
  <si>
    <t>TOP-N 쿼리</t>
    <phoneticPr fontId="2" type="noConversion"/>
  </si>
  <si>
    <t>: 급여가 가장 높은 5명을 출력</t>
    <phoneticPr fontId="2" type="noConversion"/>
  </si>
  <si>
    <t>SELECT rownum, empno, ename, sal FROM emp</t>
    <phoneticPr fontId="2" type="noConversion"/>
  </si>
  <si>
    <t>: 테이블에서 임의 5건에 대해 sal을 기준으로 내림차순 정렬</t>
    <phoneticPr fontId="2" type="noConversion"/>
  </si>
  <si>
    <t>WHERE rownum &lt;= 5</t>
    <phoneticPr fontId="2" type="noConversion"/>
  </si>
  <si>
    <t>SELECT rownum, T.*</t>
    <phoneticPr fontId="2" type="noConversion"/>
  </si>
  <si>
    <t>: sal을 기준으로 정렬한 다음, 5건 리턴</t>
    <phoneticPr fontId="2" type="noConversion"/>
  </si>
  <si>
    <t>FROM (SELECT empno, ename, sal FROM emp</t>
    <phoneticPr fontId="2" type="noConversion"/>
  </si>
  <si>
    <t xml:space="preserve">           ORDER BY sal DESC) T</t>
    <phoneticPr fontId="2" type="noConversion"/>
  </si>
  <si>
    <t>급여가 6번째부터 10번째인 사원 출력</t>
    <phoneticPr fontId="2" type="noConversion"/>
  </si>
  <si>
    <t>SELECT T2.*</t>
    <phoneticPr fontId="2" type="noConversion"/>
  </si>
  <si>
    <t>FROM (SELECT rownum no, T.*</t>
    <phoneticPr fontId="2" type="noConversion"/>
  </si>
  <si>
    <t xml:space="preserve">           FROM (SELECT empno, ename, sal FROM emp</t>
    <phoneticPr fontId="2" type="noConversion"/>
  </si>
  <si>
    <t xml:space="preserve">                      ORDER BY sal DESC) T</t>
    <phoneticPr fontId="2" type="noConversion"/>
  </si>
  <si>
    <t xml:space="preserve">           WHERE rownum &lt;= 10) T2</t>
    <phoneticPr fontId="2" type="noConversion"/>
  </si>
  <si>
    <t>WHERE no &gt;= 6;</t>
    <phoneticPr fontId="2" type="noConversion"/>
  </si>
  <si>
    <t>LISTAGG</t>
    <phoneticPr fontId="2" type="noConversion"/>
  </si>
  <si>
    <t>부서별 사원 이름을 입사일이 빠른 순으로 나열하시오</t>
    <phoneticPr fontId="2" type="noConversion"/>
  </si>
  <si>
    <t xml:space="preserve"> LISTAGG(ename, '/') WITHIN GROUP(ORDER BY hiredate) "LISTAGG"</t>
    <phoneticPr fontId="2" type="noConversion"/>
  </si>
  <si>
    <t>DEPTNO</t>
    <phoneticPr fontId="2" type="noConversion"/>
  </si>
  <si>
    <t>CLARK/KING/MILLER</t>
    <phoneticPr fontId="2" type="noConversion"/>
  </si>
  <si>
    <t>SMITH/JONES/FORD/SCOTT/ADAMS</t>
    <phoneticPr fontId="2" type="noConversion"/>
  </si>
  <si>
    <t>ALLEN/WARD/BLAKE/TURNER/MARTIN/JAMES</t>
    <phoneticPr fontId="2" type="noConversion"/>
  </si>
</sst>
</file>

<file path=xl/styles.xml><?xml version="1.0" encoding="utf-8"?>
<styleSheet xmlns="http://schemas.openxmlformats.org/spreadsheetml/2006/main">
  <numFmts count="2">
    <numFmt numFmtId="8" formatCode="&quot;₩&quot;#,##0.00;[Red]\-&quot;₩&quot;#,##0.00"/>
    <numFmt numFmtId="176" formatCode="0_);[Red]\(0\)"/>
  </numFmts>
  <fonts count="1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Lucida Console"/>
      <family val="3"/>
    </font>
    <font>
      <sz val="11"/>
      <color theme="1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2" borderId="14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5" fillId="0" borderId="0" xfId="0" applyFont="1">
      <alignment vertical="center"/>
    </xf>
    <xf numFmtId="14" fontId="0" fillId="0" borderId="14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14" fontId="0" fillId="0" borderId="12" xfId="0" applyNumberForma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12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2" borderId="5" xfId="0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8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4" fontId="0" fillId="2" borderId="0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0" xfId="0" applyFill="1" applyBorder="1">
      <alignment vertical="center"/>
    </xf>
    <xf numFmtId="14" fontId="0" fillId="5" borderId="0" xfId="0" applyNumberForma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14" fontId="0" fillId="4" borderId="0" xfId="0" applyNumberFormat="1" applyFill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0" xfId="0" applyFill="1" applyBorder="1">
      <alignment vertical="center"/>
    </xf>
    <xf numFmtId="14" fontId="0" fillId="3" borderId="0" xfId="0" applyNumberFormat="1" applyFill="1" applyBorder="1">
      <alignment vertical="center"/>
    </xf>
    <xf numFmtId="0" fontId="9" fillId="2" borderId="6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15" xfId="0" applyBorder="1">
      <alignment vertical="center"/>
    </xf>
    <xf numFmtId="0" fontId="0" fillId="0" borderId="0" xfId="0" quotePrefix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8" fontId="0" fillId="0" borderId="0" xfId="0" quotePrefix="1" applyNumberFormat="1">
      <alignment vertical="center"/>
    </xf>
    <xf numFmtId="0" fontId="9" fillId="6" borderId="4" xfId="0" applyFont="1" applyFill="1" applyBorder="1" applyAlignment="1">
      <alignment horizontal="center" vertical="center"/>
    </xf>
    <xf numFmtId="0" fontId="0" fillId="6" borderId="12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2" xfId="0" applyFill="1" applyBorder="1" applyAlignment="1">
      <alignment horizontal="center" vertical="center"/>
    </xf>
    <xf numFmtId="14" fontId="0" fillId="6" borderId="0" xfId="0" applyNumberFormat="1" applyFill="1" applyBorder="1">
      <alignment vertical="center"/>
    </xf>
    <xf numFmtId="0" fontId="9" fillId="6" borderId="6" xfId="0" applyFont="1" applyFill="1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3" xfId="0" applyFill="1" applyBorder="1" applyAlignment="1">
      <alignment horizontal="center" vertical="center"/>
    </xf>
    <xf numFmtId="14" fontId="0" fillId="6" borderId="7" xfId="0" applyNumberForma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7" xfId="0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2" borderId="7" xfId="0" applyFill="1" applyBorder="1">
      <alignment vertical="center"/>
    </xf>
    <xf numFmtId="14" fontId="0" fillId="2" borderId="7" xfId="0" applyNumberForma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14" fontId="0" fillId="0" borderId="10" xfId="0" applyNumberFormat="1" applyFill="1" applyBorder="1">
      <alignment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0" fontId="9" fillId="0" borderId="0" xfId="0" applyFont="1">
      <alignment vertical="center"/>
    </xf>
    <xf numFmtId="0" fontId="0" fillId="2" borderId="4" xfId="0" applyFill="1" applyBorder="1">
      <alignment vertical="center"/>
    </xf>
    <xf numFmtId="0" fontId="1" fillId="0" borderId="0" xfId="0" applyFont="1" applyBorder="1">
      <alignment vertical="center"/>
    </xf>
    <xf numFmtId="14" fontId="0" fillId="0" borderId="5" xfId="0" applyNumberFormat="1" applyBorder="1">
      <alignment vertical="center"/>
    </xf>
    <xf numFmtId="14" fontId="0" fillId="0" borderId="8" xfId="0" applyNumberFormat="1" applyBorder="1">
      <alignment vertical="center"/>
    </xf>
    <xf numFmtId="0" fontId="9" fillId="4" borderId="6" xfId="0" applyFont="1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7" xfId="0" applyFill="1" applyBorder="1">
      <alignment vertical="center"/>
    </xf>
    <xf numFmtId="14" fontId="0" fillId="4" borderId="7" xfId="0" applyNumberFormat="1" applyFill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2" xfId="0" applyFill="1" applyBorder="1" applyAlignment="1">
      <alignment horizontal="center" vertical="center"/>
    </xf>
    <xf numFmtId="14" fontId="0" fillId="7" borderId="0" xfId="0" applyNumberFormat="1" applyFill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0" fillId="2" borderId="12" xfId="0" applyNumberFormat="1" applyFill="1" applyBorder="1">
      <alignment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12" xfId="0" applyFill="1" applyBorder="1">
      <alignment vertical="center"/>
    </xf>
    <xf numFmtId="176" fontId="0" fillId="8" borderId="12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0" fillId="4" borderId="13" xfId="0" applyNumberFormat="1" applyFill="1" applyBorder="1">
      <alignment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12" xfId="0" applyFill="1" applyBorder="1">
      <alignment vertical="center"/>
    </xf>
    <xf numFmtId="0" fontId="9" fillId="9" borderId="6" xfId="0" applyFont="1" applyFill="1" applyBorder="1" applyAlignment="1">
      <alignment horizontal="center" vertical="center"/>
    </xf>
    <xf numFmtId="0" fontId="0" fillId="9" borderId="13" xfId="0" applyFill="1" applyBorder="1">
      <alignment vertical="center"/>
    </xf>
    <xf numFmtId="14" fontId="0" fillId="0" borderId="12" xfId="0" applyNumberFormat="1" applyBorder="1">
      <alignment vertical="center"/>
    </xf>
    <xf numFmtId="14" fontId="0" fillId="2" borderId="12" xfId="0" applyNumberFormat="1" applyFill="1" applyBorder="1">
      <alignment vertical="center"/>
    </xf>
    <xf numFmtId="14" fontId="0" fillId="0" borderId="13" xfId="0" applyNumberFormat="1" applyBorder="1">
      <alignment vertical="center"/>
    </xf>
    <xf numFmtId="0" fontId="3" fillId="0" borderId="0" xfId="0" quotePrefix="1" applyFont="1">
      <alignment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5" fillId="0" borderId="0" xfId="0" applyFont="1">
      <alignment vertical="center"/>
    </xf>
    <xf numFmtId="0" fontId="9" fillId="0" borderId="0" xfId="0" quotePrefix="1" applyFont="1">
      <alignment vertical="center"/>
    </xf>
    <xf numFmtId="22" fontId="0" fillId="0" borderId="4" xfId="0" applyNumberFormat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quotePrefix="1" applyFont="1">
      <alignment vertical="center"/>
    </xf>
    <xf numFmtId="0" fontId="17" fillId="0" borderId="0" xfId="2" applyAlignment="1" applyProtection="1">
      <alignment vertical="center"/>
    </xf>
    <xf numFmtId="0" fontId="18" fillId="0" borderId="0" xfId="2" applyFont="1" applyAlignment="1" applyProtection="1">
      <alignment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56</xdr:row>
      <xdr:rowOff>180975</xdr:rowOff>
    </xdr:from>
    <xdr:to>
      <xdr:col>6</xdr:col>
      <xdr:colOff>28575</xdr:colOff>
      <xdr:row>59</xdr:row>
      <xdr:rowOff>180975</xdr:rowOff>
    </xdr:to>
    <xdr:sp macro="" textlink="">
      <xdr:nvSpPr>
        <xdr:cNvPr id="2" name="사각형 설명선 1"/>
        <xdr:cNvSpPr/>
      </xdr:nvSpPr>
      <xdr:spPr>
        <a:xfrm>
          <a:off x="771525" y="11915775"/>
          <a:ext cx="3724275" cy="628650"/>
        </a:xfrm>
        <a:prstGeom prst="wedgeRectCallout">
          <a:avLst>
            <a:gd name="adj1" fmla="val 103923"/>
            <a:gd name="adj2" fmla="val 104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패턴 매치 문자를 일반 문자로 검색하고자 하는 경우</a:t>
          </a:r>
          <a:endParaRPr lang="en-US" altLang="ko-KR" sz="1100"/>
        </a:p>
        <a:p>
          <a:pPr algn="ctr"/>
          <a:r>
            <a:rPr lang="en-US" altLang="ko-KR" sz="1100"/>
            <a:t>(job</a:t>
          </a:r>
          <a:r>
            <a:rPr lang="ko-KR" altLang="en-US" sz="1100"/>
            <a:t>에 </a:t>
          </a:r>
          <a:r>
            <a:rPr lang="en-US" altLang="ko-KR" sz="1100"/>
            <a:t>_</a:t>
          </a:r>
          <a:r>
            <a:rPr lang="ko-KR" altLang="en-US" sz="1100"/>
            <a:t>가 포함된 사원 검색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4</xdr:col>
      <xdr:colOff>638176</xdr:colOff>
      <xdr:row>91</xdr:row>
      <xdr:rowOff>38101</xdr:rowOff>
    </xdr:from>
    <xdr:to>
      <xdr:col>7</xdr:col>
      <xdr:colOff>523876</xdr:colOff>
      <xdr:row>94</xdr:row>
      <xdr:rowOff>104775</xdr:rowOff>
    </xdr:to>
    <xdr:sp macro="" textlink="">
      <xdr:nvSpPr>
        <xdr:cNvPr id="3" name="사각형 설명선 2"/>
        <xdr:cNvSpPr/>
      </xdr:nvSpPr>
      <xdr:spPr>
        <a:xfrm>
          <a:off x="3543301" y="19107151"/>
          <a:ext cx="2133600" cy="695324"/>
        </a:xfrm>
        <a:prstGeom prst="wedgeRectCallout">
          <a:avLst>
            <a:gd name="adj1" fmla="val -119105"/>
            <a:gd name="adj2" fmla="val 218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오름차순 정렬에서 </a:t>
          </a:r>
          <a:r>
            <a:rPr lang="en-US" altLang="ko-KR" sz="1100"/>
            <a:t>NULL </a:t>
          </a:r>
          <a:r>
            <a:rPr lang="ko-KR" altLang="en-US" sz="1100"/>
            <a:t>값은 가장 마지막에 출력</a:t>
          </a:r>
        </a:p>
      </xdr:txBody>
    </xdr:sp>
    <xdr:clientData/>
  </xdr:twoCellAnchor>
  <xdr:twoCellAnchor>
    <xdr:from>
      <xdr:col>4</xdr:col>
      <xdr:colOff>657225</xdr:colOff>
      <xdr:row>96</xdr:row>
      <xdr:rowOff>57150</xdr:rowOff>
    </xdr:from>
    <xdr:to>
      <xdr:col>7</xdr:col>
      <xdr:colOff>542925</xdr:colOff>
      <xdr:row>99</xdr:row>
      <xdr:rowOff>123824</xdr:rowOff>
    </xdr:to>
    <xdr:sp macro="" textlink="">
      <xdr:nvSpPr>
        <xdr:cNvPr id="4" name="사각형 설명선 3"/>
        <xdr:cNvSpPr/>
      </xdr:nvSpPr>
      <xdr:spPr>
        <a:xfrm>
          <a:off x="3562350" y="20173950"/>
          <a:ext cx="2133600" cy="695324"/>
        </a:xfrm>
        <a:prstGeom prst="wedgeRectCallout">
          <a:avLst>
            <a:gd name="adj1" fmla="val -119105"/>
            <a:gd name="adj2" fmla="val 218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내림차순 정렬에서 </a:t>
          </a:r>
          <a:r>
            <a:rPr lang="en-US" altLang="ko-KR" sz="1100"/>
            <a:t>NULL </a:t>
          </a:r>
          <a:r>
            <a:rPr lang="ko-KR" altLang="en-US" sz="1100"/>
            <a:t>값은 가장 먼저 출력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19</xdr:row>
      <xdr:rowOff>190500</xdr:rowOff>
    </xdr:from>
    <xdr:to>
      <xdr:col>13</xdr:col>
      <xdr:colOff>123825</xdr:colOff>
      <xdr:row>23</xdr:row>
      <xdr:rowOff>38100</xdr:rowOff>
    </xdr:to>
    <xdr:sp macro="" textlink="">
      <xdr:nvSpPr>
        <xdr:cNvPr id="2" name="사각형 설명선 1"/>
        <xdr:cNvSpPr/>
      </xdr:nvSpPr>
      <xdr:spPr>
        <a:xfrm>
          <a:off x="5667375" y="4171950"/>
          <a:ext cx="3819525" cy="685800"/>
        </a:xfrm>
        <a:prstGeom prst="wedgeRectCallout">
          <a:avLst>
            <a:gd name="adj1" fmla="val -81866"/>
            <a:gd name="adj2" fmla="val -58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10</a:t>
          </a:r>
          <a:r>
            <a:rPr lang="ko-KR" altLang="en-US" sz="1100"/>
            <a:t>번 부서 사원의 </a:t>
          </a:r>
          <a:endParaRPr lang="en-US" altLang="ko-KR" sz="1100"/>
        </a:p>
        <a:p>
          <a:pPr algn="ctr"/>
          <a:r>
            <a:rPr lang="en-US" altLang="ko-KR" sz="1100"/>
            <a:t>empno, ename, hiredate</a:t>
          </a:r>
          <a:r>
            <a:rPr lang="ko-KR" altLang="en-US" sz="1100"/>
            <a:t>를 </a:t>
          </a:r>
          <a:r>
            <a:rPr lang="en-US" altLang="ko-KR" sz="1100"/>
            <a:t>emp_hiredate </a:t>
          </a:r>
          <a:r>
            <a:rPr lang="ko-KR" altLang="en-US" sz="1100"/>
            <a:t>테이블에 </a:t>
          </a:r>
          <a:r>
            <a:rPr lang="en-US" altLang="ko-KR" sz="1100"/>
            <a:t>INSERT</a:t>
          </a:r>
          <a:endParaRPr lang="ko-KR" altLang="en-US" sz="1100"/>
        </a:p>
      </xdr:txBody>
    </xdr:sp>
    <xdr:clientData/>
  </xdr:twoCellAnchor>
  <xdr:twoCellAnchor>
    <xdr:from>
      <xdr:col>7</xdr:col>
      <xdr:colOff>571500</xdr:colOff>
      <xdr:row>24</xdr:row>
      <xdr:rowOff>19050</xdr:rowOff>
    </xdr:from>
    <xdr:to>
      <xdr:col>13</xdr:col>
      <xdr:colOff>142875</xdr:colOff>
      <xdr:row>27</xdr:row>
      <xdr:rowOff>76200</xdr:rowOff>
    </xdr:to>
    <xdr:sp macro="" textlink="">
      <xdr:nvSpPr>
        <xdr:cNvPr id="3" name="사각형 설명선 2"/>
        <xdr:cNvSpPr/>
      </xdr:nvSpPr>
      <xdr:spPr>
        <a:xfrm>
          <a:off x="5686425" y="5048250"/>
          <a:ext cx="3819525" cy="685800"/>
        </a:xfrm>
        <a:prstGeom prst="wedgeRectCallout">
          <a:avLst>
            <a:gd name="adj1" fmla="val -102066"/>
            <a:gd name="adj2" fmla="val -919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10</a:t>
          </a:r>
          <a:r>
            <a:rPr lang="ko-KR" altLang="en-US" sz="1100"/>
            <a:t>번 부서 사원의 </a:t>
          </a:r>
          <a:endParaRPr lang="en-US" altLang="ko-KR" sz="1100"/>
        </a:p>
        <a:p>
          <a:pPr algn="ctr"/>
          <a:r>
            <a:rPr lang="en-US" altLang="ko-KR" sz="1100"/>
            <a:t>empno, ename, sal</a:t>
          </a:r>
          <a:r>
            <a:rPr lang="ko-KR" altLang="en-US" sz="1100"/>
            <a:t>를 </a:t>
          </a:r>
          <a:r>
            <a:rPr lang="en-US" altLang="ko-KR" sz="1100"/>
            <a:t>emp_sal </a:t>
          </a:r>
          <a:r>
            <a:rPr lang="ko-KR" altLang="en-US" sz="1100"/>
            <a:t>테이블에 </a:t>
          </a:r>
          <a:r>
            <a:rPr lang="en-US" altLang="ko-KR" sz="1100"/>
            <a:t>INSERT</a:t>
          </a:r>
          <a:endParaRPr lang="ko-KR" altLang="en-US" sz="1100"/>
        </a:p>
      </xdr:txBody>
    </xdr:sp>
    <xdr:clientData/>
  </xdr:twoCellAnchor>
  <xdr:twoCellAnchor>
    <xdr:from>
      <xdr:col>1</xdr:col>
      <xdr:colOff>38100</xdr:colOff>
      <xdr:row>10</xdr:row>
      <xdr:rowOff>133350</xdr:rowOff>
    </xdr:from>
    <xdr:to>
      <xdr:col>1</xdr:col>
      <xdr:colOff>638175</xdr:colOff>
      <xdr:row>19</xdr:row>
      <xdr:rowOff>142875</xdr:rowOff>
    </xdr:to>
    <xdr:sp macro="" textlink="">
      <xdr:nvSpPr>
        <xdr:cNvPr id="4" name="타원 3"/>
        <xdr:cNvSpPr/>
      </xdr:nvSpPr>
      <xdr:spPr>
        <a:xfrm>
          <a:off x="723900" y="2228850"/>
          <a:ext cx="600075" cy="189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666750</xdr:colOff>
      <xdr:row>10</xdr:row>
      <xdr:rowOff>133350</xdr:rowOff>
    </xdr:from>
    <xdr:to>
      <xdr:col>2</xdr:col>
      <xdr:colOff>581025</xdr:colOff>
      <xdr:row>19</xdr:row>
      <xdr:rowOff>142875</xdr:rowOff>
    </xdr:to>
    <xdr:sp macro="" textlink="">
      <xdr:nvSpPr>
        <xdr:cNvPr id="5" name="타원 4"/>
        <xdr:cNvSpPr/>
      </xdr:nvSpPr>
      <xdr:spPr>
        <a:xfrm>
          <a:off x="1352550" y="2228850"/>
          <a:ext cx="600075" cy="189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600075</xdr:colOff>
      <xdr:row>10</xdr:row>
      <xdr:rowOff>123825</xdr:rowOff>
    </xdr:from>
    <xdr:to>
      <xdr:col>6</xdr:col>
      <xdr:colOff>76200</xdr:colOff>
      <xdr:row>19</xdr:row>
      <xdr:rowOff>133350</xdr:rowOff>
    </xdr:to>
    <xdr:sp macro="" textlink="">
      <xdr:nvSpPr>
        <xdr:cNvPr id="6" name="타원 5"/>
        <xdr:cNvSpPr/>
      </xdr:nvSpPr>
      <xdr:spPr>
        <a:xfrm>
          <a:off x="3505200" y="2219325"/>
          <a:ext cx="1000125" cy="189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10</xdr:row>
      <xdr:rowOff>123825</xdr:rowOff>
    </xdr:from>
    <xdr:to>
      <xdr:col>7</xdr:col>
      <xdr:colOff>95250</xdr:colOff>
      <xdr:row>19</xdr:row>
      <xdr:rowOff>133350</xdr:rowOff>
    </xdr:to>
    <xdr:sp macro="" textlink="">
      <xdr:nvSpPr>
        <xdr:cNvPr id="7" name="타원 6"/>
        <xdr:cNvSpPr/>
      </xdr:nvSpPr>
      <xdr:spPr>
        <a:xfrm>
          <a:off x="4610100" y="2219325"/>
          <a:ext cx="600075" cy="18954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767934</xdr:colOff>
      <xdr:row>6</xdr:row>
      <xdr:rowOff>85726</xdr:rowOff>
    </xdr:from>
    <xdr:to>
      <xdr:col>11</xdr:col>
      <xdr:colOff>685799</xdr:colOff>
      <xdr:row>11</xdr:row>
      <xdr:rowOff>191862</xdr:rowOff>
    </xdr:to>
    <xdr:cxnSp macro="">
      <xdr:nvCxnSpPr>
        <xdr:cNvPr id="8" name="직선 화살표 연결선 7"/>
        <xdr:cNvCxnSpPr>
          <a:stCxn id="6" idx="7"/>
        </xdr:cNvCxnSpPr>
      </xdr:nvCxnSpPr>
      <xdr:spPr>
        <a:xfrm rot="5400000" flipH="1" flipV="1">
          <a:off x="5874449" y="-172564"/>
          <a:ext cx="1153886" cy="41850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12</xdr:row>
      <xdr:rowOff>85726</xdr:rowOff>
    </xdr:from>
    <xdr:to>
      <xdr:col>11</xdr:col>
      <xdr:colOff>685799</xdr:colOff>
      <xdr:row>15</xdr:row>
      <xdr:rowOff>23813</xdr:rowOff>
    </xdr:to>
    <xdr:cxnSp macro="">
      <xdr:nvCxnSpPr>
        <xdr:cNvPr id="9" name="직선 화살표 연결선 8"/>
        <xdr:cNvCxnSpPr>
          <a:stCxn id="7" idx="6"/>
        </xdr:cNvCxnSpPr>
      </xdr:nvCxnSpPr>
      <xdr:spPr>
        <a:xfrm flipV="1">
          <a:off x="5210175" y="2600326"/>
          <a:ext cx="3333749" cy="5667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</xdr:row>
      <xdr:rowOff>9525</xdr:rowOff>
    </xdr:from>
    <xdr:to>
      <xdr:col>13</xdr:col>
      <xdr:colOff>114300</xdr:colOff>
      <xdr:row>9</xdr:row>
      <xdr:rowOff>0</xdr:rowOff>
    </xdr:to>
    <xdr:sp macro="" textlink="">
      <xdr:nvSpPr>
        <xdr:cNvPr id="10" name="타원 9"/>
        <xdr:cNvSpPr/>
      </xdr:nvSpPr>
      <xdr:spPr>
        <a:xfrm>
          <a:off x="8486775" y="847725"/>
          <a:ext cx="990600" cy="1038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657225</xdr:colOff>
      <xdr:row>10</xdr:row>
      <xdr:rowOff>9525</xdr:rowOff>
    </xdr:from>
    <xdr:to>
      <xdr:col>13</xdr:col>
      <xdr:colOff>142875</xdr:colOff>
      <xdr:row>15</xdr:row>
      <xdr:rowOff>0</xdr:rowOff>
    </xdr:to>
    <xdr:sp macro="" textlink="">
      <xdr:nvSpPr>
        <xdr:cNvPr id="11" name="타원 10"/>
        <xdr:cNvSpPr/>
      </xdr:nvSpPr>
      <xdr:spPr>
        <a:xfrm>
          <a:off x="8515350" y="2105025"/>
          <a:ext cx="990600" cy="1038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552450</xdr:colOff>
      <xdr:row>39</xdr:row>
      <xdr:rowOff>152400</xdr:rowOff>
    </xdr:from>
    <xdr:to>
      <xdr:col>9</xdr:col>
      <xdr:colOff>171450</xdr:colOff>
      <xdr:row>41</xdr:row>
      <xdr:rowOff>38100</xdr:rowOff>
    </xdr:to>
    <xdr:sp macro="" textlink="">
      <xdr:nvSpPr>
        <xdr:cNvPr id="12" name="타원 11"/>
        <xdr:cNvSpPr/>
      </xdr:nvSpPr>
      <xdr:spPr>
        <a:xfrm>
          <a:off x="552450" y="8324850"/>
          <a:ext cx="6105525" cy="304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542925</xdr:colOff>
      <xdr:row>41</xdr:row>
      <xdr:rowOff>152400</xdr:rowOff>
    </xdr:from>
    <xdr:to>
      <xdr:col>9</xdr:col>
      <xdr:colOff>161925</xdr:colOff>
      <xdr:row>43</xdr:row>
      <xdr:rowOff>38100</xdr:rowOff>
    </xdr:to>
    <xdr:sp macro="" textlink="">
      <xdr:nvSpPr>
        <xdr:cNvPr id="13" name="타원 12"/>
        <xdr:cNvSpPr/>
      </xdr:nvSpPr>
      <xdr:spPr>
        <a:xfrm>
          <a:off x="542925" y="8743950"/>
          <a:ext cx="6105525" cy="304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552450</xdr:colOff>
      <xdr:row>46</xdr:row>
      <xdr:rowOff>161925</xdr:rowOff>
    </xdr:from>
    <xdr:to>
      <xdr:col>9</xdr:col>
      <xdr:colOff>171450</xdr:colOff>
      <xdr:row>48</xdr:row>
      <xdr:rowOff>47625</xdr:rowOff>
    </xdr:to>
    <xdr:sp macro="" textlink="">
      <xdr:nvSpPr>
        <xdr:cNvPr id="14" name="타원 13"/>
        <xdr:cNvSpPr/>
      </xdr:nvSpPr>
      <xdr:spPr>
        <a:xfrm>
          <a:off x="552450" y="9801225"/>
          <a:ext cx="6105525" cy="304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171450</xdr:colOff>
      <xdr:row>34</xdr:row>
      <xdr:rowOff>104775</xdr:rowOff>
    </xdr:from>
    <xdr:to>
      <xdr:col>10</xdr:col>
      <xdr:colOff>0</xdr:colOff>
      <xdr:row>40</xdr:row>
      <xdr:rowOff>95250</xdr:rowOff>
    </xdr:to>
    <xdr:cxnSp macro="">
      <xdr:nvCxnSpPr>
        <xdr:cNvPr id="15" name="직선 화살표 연결선 14"/>
        <xdr:cNvCxnSpPr>
          <a:stCxn id="12" idx="6"/>
        </xdr:cNvCxnSpPr>
      </xdr:nvCxnSpPr>
      <xdr:spPr>
        <a:xfrm flipV="1">
          <a:off x="6657975" y="7229475"/>
          <a:ext cx="514350" cy="1247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35</xdr:row>
      <xdr:rowOff>114300</xdr:rowOff>
    </xdr:from>
    <xdr:to>
      <xdr:col>10</xdr:col>
      <xdr:colOff>0</xdr:colOff>
      <xdr:row>42</xdr:row>
      <xdr:rowOff>95250</xdr:rowOff>
    </xdr:to>
    <xdr:cxnSp macro="">
      <xdr:nvCxnSpPr>
        <xdr:cNvPr id="16" name="직선 화살표 연결선 15"/>
        <xdr:cNvCxnSpPr>
          <a:stCxn id="13" idx="6"/>
        </xdr:cNvCxnSpPr>
      </xdr:nvCxnSpPr>
      <xdr:spPr>
        <a:xfrm flipV="1">
          <a:off x="6648450" y="7448550"/>
          <a:ext cx="523875" cy="1447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36</xdr:row>
      <xdr:rowOff>114300</xdr:rowOff>
    </xdr:from>
    <xdr:to>
      <xdr:col>10</xdr:col>
      <xdr:colOff>0</xdr:colOff>
      <xdr:row>47</xdr:row>
      <xdr:rowOff>104775</xdr:rowOff>
    </xdr:to>
    <xdr:cxnSp macro="">
      <xdr:nvCxnSpPr>
        <xdr:cNvPr id="17" name="직선 화살표 연결선 16"/>
        <xdr:cNvCxnSpPr>
          <a:stCxn id="14" idx="6"/>
        </xdr:cNvCxnSpPr>
      </xdr:nvCxnSpPr>
      <xdr:spPr>
        <a:xfrm flipV="1">
          <a:off x="6657975" y="7658100"/>
          <a:ext cx="514350" cy="2295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40</xdr:row>
      <xdr:rowOff>114300</xdr:rowOff>
    </xdr:from>
    <xdr:to>
      <xdr:col>10</xdr:col>
      <xdr:colOff>0</xdr:colOff>
      <xdr:row>42</xdr:row>
      <xdr:rowOff>95250</xdr:rowOff>
    </xdr:to>
    <xdr:cxnSp macro="">
      <xdr:nvCxnSpPr>
        <xdr:cNvPr id="18" name="직선 화살표 연결선 17"/>
        <xdr:cNvCxnSpPr>
          <a:stCxn id="13" idx="6"/>
        </xdr:cNvCxnSpPr>
      </xdr:nvCxnSpPr>
      <xdr:spPr>
        <a:xfrm flipV="1">
          <a:off x="6648450" y="8496300"/>
          <a:ext cx="5238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209551</xdr:colOff>
      <xdr:row>77</xdr:row>
      <xdr:rowOff>47625</xdr:rowOff>
    </xdr:from>
    <xdr:to>
      <xdr:col>9</xdr:col>
      <xdr:colOff>228601</xdr:colOff>
      <xdr:row>80</xdr:row>
      <xdr:rowOff>104775</xdr:rowOff>
    </xdr:to>
    <xdr:sp macro="" textlink="">
      <xdr:nvSpPr>
        <xdr:cNvPr id="19" name="사각형 설명선 18"/>
        <xdr:cNvSpPr/>
      </xdr:nvSpPr>
      <xdr:spPr>
        <a:xfrm>
          <a:off x="3800476" y="16182975"/>
          <a:ext cx="2914650" cy="685800"/>
        </a:xfrm>
        <a:prstGeom prst="wedgeRectCallout">
          <a:avLst>
            <a:gd name="adj1" fmla="val -121736"/>
            <a:gd name="adj2" fmla="val -447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조건에 일치하는 최초의 테이블에만 입력된다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5</xdr:col>
      <xdr:colOff>828675</xdr:colOff>
      <xdr:row>90</xdr:row>
      <xdr:rowOff>104775</xdr:rowOff>
    </xdr:from>
    <xdr:to>
      <xdr:col>7</xdr:col>
      <xdr:colOff>0</xdr:colOff>
      <xdr:row>90</xdr:row>
      <xdr:rowOff>104776</xdr:rowOff>
    </xdr:to>
    <xdr:cxnSp macro="">
      <xdr:nvCxnSpPr>
        <xdr:cNvPr id="20" name="직선 화살표 연결선 19"/>
        <xdr:cNvCxnSpPr/>
      </xdr:nvCxnSpPr>
      <xdr:spPr>
        <a:xfrm flipV="1">
          <a:off x="4419600" y="18964275"/>
          <a:ext cx="6953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828675</xdr:colOff>
      <xdr:row>90</xdr:row>
      <xdr:rowOff>104775</xdr:rowOff>
    </xdr:from>
    <xdr:to>
      <xdr:col>7</xdr:col>
      <xdr:colOff>0</xdr:colOff>
      <xdr:row>91</xdr:row>
      <xdr:rowOff>104775</xdr:rowOff>
    </xdr:to>
    <xdr:cxnSp macro="">
      <xdr:nvCxnSpPr>
        <xdr:cNvPr id="21" name="직선 화살표 연결선 20"/>
        <xdr:cNvCxnSpPr/>
      </xdr:nvCxnSpPr>
      <xdr:spPr>
        <a:xfrm>
          <a:off x="4419600" y="18964275"/>
          <a:ext cx="69532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819150</xdr:colOff>
      <xdr:row>90</xdr:row>
      <xdr:rowOff>104775</xdr:rowOff>
    </xdr:from>
    <xdr:to>
      <xdr:col>7</xdr:col>
      <xdr:colOff>0</xdr:colOff>
      <xdr:row>92</xdr:row>
      <xdr:rowOff>114300</xdr:rowOff>
    </xdr:to>
    <xdr:cxnSp macro="">
      <xdr:nvCxnSpPr>
        <xdr:cNvPr id="22" name="직선 화살표 연결선 21"/>
        <xdr:cNvCxnSpPr/>
      </xdr:nvCxnSpPr>
      <xdr:spPr>
        <a:xfrm>
          <a:off x="4410075" y="18964275"/>
          <a:ext cx="70485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819150</xdr:colOff>
      <xdr:row>90</xdr:row>
      <xdr:rowOff>104775</xdr:rowOff>
    </xdr:from>
    <xdr:to>
      <xdr:col>7</xdr:col>
      <xdr:colOff>0</xdr:colOff>
      <xdr:row>93</xdr:row>
      <xdr:rowOff>104775</xdr:rowOff>
    </xdr:to>
    <xdr:cxnSp macro="">
      <xdr:nvCxnSpPr>
        <xdr:cNvPr id="23" name="직선 화살표 연결선 22"/>
        <xdr:cNvCxnSpPr/>
      </xdr:nvCxnSpPr>
      <xdr:spPr>
        <a:xfrm>
          <a:off x="4410075" y="18964275"/>
          <a:ext cx="70485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104774</xdr:rowOff>
    </xdr:from>
    <xdr:to>
      <xdr:col>6</xdr:col>
      <xdr:colOff>0</xdr:colOff>
      <xdr:row>13</xdr:row>
      <xdr:rowOff>95249</xdr:rowOff>
    </xdr:to>
    <xdr:cxnSp macro="">
      <xdr:nvCxnSpPr>
        <xdr:cNvPr id="2" name="직선 화살표 연결선 1"/>
        <xdr:cNvCxnSpPr/>
      </xdr:nvCxnSpPr>
      <xdr:spPr>
        <a:xfrm rot="10800000" flipV="1">
          <a:off x="4467225" y="2619374"/>
          <a:ext cx="685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114299</xdr:rowOff>
    </xdr:from>
    <xdr:to>
      <xdr:col>6</xdr:col>
      <xdr:colOff>0</xdr:colOff>
      <xdr:row>14</xdr:row>
      <xdr:rowOff>104774</xdr:rowOff>
    </xdr:to>
    <xdr:cxnSp macro="">
      <xdr:nvCxnSpPr>
        <xdr:cNvPr id="3" name="직선 화살표 연결선 2"/>
        <xdr:cNvCxnSpPr/>
      </xdr:nvCxnSpPr>
      <xdr:spPr>
        <a:xfrm rot="10800000" flipV="1">
          <a:off x="4467225" y="2838449"/>
          <a:ext cx="685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114299</xdr:rowOff>
    </xdr:from>
    <xdr:to>
      <xdr:col>6</xdr:col>
      <xdr:colOff>0</xdr:colOff>
      <xdr:row>15</xdr:row>
      <xdr:rowOff>123824</xdr:rowOff>
    </xdr:to>
    <xdr:cxnSp macro="">
      <xdr:nvCxnSpPr>
        <xdr:cNvPr id="4" name="직선 화살표 연결선 3"/>
        <xdr:cNvCxnSpPr/>
      </xdr:nvCxnSpPr>
      <xdr:spPr>
        <a:xfrm rot="10800000" flipV="1">
          <a:off x="4467225" y="3047999"/>
          <a:ext cx="6858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809624</xdr:colOff>
      <xdr:row>6</xdr:row>
      <xdr:rowOff>114299</xdr:rowOff>
    </xdr:from>
    <xdr:to>
      <xdr:col>6</xdr:col>
      <xdr:colOff>152399</xdr:colOff>
      <xdr:row>8</xdr:row>
      <xdr:rowOff>171450</xdr:rowOff>
    </xdr:to>
    <xdr:sp macro="" textlink="">
      <xdr:nvSpPr>
        <xdr:cNvPr id="5" name="사각형 설명선 4"/>
        <xdr:cNvSpPr/>
      </xdr:nvSpPr>
      <xdr:spPr>
        <a:xfrm>
          <a:off x="4400549" y="1371599"/>
          <a:ext cx="904875" cy="476251"/>
        </a:xfrm>
        <a:prstGeom prst="wedgeRectCallout">
          <a:avLst>
            <a:gd name="adj1" fmla="val -2129"/>
            <a:gd name="adj2" fmla="val 2277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UPDATE</a:t>
          </a:r>
          <a:endParaRPr lang="ko-KR" altLang="en-US" sz="1100"/>
        </a:p>
      </xdr:txBody>
    </xdr:sp>
    <xdr:clientData/>
  </xdr:twoCellAnchor>
  <xdr:twoCellAnchor>
    <xdr:from>
      <xdr:col>4</xdr:col>
      <xdr:colOff>904875</xdr:colOff>
      <xdr:row>18</xdr:row>
      <xdr:rowOff>0</xdr:rowOff>
    </xdr:from>
    <xdr:to>
      <xdr:col>6</xdr:col>
      <xdr:colOff>247650</xdr:colOff>
      <xdr:row>20</xdr:row>
      <xdr:rowOff>57150</xdr:rowOff>
    </xdr:to>
    <xdr:sp macro="" textlink="">
      <xdr:nvSpPr>
        <xdr:cNvPr id="6" name="사각형 설명선 5"/>
        <xdr:cNvSpPr/>
      </xdr:nvSpPr>
      <xdr:spPr>
        <a:xfrm>
          <a:off x="4467225" y="3771900"/>
          <a:ext cx="933450" cy="476250"/>
        </a:xfrm>
        <a:prstGeom prst="wedgeRectCallout">
          <a:avLst>
            <a:gd name="adj1" fmla="val -18960"/>
            <a:gd name="adj2" fmla="val -1582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INSERT</a:t>
          </a:r>
          <a:endParaRPr lang="ko-KR" altLang="en-US" sz="1100"/>
        </a:p>
      </xdr:txBody>
    </xdr:sp>
    <xdr:clientData/>
  </xdr:twoCellAnchor>
  <xdr:twoCellAnchor>
    <xdr:from>
      <xdr:col>5</xdr:col>
      <xdr:colOff>200025</xdr:colOff>
      <xdr:row>13</xdr:row>
      <xdr:rowOff>133350</xdr:rowOff>
    </xdr:from>
    <xdr:to>
      <xdr:col>5</xdr:col>
      <xdr:colOff>323850</xdr:colOff>
      <xdr:row>15</xdr:row>
      <xdr:rowOff>123825</xdr:rowOff>
    </xdr:to>
    <xdr:sp macro="" textlink="">
      <xdr:nvSpPr>
        <xdr:cNvPr id="7" name="타원 6"/>
        <xdr:cNvSpPr/>
      </xdr:nvSpPr>
      <xdr:spPr>
        <a:xfrm>
          <a:off x="4667250" y="2857500"/>
          <a:ext cx="123825" cy="4095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52</xdr:row>
      <xdr:rowOff>9525</xdr:rowOff>
    </xdr:from>
    <xdr:to>
      <xdr:col>13</xdr:col>
      <xdr:colOff>466725</xdr:colOff>
      <xdr:row>55</xdr:row>
      <xdr:rowOff>47625</xdr:rowOff>
    </xdr:to>
    <xdr:sp macro="" textlink="">
      <xdr:nvSpPr>
        <xdr:cNvPr id="2" name="사각형 설명선 1"/>
        <xdr:cNvSpPr/>
      </xdr:nvSpPr>
      <xdr:spPr>
        <a:xfrm>
          <a:off x="7258050" y="10906125"/>
          <a:ext cx="2514600" cy="666750"/>
        </a:xfrm>
        <a:prstGeom prst="wedgeRectCallout">
          <a:avLst>
            <a:gd name="adj1" fmla="val -5682"/>
            <a:gd name="adj2" fmla="val -11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최초로 검색해야 할 행에 대한 조건</a:t>
          </a:r>
          <a:endParaRPr lang="en-US" altLang="ko-KR" sz="1100"/>
        </a:p>
        <a:p>
          <a:pPr algn="ctr"/>
          <a:r>
            <a:rPr lang="ko-KR" altLang="en-US" sz="1100"/>
            <a:t>검색된 행은 </a:t>
          </a:r>
          <a:r>
            <a:rPr lang="en-US" altLang="ko-KR" sz="1100"/>
            <a:t>PRIOR</a:t>
          </a:r>
          <a:r>
            <a:rPr lang="ko-KR" altLang="en-US" sz="1100"/>
            <a:t>로 참조 할 수 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10</xdr:col>
      <xdr:colOff>9525</xdr:colOff>
      <xdr:row>41</xdr:row>
      <xdr:rowOff>19049</xdr:rowOff>
    </xdr:from>
    <xdr:to>
      <xdr:col>14</xdr:col>
      <xdr:colOff>219075</xdr:colOff>
      <xdr:row>43</xdr:row>
      <xdr:rowOff>104774</xdr:rowOff>
    </xdr:to>
    <xdr:sp macro="" textlink="">
      <xdr:nvSpPr>
        <xdr:cNvPr id="3" name="사각형 설명선 2"/>
        <xdr:cNvSpPr/>
      </xdr:nvSpPr>
      <xdr:spPr>
        <a:xfrm>
          <a:off x="7258050" y="8610599"/>
          <a:ext cx="2952750" cy="504825"/>
        </a:xfrm>
        <a:prstGeom prst="wedgeRectCallout">
          <a:avLst>
            <a:gd name="adj1" fmla="val -2721"/>
            <a:gd name="adj2" fmla="val 755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prior</a:t>
          </a:r>
          <a:r>
            <a:rPr lang="en-US" altLang="ko-KR" sz="1100" baseline="0"/>
            <a:t> empno</a:t>
          </a:r>
          <a:r>
            <a:rPr lang="ko-KR" altLang="en-US" sz="1100" baseline="0"/>
            <a:t>는 </a:t>
          </a:r>
          <a:r>
            <a:rPr lang="en-US" altLang="ko-KR" sz="1100" baseline="0"/>
            <a:t>KING</a:t>
          </a:r>
          <a:r>
            <a:rPr lang="ko-KR" altLang="en-US" sz="1100" baseline="0"/>
            <a:t>의 </a:t>
          </a:r>
          <a:r>
            <a:rPr lang="en-US" altLang="ko-KR" sz="1100" baseline="0"/>
            <a:t>empno</a:t>
          </a:r>
          <a:r>
            <a:rPr lang="ko-KR" altLang="en-US" sz="1100" baseline="0"/>
            <a:t>인 </a:t>
          </a:r>
          <a:r>
            <a:rPr lang="en-US" altLang="ko-KR" sz="1100" baseline="0"/>
            <a:t>7839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76200</xdr:colOff>
      <xdr:row>49</xdr:row>
      <xdr:rowOff>0</xdr:rowOff>
    </xdr:from>
    <xdr:to>
      <xdr:col>1</xdr:col>
      <xdr:colOff>619125</xdr:colOff>
      <xdr:row>50</xdr:row>
      <xdr:rowOff>0</xdr:rowOff>
    </xdr:to>
    <xdr:sp macro="" textlink="">
      <xdr:nvSpPr>
        <xdr:cNvPr id="4" name="타원 3"/>
        <xdr:cNvSpPr/>
      </xdr:nvSpPr>
      <xdr:spPr>
        <a:xfrm>
          <a:off x="762000" y="1026795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85725</xdr:colOff>
      <xdr:row>44</xdr:row>
      <xdr:rowOff>9525</xdr:rowOff>
    </xdr:from>
    <xdr:to>
      <xdr:col>4</xdr:col>
      <xdr:colOff>628650</xdr:colOff>
      <xdr:row>45</xdr:row>
      <xdr:rowOff>9525</xdr:rowOff>
    </xdr:to>
    <xdr:sp macro="" textlink="">
      <xdr:nvSpPr>
        <xdr:cNvPr id="5" name="타원 4"/>
        <xdr:cNvSpPr/>
      </xdr:nvSpPr>
      <xdr:spPr>
        <a:xfrm>
          <a:off x="3057525" y="922972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619125</xdr:colOff>
      <xdr:row>44</xdr:row>
      <xdr:rowOff>114300</xdr:rowOff>
    </xdr:from>
    <xdr:to>
      <xdr:col>4</xdr:col>
      <xdr:colOff>85725</xdr:colOff>
      <xdr:row>49</xdr:row>
      <xdr:rowOff>104775</xdr:rowOff>
    </xdr:to>
    <xdr:cxnSp macro="">
      <xdr:nvCxnSpPr>
        <xdr:cNvPr id="6" name="직선 화살표 연결선 5"/>
        <xdr:cNvCxnSpPr>
          <a:stCxn id="4" idx="6"/>
          <a:endCxn id="5" idx="2"/>
        </xdr:cNvCxnSpPr>
      </xdr:nvCxnSpPr>
      <xdr:spPr>
        <a:xfrm flipV="1">
          <a:off x="1304925" y="9334500"/>
          <a:ext cx="1752600" cy="1038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48</xdr:row>
      <xdr:rowOff>9525</xdr:rowOff>
    </xdr:from>
    <xdr:to>
      <xdr:col>4</xdr:col>
      <xdr:colOff>638175</xdr:colOff>
      <xdr:row>49</xdr:row>
      <xdr:rowOff>9525</xdr:rowOff>
    </xdr:to>
    <xdr:sp macro="" textlink="">
      <xdr:nvSpPr>
        <xdr:cNvPr id="7" name="타원 6"/>
        <xdr:cNvSpPr/>
      </xdr:nvSpPr>
      <xdr:spPr>
        <a:xfrm>
          <a:off x="3067050" y="1006792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57150</xdr:colOff>
      <xdr:row>44</xdr:row>
      <xdr:rowOff>0</xdr:rowOff>
    </xdr:from>
    <xdr:to>
      <xdr:col>1</xdr:col>
      <xdr:colOff>600075</xdr:colOff>
      <xdr:row>45</xdr:row>
      <xdr:rowOff>0</xdr:rowOff>
    </xdr:to>
    <xdr:sp macro="" textlink="">
      <xdr:nvSpPr>
        <xdr:cNvPr id="8" name="타원 7"/>
        <xdr:cNvSpPr/>
      </xdr:nvSpPr>
      <xdr:spPr>
        <a:xfrm>
          <a:off x="742950" y="922020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600075</xdr:colOff>
      <xdr:row>44</xdr:row>
      <xdr:rowOff>104776</xdr:rowOff>
    </xdr:from>
    <xdr:to>
      <xdr:col>4</xdr:col>
      <xdr:colOff>85725</xdr:colOff>
      <xdr:row>44</xdr:row>
      <xdr:rowOff>114301</xdr:rowOff>
    </xdr:to>
    <xdr:cxnSp macro="">
      <xdr:nvCxnSpPr>
        <xdr:cNvPr id="9" name="직선 화살표 연결선 8"/>
        <xdr:cNvCxnSpPr>
          <a:stCxn id="5" idx="2"/>
          <a:endCxn id="8" idx="6"/>
        </xdr:cNvCxnSpPr>
      </xdr:nvCxnSpPr>
      <xdr:spPr>
        <a:xfrm rot="10800000">
          <a:off x="1285875" y="9324976"/>
          <a:ext cx="1771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44</xdr:row>
      <xdr:rowOff>104775</xdr:rowOff>
    </xdr:from>
    <xdr:to>
      <xdr:col>4</xdr:col>
      <xdr:colOff>95250</xdr:colOff>
      <xdr:row>48</xdr:row>
      <xdr:rowOff>114300</xdr:rowOff>
    </xdr:to>
    <xdr:cxnSp macro="">
      <xdr:nvCxnSpPr>
        <xdr:cNvPr id="10" name="직선 화살표 연결선 9"/>
        <xdr:cNvCxnSpPr>
          <a:stCxn id="8" idx="6"/>
          <a:endCxn id="7" idx="2"/>
        </xdr:cNvCxnSpPr>
      </xdr:nvCxnSpPr>
      <xdr:spPr>
        <a:xfrm>
          <a:off x="1285875" y="9324975"/>
          <a:ext cx="1781175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48</xdr:row>
      <xdr:rowOff>0</xdr:rowOff>
    </xdr:from>
    <xdr:to>
      <xdr:col>1</xdr:col>
      <xdr:colOff>619125</xdr:colOff>
      <xdr:row>49</xdr:row>
      <xdr:rowOff>0</xdr:rowOff>
    </xdr:to>
    <xdr:sp macro="" textlink="">
      <xdr:nvSpPr>
        <xdr:cNvPr id="11" name="타원 10"/>
        <xdr:cNvSpPr/>
      </xdr:nvSpPr>
      <xdr:spPr>
        <a:xfrm>
          <a:off x="762000" y="1005840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76200</xdr:colOff>
      <xdr:row>51</xdr:row>
      <xdr:rowOff>9525</xdr:rowOff>
    </xdr:from>
    <xdr:to>
      <xdr:col>4</xdr:col>
      <xdr:colOff>619125</xdr:colOff>
      <xdr:row>52</xdr:row>
      <xdr:rowOff>9525</xdr:rowOff>
    </xdr:to>
    <xdr:sp macro="" textlink="">
      <xdr:nvSpPr>
        <xdr:cNvPr id="12" name="타원 11"/>
        <xdr:cNvSpPr/>
      </xdr:nvSpPr>
      <xdr:spPr>
        <a:xfrm>
          <a:off x="3048000" y="1069657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619126</xdr:colOff>
      <xdr:row>48</xdr:row>
      <xdr:rowOff>104776</xdr:rowOff>
    </xdr:from>
    <xdr:to>
      <xdr:col>4</xdr:col>
      <xdr:colOff>95251</xdr:colOff>
      <xdr:row>48</xdr:row>
      <xdr:rowOff>114301</xdr:rowOff>
    </xdr:to>
    <xdr:cxnSp macro="">
      <xdr:nvCxnSpPr>
        <xdr:cNvPr id="13" name="직선 화살표 연결선 12"/>
        <xdr:cNvCxnSpPr>
          <a:stCxn id="7" idx="2"/>
          <a:endCxn id="11" idx="6"/>
        </xdr:cNvCxnSpPr>
      </xdr:nvCxnSpPr>
      <xdr:spPr>
        <a:xfrm rot="10800000">
          <a:off x="1304926" y="10163176"/>
          <a:ext cx="1762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48</xdr:row>
      <xdr:rowOff>104775</xdr:rowOff>
    </xdr:from>
    <xdr:to>
      <xdr:col>4</xdr:col>
      <xdr:colOff>76200</xdr:colOff>
      <xdr:row>51</xdr:row>
      <xdr:rowOff>114300</xdr:rowOff>
    </xdr:to>
    <xdr:cxnSp macro="">
      <xdr:nvCxnSpPr>
        <xdr:cNvPr id="14" name="직선 화살표 연결선 13"/>
        <xdr:cNvCxnSpPr>
          <a:stCxn id="11" idx="6"/>
          <a:endCxn id="12" idx="2"/>
        </xdr:cNvCxnSpPr>
      </xdr:nvCxnSpPr>
      <xdr:spPr>
        <a:xfrm>
          <a:off x="1304925" y="10163175"/>
          <a:ext cx="1743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45</xdr:row>
      <xdr:rowOff>47625</xdr:rowOff>
    </xdr:from>
    <xdr:to>
      <xdr:col>14</xdr:col>
      <xdr:colOff>219075</xdr:colOff>
      <xdr:row>47</xdr:row>
      <xdr:rowOff>133350</xdr:rowOff>
    </xdr:to>
    <xdr:sp macro="" textlink="">
      <xdr:nvSpPr>
        <xdr:cNvPr id="15" name="사각형 설명선 14"/>
        <xdr:cNvSpPr/>
      </xdr:nvSpPr>
      <xdr:spPr>
        <a:xfrm>
          <a:off x="7258050" y="9477375"/>
          <a:ext cx="2952750" cy="504825"/>
        </a:xfrm>
        <a:prstGeom prst="wedgeRectCallout">
          <a:avLst>
            <a:gd name="adj1" fmla="val -2721"/>
            <a:gd name="adj2" fmla="val 755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prior</a:t>
          </a:r>
          <a:r>
            <a:rPr lang="en-US" altLang="ko-KR" sz="1100" baseline="0"/>
            <a:t> empno</a:t>
          </a:r>
          <a:r>
            <a:rPr lang="ko-KR" altLang="en-US" sz="1100" baseline="0"/>
            <a:t>는 </a:t>
          </a:r>
          <a:r>
            <a:rPr lang="en-US" altLang="ko-KR" sz="1100" baseline="0"/>
            <a:t>JONES</a:t>
          </a:r>
          <a:r>
            <a:rPr lang="ko-KR" altLang="en-US" sz="1100" baseline="0"/>
            <a:t>의 </a:t>
          </a:r>
          <a:r>
            <a:rPr lang="en-US" altLang="ko-KR" sz="1100" baseline="0"/>
            <a:t>empno</a:t>
          </a:r>
          <a:r>
            <a:rPr lang="ko-KR" altLang="en-US" sz="1100" baseline="0"/>
            <a:t>인 </a:t>
          </a:r>
          <a:r>
            <a:rPr lang="en-US" altLang="ko-KR" sz="1100" baseline="0"/>
            <a:t>7566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9</xdr:col>
      <xdr:colOff>209550</xdr:colOff>
      <xdr:row>36</xdr:row>
      <xdr:rowOff>28575</xdr:rowOff>
    </xdr:from>
    <xdr:to>
      <xdr:col>10</xdr:col>
      <xdr:colOff>238125</xdr:colOff>
      <xdr:row>38</xdr:row>
      <xdr:rowOff>152400</xdr:rowOff>
    </xdr:to>
    <xdr:sp macro="" textlink="">
      <xdr:nvSpPr>
        <xdr:cNvPr id="16" name="사각형 설명선 15"/>
        <xdr:cNvSpPr/>
      </xdr:nvSpPr>
      <xdr:spPr>
        <a:xfrm>
          <a:off x="6772275" y="7572375"/>
          <a:ext cx="714375" cy="542925"/>
        </a:xfrm>
        <a:prstGeom prst="wedgeRectCallout">
          <a:avLst>
            <a:gd name="adj1" fmla="val -2166"/>
            <a:gd name="adj2" fmla="val 2432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LEVEL</a:t>
          </a:r>
          <a:endParaRPr lang="ko-KR" altLang="en-US" sz="1100"/>
        </a:p>
      </xdr:txBody>
    </xdr:sp>
    <xdr:clientData/>
  </xdr:twoCellAnchor>
  <xdr:twoCellAnchor>
    <xdr:from>
      <xdr:col>10</xdr:col>
      <xdr:colOff>0</xdr:colOff>
      <xdr:row>80</xdr:row>
      <xdr:rowOff>180975</xdr:rowOff>
    </xdr:from>
    <xdr:to>
      <xdr:col>13</xdr:col>
      <xdr:colOff>457200</xdr:colOff>
      <xdr:row>84</xdr:row>
      <xdr:rowOff>9525</xdr:rowOff>
    </xdr:to>
    <xdr:sp macro="" textlink="">
      <xdr:nvSpPr>
        <xdr:cNvPr id="17" name="사각형 설명선 16"/>
        <xdr:cNvSpPr/>
      </xdr:nvSpPr>
      <xdr:spPr>
        <a:xfrm>
          <a:off x="7248525" y="16944975"/>
          <a:ext cx="2514600" cy="666750"/>
        </a:xfrm>
        <a:prstGeom prst="wedgeRectCallout">
          <a:avLst>
            <a:gd name="adj1" fmla="val -5682"/>
            <a:gd name="adj2" fmla="val -112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최초로 검색해야 할 행에 대한 조건</a:t>
          </a:r>
          <a:endParaRPr lang="en-US" altLang="ko-KR" sz="1100"/>
        </a:p>
        <a:p>
          <a:pPr algn="ctr"/>
          <a:r>
            <a:rPr lang="ko-KR" altLang="en-US" sz="1100"/>
            <a:t>검색된 행은 </a:t>
          </a:r>
          <a:r>
            <a:rPr lang="en-US" altLang="ko-KR" sz="1100"/>
            <a:t>PRIOR</a:t>
          </a:r>
          <a:r>
            <a:rPr lang="ko-KR" altLang="en-US" sz="1100"/>
            <a:t>로 참조 할 수 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10</xdr:col>
      <xdr:colOff>9525</xdr:colOff>
      <xdr:row>68</xdr:row>
      <xdr:rowOff>19049</xdr:rowOff>
    </xdr:from>
    <xdr:to>
      <xdr:col>14</xdr:col>
      <xdr:colOff>219075</xdr:colOff>
      <xdr:row>70</xdr:row>
      <xdr:rowOff>104774</xdr:rowOff>
    </xdr:to>
    <xdr:sp macro="" textlink="">
      <xdr:nvSpPr>
        <xdr:cNvPr id="18" name="사각형 설명선 17"/>
        <xdr:cNvSpPr/>
      </xdr:nvSpPr>
      <xdr:spPr>
        <a:xfrm>
          <a:off x="7258050" y="14268449"/>
          <a:ext cx="2952750" cy="504825"/>
        </a:xfrm>
        <a:prstGeom prst="wedgeRectCallout">
          <a:avLst>
            <a:gd name="adj1" fmla="val -2721"/>
            <a:gd name="adj2" fmla="val 755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prior</a:t>
          </a:r>
          <a:r>
            <a:rPr lang="en-US" altLang="ko-KR" sz="1100" baseline="0"/>
            <a:t> mgr</a:t>
          </a:r>
          <a:r>
            <a:rPr lang="ko-KR" altLang="en-US" sz="1100" baseline="0"/>
            <a:t>는 </a:t>
          </a:r>
          <a:r>
            <a:rPr lang="en-US" altLang="ko-KR" sz="1100" baseline="0"/>
            <a:t>SCOTT</a:t>
          </a:r>
          <a:r>
            <a:rPr lang="ko-KR" altLang="en-US" sz="1100" baseline="0"/>
            <a:t>의 </a:t>
          </a:r>
          <a:r>
            <a:rPr lang="en-US" altLang="ko-KR" sz="1100" baseline="0"/>
            <a:t>empno</a:t>
          </a:r>
          <a:r>
            <a:rPr lang="ko-KR" altLang="en-US" sz="1100" baseline="0"/>
            <a:t>인 </a:t>
          </a:r>
          <a:r>
            <a:rPr lang="en-US" altLang="ko-KR" sz="1100" baseline="0"/>
            <a:t>7566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76200</xdr:colOff>
      <xdr:row>76</xdr:row>
      <xdr:rowOff>0</xdr:rowOff>
    </xdr:from>
    <xdr:to>
      <xdr:col>1</xdr:col>
      <xdr:colOff>619125</xdr:colOff>
      <xdr:row>77</xdr:row>
      <xdr:rowOff>0</xdr:rowOff>
    </xdr:to>
    <xdr:sp macro="" textlink="">
      <xdr:nvSpPr>
        <xdr:cNvPr id="19" name="타원 18"/>
        <xdr:cNvSpPr/>
      </xdr:nvSpPr>
      <xdr:spPr>
        <a:xfrm>
          <a:off x="762000" y="1592580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85725</xdr:colOff>
      <xdr:row>71</xdr:row>
      <xdr:rowOff>9525</xdr:rowOff>
    </xdr:from>
    <xdr:to>
      <xdr:col>4</xdr:col>
      <xdr:colOff>628650</xdr:colOff>
      <xdr:row>72</xdr:row>
      <xdr:rowOff>9525</xdr:rowOff>
    </xdr:to>
    <xdr:sp macro="" textlink="">
      <xdr:nvSpPr>
        <xdr:cNvPr id="20" name="타원 19"/>
        <xdr:cNvSpPr/>
      </xdr:nvSpPr>
      <xdr:spPr>
        <a:xfrm>
          <a:off x="3057525" y="1488757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95250</xdr:colOff>
      <xdr:row>75</xdr:row>
      <xdr:rowOff>9525</xdr:rowOff>
    </xdr:from>
    <xdr:to>
      <xdr:col>4</xdr:col>
      <xdr:colOff>638175</xdr:colOff>
      <xdr:row>76</xdr:row>
      <xdr:rowOff>9525</xdr:rowOff>
    </xdr:to>
    <xdr:sp macro="" textlink="">
      <xdr:nvSpPr>
        <xdr:cNvPr id="21" name="타원 20"/>
        <xdr:cNvSpPr/>
      </xdr:nvSpPr>
      <xdr:spPr>
        <a:xfrm>
          <a:off x="3067050" y="1572577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57150</xdr:colOff>
      <xdr:row>71</xdr:row>
      <xdr:rowOff>0</xdr:rowOff>
    </xdr:from>
    <xdr:to>
      <xdr:col>1</xdr:col>
      <xdr:colOff>600075</xdr:colOff>
      <xdr:row>72</xdr:row>
      <xdr:rowOff>0</xdr:rowOff>
    </xdr:to>
    <xdr:sp macro="" textlink="">
      <xdr:nvSpPr>
        <xdr:cNvPr id="22" name="타원 21"/>
        <xdr:cNvSpPr/>
      </xdr:nvSpPr>
      <xdr:spPr>
        <a:xfrm>
          <a:off x="742950" y="1487805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76200</xdr:colOff>
      <xdr:row>75</xdr:row>
      <xdr:rowOff>0</xdr:rowOff>
    </xdr:from>
    <xdr:to>
      <xdr:col>1</xdr:col>
      <xdr:colOff>619125</xdr:colOff>
      <xdr:row>76</xdr:row>
      <xdr:rowOff>0</xdr:rowOff>
    </xdr:to>
    <xdr:sp macro="" textlink="">
      <xdr:nvSpPr>
        <xdr:cNvPr id="23" name="타원 22"/>
        <xdr:cNvSpPr/>
      </xdr:nvSpPr>
      <xdr:spPr>
        <a:xfrm>
          <a:off x="762000" y="15716250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76200</xdr:colOff>
      <xdr:row>78</xdr:row>
      <xdr:rowOff>9525</xdr:rowOff>
    </xdr:from>
    <xdr:to>
      <xdr:col>4</xdr:col>
      <xdr:colOff>619125</xdr:colOff>
      <xdr:row>79</xdr:row>
      <xdr:rowOff>9525</xdr:rowOff>
    </xdr:to>
    <xdr:sp macro="" textlink="">
      <xdr:nvSpPr>
        <xdr:cNvPr id="24" name="타원 23"/>
        <xdr:cNvSpPr/>
      </xdr:nvSpPr>
      <xdr:spPr>
        <a:xfrm>
          <a:off x="3048000" y="16354425"/>
          <a:ext cx="542925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</xdr:colOff>
      <xdr:row>72</xdr:row>
      <xdr:rowOff>47625</xdr:rowOff>
    </xdr:from>
    <xdr:to>
      <xdr:col>14</xdr:col>
      <xdr:colOff>219075</xdr:colOff>
      <xdr:row>74</xdr:row>
      <xdr:rowOff>133350</xdr:rowOff>
    </xdr:to>
    <xdr:sp macro="" textlink="">
      <xdr:nvSpPr>
        <xdr:cNvPr id="25" name="사각형 설명선 24"/>
        <xdr:cNvSpPr/>
      </xdr:nvSpPr>
      <xdr:spPr>
        <a:xfrm>
          <a:off x="7258050" y="15135225"/>
          <a:ext cx="2952750" cy="504825"/>
        </a:xfrm>
        <a:prstGeom prst="wedgeRectCallout">
          <a:avLst>
            <a:gd name="adj1" fmla="val -2721"/>
            <a:gd name="adj2" fmla="val 755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prior</a:t>
          </a:r>
          <a:r>
            <a:rPr lang="en-US" altLang="ko-KR" sz="1100" baseline="0"/>
            <a:t> mgr</a:t>
          </a:r>
          <a:r>
            <a:rPr lang="ko-KR" altLang="en-US" sz="1100" baseline="0"/>
            <a:t>는 </a:t>
          </a:r>
          <a:r>
            <a:rPr lang="en-US" altLang="ko-KR" sz="1100" baseline="0"/>
            <a:t>ADAMS</a:t>
          </a:r>
          <a:r>
            <a:rPr lang="ko-KR" altLang="en-US" sz="1100" baseline="0"/>
            <a:t>의 </a:t>
          </a:r>
          <a:r>
            <a:rPr lang="en-US" altLang="ko-KR" sz="1100" baseline="0"/>
            <a:t>mgr</a:t>
          </a:r>
          <a:r>
            <a:rPr lang="ko-KR" altLang="en-US" sz="1100" baseline="0"/>
            <a:t>인 </a:t>
          </a:r>
          <a:r>
            <a:rPr lang="en-US" altLang="ko-KR" sz="1100" baseline="0"/>
            <a:t>7788</a:t>
          </a:r>
          <a:r>
            <a:rPr lang="ko-KR" altLang="en-US" sz="1100" baseline="0"/>
            <a:t>이다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9</xdr:col>
      <xdr:colOff>209550</xdr:colOff>
      <xdr:row>63</xdr:row>
      <xdr:rowOff>28575</xdr:rowOff>
    </xdr:from>
    <xdr:to>
      <xdr:col>10</xdr:col>
      <xdr:colOff>238125</xdr:colOff>
      <xdr:row>65</xdr:row>
      <xdr:rowOff>152400</xdr:rowOff>
    </xdr:to>
    <xdr:sp macro="" textlink="">
      <xdr:nvSpPr>
        <xdr:cNvPr id="26" name="사각형 설명선 25"/>
        <xdr:cNvSpPr/>
      </xdr:nvSpPr>
      <xdr:spPr>
        <a:xfrm>
          <a:off x="6772275" y="13230225"/>
          <a:ext cx="714375" cy="542925"/>
        </a:xfrm>
        <a:prstGeom prst="wedgeRectCallout">
          <a:avLst>
            <a:gd name="adj1" fmla="val -2166"/>
            <a:gd name="adj2" fmla="val 2432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LEVEL</a:t>
          </a:r>
          <a:endParaRPr lang="ko-KR" altLang="en-US" sz="1100"/>
        </a:p>
      </xdr:txBody>
    </xdr:sp>
    <xdr:clientData/>
  </xdr:twoCellAnchor>
  <xdr:twoCellAnchor>
    <xdr:from>
      <xdr:col>1</xdr:col>
      <xdr:colOff>619126</xdr:colOff>
      <xdr:row>75</xdr:row>
      <xdr:rowOff>104776</xdr:rowOff>
    </xdr:from>
    <xdr:to>
      <xdr:col>4</xdr:col>
      <xdr:colOff>76201</xdr:colOff>
      <xdr:row>78</xdr:row>
      <xdr:rowOff>114301</xdr:rowOff>
    </xdr:to>
    <xdr:cxnSp macro="">
      <xdr:nvCxnSpPr>
        <xdr:cNvPr id="27" name="직선 화살표 연결선 26"/>
        <xdr:cNvCxnSpPr>
          <a:stCxn id="24" idx="2"/>
          <a:endCxn id="23" idx="6"/>
        </xdr:cNvCxnSpPr>
      </xdr:nvCxnSpPr>
      <xdr:spPr>
        <a:xfrm rot="10800000">
          <a:off x="1304926" y="15821026"/>
          <a:ext cx="1743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75</xdr:row>
      <xdr:rowOff>104775</xdr:rowOff>
    </xdr:from>
    <xdr:to>
      <xdr:col>4</xdr:col>
      <xdr:colOff>95250</xdr:colOff>
      <xdr:row>75</xdr:row>
      <xdr:rowOff>114300</xdr:rowOff>
    </xdr:to>
    <xdr:cxnSp macro="">
      <xdr:nvCxnSpPr>
        <xdr:cNvPr id="28" name="직선 화살표 연결선 27"/>
        <xdr:cNvCxnSpPr>
          <a:stCxn id="23" idx="6"/>
          <a:endCxn id="21" idx="2"/>
        </xdr:cNvCxnSpPr>
      </xdr:nvCxnSpPr>
      <xdr:spPr>
        <a:xfrm>
          <a:off x="1304925" y="15821025"/>
          <a:ext cx="1762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600076</xdr:colOff>
      <xdr:row>71</xdr:row>
      <xdr:rowOff>104776</xdr:rowOff>
    </xdr:from>
    <xdr:to>
      <xdr:col>4</xdr:col>
      <xdr:colOff>95251</xdr:colOff>
      <xdr:row>75</xdr:row>
      <xdr:rowOff>114301</xdr:rowOff>
    </xdr:to>
    <xdr:cxnSp macro="">
      <xdr:nvCxnSpPr>
        <xdr:cNvPr id="29" name="직선 화살표 연결선 28"/>
        <xdr:cNvCxnSpPr>
          <a:stCxn id="21" idx="2"/>
          <a:endCxn id="22" idx="6"/>
        </xdr:cNvCxnSpPr>
      </xdr:nvCxnSpPr>
      <xdr:spPr>
        <a:xfrm rot="10800000">
          <a:off x="1285876" y="14982826"/>
          <a:ext cx="1781175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71</xdr:row>
      <xdr:rowOff>104775</xdr:rowOff>
    </xdr:from>
    <xdr:to>
      <xdr:col>4</xdr:col>
      <xdr:colOff>85725</xdr:colOff>
      <xdr:row>71</xdr:row>
      <xdr:rowOff>114300</xdr:rowOff>
    </xdr:to>
    <xdr:cxnSp macro="">
      <xdr:nvCxnSpPr>
        <xdr:cNvPr id="30" name="직선 화살표 연결선 29"/>
        <xdr:cNvCxnSpPr>
          <a:stCxn id="22" idx="6"/>
          <a:endCxn id="20" idx="2"/>
        </xdr:cNvCxnSpPr>
      </xdr:nvCxnSpPr>
      <xdr:spPr>
        <a:xfrm>
          <a:off x="1285875" y="14982825"/>
          <a:ext cx="1771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71</xdr:row>
      <xdr:rowOff>114299</xdr:rowOff>
    </xdr:from>
    <xdr:to>
      <xdr:col>4</xdr:col>
      <xdr:colOff>85725</xdr:colOff>
      <xdr:row>76</xdr:row>
      <xdr:rowOff>104774</xdr:rowOff>
    </xdr:to>
    <xdr:cxnSp macro="">
      <xdr:nvCxnSpPr>
        <xdr:cNvPr id="31" name="직선 화살표 연결선 30"/>
        <xdr:cNvCxnSpPr>
          <a:stCxn id="20" idx="2"/>
          <a:endCxn id="19" idx="6"/>
        </xdr:cNvCxnSpPr>
      </xdr:nvCxnSpPr>
      <xdr:spPr>
        <a:xfrm rot="10800000" flipV="1">
          <a:off x="1304925" y="14992349"/>
          <a:ext cx="1752600" cy="1038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92</xdr:row>
      <xdr:rowOff>190500</xdr:rowOff>
    </xdr:from>
    <xdr:to>
      <xdr:col>8</xdr:col>
      <xdr:colOff>358791</xdr:colOff>
      <xdr:row>104</xdr:row>
      <xdr:rowOff>104775</xdr:rowOff>
    </xdr:to>
    <xdr:pic>
      <xdr:nvPicPr>
        <xdr:cNvPr id="32" name="_x110568000" descr="EMB0000114403e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19469100"/>
          <a:ext cx="5549916" cy="2428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666750</xdr:colOff>
      <xdr:row>115</xdr:row>
      <xdr:rowOff>0</xdr:rowOff>
    </xdr:from>
    <xdr:to>
      <xdr:col>8</xdr:col>
      <xdr:colOff>361950</xdr:colOff>
      <xdr:row>126</xdr:row>
      <xdr:rowOff>144093</xdr:rowOff>
    </xdr:to>
    <xdr:pic>
      <xdr:nvPicPr>
        <xdr:cNvPr id="33" name="_x110567760" descr="EMB0000114403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0" y="24098250"/>
          <a:ext cx="5572125" cy="2449143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20</xdr:row>
      <xdr:rowOff>161925</xdr:rowOff>
    </xdr:from>
    <xdr:to>
      <xdr:col>8</xdr:col>
      <xdr:colOff>666750</xdr:colOff>
      <xdr:row>22</xdr:row>
      <xdr:rowOff>85725</xdr:rowOff>
    </xdr:to>
    <xdr:sp macro="" textlink="">
      <xdr:nvSpPr>
        <xdr:cNvPr id="2" name="사각형 설명선 1"/>
        <xdr:cNvSpPr/>
      </xdr:nvSpPr>
      <xdr:spPr>
        <a:xfrm>
          <a:off x="4752975" y="4352925"/>
          <a:ext cx="2266950" cy="342900"/>
        </a:xfrm>
        <a:prstGeom prst="wedgeRectCallout">
          <a:avLst>
            <a:gd name="adj1" fmla="val -61590"/>
            <a:gd name="adj2" fmla="val -26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첫 단계로 필요한 컬럼만 추출</a:t>
          </a:r>
        </a:p>
      </xdr:txBody>
    </xdr:sp>
    <xdr:clientData/>
  </xdr:twoCellAnchor>
  <xdr:twoCellAnchor>
    <xdr:from>
      <xdr:col>6</xdr:col>
      <xdr:colOff>428624</xdr:colOff>
      <xdr:row>24</xdr:row>
      <xdr:rowOff>171450</xdr:rowOff>
    </xdr:from>
    <xdr:to>
      <xdr:col>10</xdr:col>
      <xdr:colOff>209549</xdr:colOff>
      <xdr:row>26</xdr:row>
      <xdr:rowOff>95250</xdr:rowOff>
    </xdr:to>
    <xdr:sp macro="" textlink="">
      <xdr:nvSpPr>
        <xdr:cNvPr id="3" name="사각형 설명선 2"/>
        <xdr:cNvSpPr/>
      </xdr:nvSpPr>
      <xdr:spPr>
        <a:xfrm>
          <a:off x="5257799" y="5200650"/>
          <a:ext cx="2676525" cy="342900"/>
        </a:xfrm>
        <a:prstGeom prst="wedgeRectCallout">
          <a:avLst>
            <a:gd name="adj1" fmla="val -36401"/>
            <a:gd name="adj2" fmla="val -94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두번째 단계는 두번째 컬럼 값으로 분류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45</xdr:row>
      <xdr:rowOff>180975</xdr:rowOff>
    </xdr:from>
    <xdr:to>
      <xdr:col>5</xdr:col>
      <xdr:colOff>133350</xdr:colOff>
      <xdr:row>49</xdr:row>
      <xdr:rowOff>19050</xdr:rowOff>
    </xdr:to>
    <xdr:sp macro="" textlink="">
      <xdr:nvSpPr>
        <xdr:cNvPr id="2" name="타원 1"/>
        <xdr:cNvSpPr/>
      </xdr:nvSpPr>
      <xdr:spPr>
        <a:xfrm>
          <a:off x="3276600" y="9610725"/>
          <a:ext cx="647700" cy="676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781050</xdr:colOff>
      <xdr:row>45</xdr:row>
      <xdr:rowOff>9525</xdr:rowOff>
    </xdr:from>
    <xdr:to>
      <xdr:col>9</xdr:col>
      <xdr:colOff>114300</xdr:colOff>
      <xdr:row>47</xdr:row>
      <xdr:rowOff>171450</xdr:rowOff>
    </xdr:to>
    <xdr:sp macro="" textlink="">
      <xdr:nvSpPr>
        <xdr:cNvPr id="3" name="사각형 설명선 2"/>
        <xdr:cNvSpPr/>
      </xdr:nvSpPr>
      <xdr:spPr>
        <a:xfrm>
          <a:off x="4572000" y="9439275"/>
          <a:ext cx="2266950" cy="581025"/>
        </a:xfrm>
        <a:prstGeom prst="wedgeRectCallout">
          <a:avLst>
            <a:gd name="adj1" fmla="val -82738"/>
            <a:gd name="adj2" fmla="val 215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입사일이 같으므로 갭이 발생</a:t>
          </a:r>
        </a:p>
      </xdr:txBody>
    </xdr:sp>
    <xdr:clientData/>
  </xdr:twoCellAnchor>
  <xdr:twoCellAnchor>
    <xdr:from>
      <xdr:col>4</xdr:col>
      <xdr:colOff>371475</xdr:colOff>
      <xdr:row>79</xdr:row>
      <xdr:rowOff>200025</xdr:rowOff>
    </xdr:from>
    <xdr:to>
      <xdr:col>5</xdr:col>
      <xdr:colOff>161925</xdr:colOff>
      <xdr:row>83</xdr:row>
      <xdr:rowOff>38100</xdr:rowOff>
    </xdr:to>
    <xdr:sp macro="" textlink="">
      <xdr:nvSpPr>
        <xdr:cNvPr id="4" name="타원 3"/>
        <xdr:cNvSpPr/>
      </xdr:nvSpPr>
      <xdr:spPr>
        <a:xfrm>
          <a:off x="3305175" y="16754475"/>
          <a:ext cx="647700" cy="676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371475</xdr:colOff>
      <xdr:row>87</xdr:row>
      <xdr:rowOff>200025</xdr:rowOff>
    </xdr:from>
    <xdr:to>
      <xdr:col>5</xdr:col>
      <xdr:colOff>161925</xdr:colOff>
      <xdr:row>91</xdr:row>
      <xdr:rowOff>38100</xdr:rowOff>
    </xdr:to>
    <xdr:sp macro="" textlink="">
      <xdr:nvSpPr>
        <xdr:cNvPr id="5" name="타원 4"/>
        <xdr:cNvSpPr/>
      </xdr:nvSpPr>
      <xdr:spPr>
        <a:xfrm>
          <a:off x="3305175" y="18430875"/>
          <a:ext cx="647700" cy="676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47625</xdr:colOff>
      <xdr:row>79</xdr:row>
      <xdr:rowOff>76200</xdr:rowOff>
    </xdr:from>
    <xdr:to>
      <xdr:col>9</xdr:col>
      <xdr:colOff>257175</xdr:colOff>
      <xdr:row>82</xdr:row>
      <xdr:rowOff>28575</xdr:rowOff>
    </xdr:to>
    <xdr:sp macro="" textlink="">
      <xdr:nvSpPr>
        <xdr:cNvPr id="6" name="사각형 설명선 5"/>
        <xdr:cNvSpPr/>
      </xdr:nvSpPr>
      <xdr:spPr>
        <a:xfrm>
          <a:off x="4714875" y="16630650"/>
          <a:ext cx="2266950" cy="581025"/>
        </a:xfrm>
        <a:prstGeom prst="wedgeRectCallout">
          <a:avLst>
            <a:gd name="adj1" fmla="val -82738"/>
            <a:gd name="adj2" fmla="val 215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갭이 발생하지 않는다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466725</xdr:colOff>
      <xdr:row>123</xdr:row>
      <xdr:rowOff>161925</xdr:rowOff>
    </xdr:from>
    <xdr:to>
      <xdr:col>9</xdr:col>
      <xdr:colOff>190500</xdr:colOff>
      <xdr:row>125</xdr:row>
      <xdr:rowOff>28575</xdr:rowOff>
    </xdr:to>
    <xdr:sp macro="" textlink="">
      <xdr:nvSpPr>
        <xdr:cNvPr id="7" name="타원 6"/>
        <xdr:cNvSpPr/>
      </xdr:nvSpPr>
      <xdr:spPr>
        <a:xfrm>
          <a:off x="466725" y="25936575"/>
          <a:ext cx="64484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28575</xdr:colOff>
      <xdr:row>123</xdr:row>
      <xdr:rowOff>152400</xdr:rowOff>
    </xdr:from>
    <xdr:to>
      <xdr:col>11</xdr:col>
      <xdr:colOff>619125</xdr:colOff>
      <xdr:row>125</xdr:row>
      <xdr:rowOff>57150</xdr:rowOff>
    </xdr:to>
    <xdr:sp macro="" textlink="">
      <xdr:nvSpPr>
        <xdr:cNvPr id="8" name="사각형 설명선 7"/>
        <xdr:cNvSpPr/>
      </xdr:nvSpPr>
      <xdr:spPr>
        <a:xfrm>
          <a:off x="7439025" y="25927050"/>
          <a:ext cx="1276350" cy="323850"/>
        </a:xfrm>
        <a:prstGeom prst="wedgeRectCallout">
          <a:avLst>
            <a:gd name="adj1" fmla="val -90236"/>
            <a:gd name="adj2" fmla="val -51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CURRENT</a:t>
          </a:r>
          <a:r>
            <a:rPr lang="en-US" altLang="ko-KR" sz="1100" baseline="0"/>
            <a:t> ROW</a:t>
          </a:r>
          <a:endParaRPr lang="ko-KR" altLang="en-US" sz="1100"/>
        </a:p>
      </xdr:txBody>
    </xdr:sp>
    <xdr:clientData/>
  </xdr:twoCellAnchor>
  <xdr:twoCellAnchor>
    <xdr:from>
      <xdr:col>0</xdr:col>
      <xdr:colOff>457200</xdr:colOff>
      <xdr:row>117</xdr:row>
      <xdr:rowOff>171450</xdr:rowOff>
    </xdr:from>
    <xdr:to>
      <xdr:col>9</xdr:col>
      <xdr:colOff>180975</xdr:colOff>
      <xdr:row>119</xdr:row>
      <xdr:rowOff>38100</xdr:rowOff>
    </xdr:to>
    <xdr:sp macro="" textlink="">
      <xdr:nvSpPr>
        <xdr:cNvPr id="9" name="타원 8"/>
        <xdr:cNvSpPr/>
      </xdr:nvSpPr>
      <xdr:spPr>
        <a:xfrm>
          <a:off x="457200" y="24688800"/>
          <a:ext cx="64484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447675</xdr:colOff>
      <xdr:row>130</xdr:row>
      <xdr:rowOff>171450</xdr:rowOff>
    </xdr:from>
    <xdr:to>
      <xdr:col>9</xdr:col>
      <xdr:colOff>171450</xdr:colOff>
      <xdr:row>132</xdr:row>
      <xdr:rowOff>38100</xdr:rowOff>
    </xdr:to>
    <xdr:sp macro="" textlink="">
      <xdr:nvSpPr>
        <xdr:cNvPr id="10" name="타원 9"/>
        <xdr:cNvSpPr/>
      </xdr:nvSpPr>
      <xdr:spPr>
        <a:xfrm>
          <a:off x="447675" y="27412950"/>
          <a:ext cx="64484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</xdr:colOff>
      <xdr:row>130</xdr:row>
      <xdr:rowOff>190500</xdr:rowOff>
    </xdr:from>
    <xdr:to>
      <xdr:col>13</xdr:col>
      <xdr:colOff>123825</xdr:colOff>
      <xdr:row>132</xdr:row>
      <xdr:rowOff>95250</xdr:rowOff>
    </xdr:to>
    <xdr:sp macro="" textlink="">
      <xdr:nvSpPr>
        <xdr:cNvPr id="11" name="사각형 설명선 10"/>
        <xdr:cNvSpPr/>
      </xdr:nvSpPr>
      <xdr:spPr>
        <a:xfrm>
          <a:off x="7419975" y="27432000"/>
          <a:ext cx="2171700" cy="323850"/>
        </a:xfrm>
        <a:prstGeom prst="wedgeRectCallout">
          <a:avLst>
            <a:gd name="adj1" fmla="val -73130"/>
            <a:gd name="adj2" fmla="val -80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UNBOUNDED FOLLOWING</a:t>
          </a:r>
          <a:endParaRPr lang="ko-KR" altLang="en-US" sz="1100"/>
        </a:p>
      </xdr:txBody>
    </xdr:sp>
    <xdr:clientData/>
  </xdr:twoCellAnchor>
  <xdr:twoCellAnchor>
    <xdr:from>
      <xdr:col>10</xdr:col>
      <xdr:colOff>9525</xdr:colOff>
      <xdr:row>117</xdr:row>
      <xdr:rowOff>171450</xdr:rowOff>
    </xdr:from>
    <xdr:to>
      <xdr:col>13</xdr:col>
      <xdr:colOff>123825</xdr:colOff>
      <xdr:row>119</xdr:row>
      <xdr:rowOff>76200</xdr:rowOff>
    </xdr:to>
    <xdr:sp macro="" textlink="">
      <xdr:nvSpPr>
        <xdr:cNvPr id="12" name="사각형 설명선 11"/>
        <xdr:cNvSpPr/>
      </xdr:nvSpPr>
      <xdr:spPr>
        <a:xfrm>
          <a:off x="7419975" y="24688800"/>
          <a:ext cx="2171700" cy="323850"/>
        </a:xfrm>
        <a:prstGeom prst="wedgeRectCallout">
          <a:avLst>
            <a:gd name="adj1" fmla="val -73130"/>
            <a:gd name="adj2" fmla="val -80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UNBOUNDED PRECEDING</a:t>
          </a:r>
          <a:endParaRPr lang="ko-KR" altLang="en-US" sz="1100"/>
        </a:p>
      </xdr:txBody>
    </xdr:sp>
    <xdr:clientData/>
  </xdr:twoCellAnchor>
  <xdr:twoCellAnchor>
    <xdr:from>
      <xdr:col>0</xdr:col>
      <xdr:colOff>428625</xdr:colOff>
      <xdr:row>120</xdr:row>
      <xdr:rowOff>171450</xdr:rowOff>
    </xdr:from>
    <xdr:to>
      <xdr:col>9</xdr:col>
      <xdr:colOff>152400</xdr:colOff>
      <xdr:row>122</xdr:row>
      <xdr:rowOff>38100</xdr:rowOff>
    </xdr:to>
    <xdr:sp macro="" textlink="">
      <xdr:nvSpPr>
        <xdr:cNvPr id="13" name="타원 12"/>
        <xdr:cNvSpPr/>
      </xdr:nvSpPr>
      <xdr:spPr>
        <a:xfrm>
          <a:off x="428625" y="25317450"/>
          <a:ext cx="64484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</xdr:colOff>
      <xdr:row>120</xdr:row>
      <xdr:rowOff>171450</xdr:rowOff>
    </xdr:from>
    <xdr:to>
      <xdr:col>11</xdr:col>
      <xdr:colOff>600075</xdr:colOff>
      <xdr:row>122</xdr:row>
      <xdr:rowOff>76200</xdr:rowOff>
    </xdr:to>
    <xdr:sp macro="" textlink="">
      <xdr:nvSpPr>
        <xdr:cNvPr id="14" name="사각형 설명선 13"/>
        <xdr:cNvSpPr/>
      </xdr:nvSpPr>
      <xdr:spPr>
        <a:xfrm>
          <a:off x="7419975" y="25317450"/>
          <a:ext cx="1276350" cy="323850"/>
        </a:xfrm>
        <a:prstGeom prst="wedgeRectCallout">
          <a:avLst>
            <a:gd name="adj1" fmla="val -90236"/>
            <a:gd name="adj2" fmla="val -51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3 PRECEDING</a:t>
          </a:r>
          <a:endParaRPr lang="ko-KR" altLang="en-US" sz="1100"/>
        </a:p>
      </xdr:txBody>
    </xdr:sp>
    <xdr:clientData/>
  </xdr:twoCellAnchor>
  <xdr:twoCellAnchor>
    <xdr:from>
      <xdr:col>0</xdr:col>
      <xdr:colOff>438150</xdr:colOff>
      <xdr:row>126</xdr:row>
      <xdr:rowOff>180975</xdr:rowOff>
    </xdr:from>
    <xdr:to>
      <xdr:col>9</xdr:col>
      <xdr:colOff>161925</xdr:colOff>
      <xdr:row>128</xdr:row>
      <xdr:rowOff>47625</xdr:rowOff>
    </xdr:to>
    <xdr:sp macro="" textlink="">
      <xdr:nvSpPr>
        <xdr:cNvPr id="15" name="타원 14"/>
        <xdr:cNvSpPr/>
      </xdr:nvSpPr>
      <xdr:spPr>
        <a:xfrm>
          <a:off x="438150" y="26584275"/>
          <a:ext cx="64484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0</xdr:colOff>
      <xdr:row>126</xdr:row>
      <xdr:rowOff>180975</xdr:rowOff>
    </xdr:from>
    <xdr:to>
      <xdr:col>11</xdr:col>
      <xdr:colOff>590550</xdr:colOff>
      <xdr:row>128</xdr:row>
      <xdr:rowOff>85725</xdr:rowOff>
    </xdr:to>
    <xdr:sp macro="" textlink="">
      <xdr:nvSpPr>
        <xdr:cNvPr id="16" name="사각형 설명선 15"/>
        <xdr:cNvSpPr/>
      </xdr:nvSpPr>
      <xdr:spPr>
        <a:xfrm>
          <a:off x="7410450" y="26584275"/>
          <a:ext cx="1276350" cy="323850"/>
        </a:xfrm>
        <a:prstGeom prst="wedgeRectCallout">
          <a:avLst>
            <a:gd name="adj1" fmla="val -90236"/>
            <a:gd name="adj2" fmla="val -51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3 FOLLOWING</a:t>
          </a:r>
          <a:endParaRPr lang="ko-KR" altLang="en-US" sz="1100"/>
        </a:p>
      </xdr:txBody>
    </xdr:sp>
    <xdr:clientData/>
  </xdr:twoCellAnchor>
  <xdr:twoCellAnchor>
    <xdr:from>
      <xdr:col>4</xdr:col>
      <xdr:colOff>333376</xdr:colOff>
      <xdr:row>139</xdr:row>
      <xdr:rowOff>142874</xdr:rowOff>
    </xdr:from>
    <xdr:to>
      <xdr:col>5</xdr:col>
      <xdr:colOff>142875</xdr:colOff>
      <xdr:row>146</xdr:row>
      <xdr:rowOff>76199</xdr:rowOff>
    </xdr:to>
    <xdr:sp macro="" textlink="">
      <xdr:nvSpPr>
        <xdr:cNvPr id="17" name="타원 16"/>
        <xdr:cNvSpPr/>
      </xdr:nvSpPr>
      <xdr:spPr>
        <a:xfrm>
          <a:off x="3267076" y="29270324"/>
          <a:ext cx="666749" cy="14001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419100</xdr:colOff>
      <xdr:row>144</xdr:row>
      <xdr:rowOff>161925</xdr:rowOff>
    </xdr:from>
    <xdr:to>
      <xdr:col>6</xdr:col>
      <xdr:colOff>38099</xdr:colOff>
      <xdr:row>146</xdr:row>
      <xdr:rowOff>38101</xdr:rowOff>
    </xdr:to>
    <xdr:sp macro="" textlink="">
      <xdr:nvSpPr>
        <xdr:cNvPr id="18" name="타원 17"/>
        <xdr:cNvSpPr/>
      </xdr:nvSpPr>
      <xdr:spPr>
        <a:xfrm>
          <a:off x="4210050" y="30337125"/>
          <a:ext cx="495299" cy="29527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142875</xdr:colOff>
      <xdr:row>143</xdr:row>
      <xdr:rowOff>4762</xdr:rowOff>
    </xdr:from>
    <xdr:to>
      <xdr:col>5</xdr:col>
      <xdr:colOff>419100</xdr:colOff>
      <xdr:row>145</xdr:row>
      <xdr:rowOff>100013</xdr:rowOff>
    </xdr:to>
    <xdr:cxnSp macro="">
      <xdr:nvCxnSpPr>
        <xdr:cNvPr id="19" name="직선 화살표 연결선 18"/>
        <xdr:cNvCxnSpPr>
          <a:stCxn id="17" idx="6"/>
          <a:endCxn id="18" idx="2"/>
        </xdr:cNvCxnSpPr>
      </xdr:nvCxnSpPr>
      <xdr:spPr>
        <a:xfrm>
          <a:off x="3933825" y="29970412"/>
          <a:ext cx="276225" cy="5143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143</xdr:row>
      <xdr:rowOff>47625</xdr:rowOff>
    </xdr:from>
    <xdr:to>
      <xdr:col>9</xdr:col>
      <xdr:colOff>581025</xdr:colOff>
      <xdr:row>147</xdr:row>
      <xdr:rowOff>47625</xdr:rowOff>
    </xdr:to>
    <xdr:sp macro="" textlink="">
      <xdr:nvSpPr>
        <xdr:cNvPr id="20" name="사각형 설명선 19"/>
        <xdr:cNvSpPr/>
      </xdr:nvSpPr>
      <xdr:spPr>
        <a:xfrm>
          <a:off x="5495925" y="30013275"/>
          <a:ext cx="1809750" cy="838200"/>
        </a:xfrm>
        <a:prstGeom prst="wedgeRectCallout">
          <a:avLst>
            <a:gd name="adj1" fmla="val -94517"/>
            <a:gd name="adj2" fmla="val -3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800 + 1600 + 1250 + 2975 + 2850 + 2450</a:t>
          </a:r>
          <a:endParaRPr lang="ko-KR" altLang="en-US" sz="1100"/>
        </a:p>
      </xdr:txBody>
    </xdr:sp>
    <xdr:clientData/>
  </xdr:twoCellAnchor>
  <xdr:twoCellAnchor>
    <xdr:from>
      <xdr:col>4</xdr:col>
      <xdr:colOff>323850</xdr:colOff>
      <xdr:row>184</xdr:row>
      <xdr:rowOff>171450</xdr:rowOff>
    </xdr:from>
    <xdr:to>
      <xdr:col>5</xdr:col>
      <xdr:colOff>133349</xdr:colOff>
      <xdr:row>189</xdr:row>
      <xdr:rowOff>66675</xdr:rowOff>
    </xdr:to>
    <xdr:sp macro="" textlink="">
      <xdr:nvSpPr>
        <xdr:cNvPr id="21" name="타원 20"/>
        <xdr:cNvSpPr/>
      </xdr:nvSpPr>
      <xdr:spPr>
        <a:xfrm>
          <a:off x="3257550" y="38728650"/>
          <a:ext cx="666749" cy="9429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187</xdr:row>
      <xdr:rowOff>152400</xdr:rowOff>
    </xdr:from>
    <xdr:to>
      <xdr:col>6</xdr:col>
      <xdr:colOff>47624</xdr:colOff>
      <xdr:row>189</xdr:row>
      <xdr:rowOff>47625</xdr:rowOff>
    </xdr:to>
    <xdr:sp macro="" textlink="">
      <xdr:nvSpPr>
        <xdr:cNvPr id="22" name="타원 21"/>
        <xdr:cNvSpPr/>
      </xdr:nvSpPr>
      <xdr:spPr>
        <a:xfrm>
          <a:off x="4048125" y="39338250"/>
          <a:ext cx="666749" cy="3143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133349</xdr:colOff>
      <xdr:row>187</xdr:row>
      <xdr:rowOff>14288</xdr:rowOff>
    </xdr:from>
    <xdr:to>
      <xdr:col>5</xdr:col>
      <xdr:colOff>257175</xdr:colOff>
      <xdr:row>188</xdr:row>
      <xdr:rowOff>100013</xdr:rowOff>
    </xdr:to>
    <xdr:cxnSp macro="">
      <xdr:nvCxnSpPr>
        <xdr:cNvPr id="23" name="직선 화살표 연결선 22"/>
        <xdr:cNvCxnSpPr>
          <a:stCxn id="21" idx="6"/>
          <a:endCxn id="22" idx="2"/>
        </xdr:cNvCxnSpPr>
      </xdr:nvCxnSpPr>
      <xdr:spPr>
        <a:xfrm>
          <a:off x="3924299" y="39200138"/>
          <a:ext cx="123826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276224</xdr:colOff>
      <xdr:row>186</xdr:row>
      <xdr:rowOff>152400</xdr:rowOff>
    </xdr:from>
    <xdr:to>
      <xdr:col>10</xdr:col>
      <xdr:colOff>247649</xdr:colOff>
      <xdr:row>190</xdr:row>
      <xdr:rowOff>152400</xdr:rowOff>
    </xdr:to>
    <xdr:sp macro="" textlink="">
      <xdr:nvSpPr>
        <xdr:cNvPr id="24" name="사각형 설명선 23"/>
        <xdr:cNvSpPr/>
      </xdr:nvSpPr>
      <xdr:spPr>
        <a:xfrm>
          <a:off x="5629274" y="39128700"/>
          <a:ext cx="2028825" cy="838200"/>
        </a:xfrm>
        <a:prstGeom prst="wedgeRectCallout">
          <a:avLst>
            <a:gd name="adj1" fmla="val -94517"/>
            <a:gd name="adj2" fmla="val -3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(1250 + 2975 +</a:t>
          </a:r>
          <a:r>
            <a:rPr lang="en-US" altLang="ko-KR" sz="1100" baseline="0"/>
            <a:t> 2850 + 2450) / 4</a:t>
          </a:r>
          <a:endParaRPr lang="ko-KR" altLang="en-US" sz="1100"/>
        </a:p>
      </xdr:txBody>
    </xdr:sp>
    <xdr:clientData/>
  </xdr:twoCellAnchor>
  <xdr:twoCellAnchor>
    <xdr:from>
      <xdr:col>4</xdr:col>
      <xdr:colOff>419100</xdr:colOff>
      <xdr:row>207</xdr:row>
      <xdr:rowOff>161925</xdr:rowOff>
    </xdr:from>
    <xdr:to>
      <xdr:col>5</xdr:col>
      <xdr:colOff>133350</xdr:colOff>
      <xdr:row>209</xdr:row>
      <xdr:rowOff>38100</xdr:rowOff>
    </xdr:to>
    <xdr:sp macro="" textlink="">
      <xdr:nvSpPr>
        <xdr:cNvPr id="25" name="타원 24"/>
        <xdr:cNvSpPr/>
      </xdr:nvSpPr>
      <xdr:spPr>
        <a:xfrm>
          <a:off x="3352800" y="43538775"/>
          <a:ext cx="57150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419100</xdr:colOff>
      <xdr:row>209</xdr:row>
      <xdr:rowOff>180975</xdr:rowOff>
    </xdr:from>
    <xdr:to>
      <xdr:col>5</xdr:col>
      <xdr:colOff>133350</xdr:colOff>
      <xdr:row>211</xdr:row>
      <xdr:rowOff>57150</xdr:rowOff>
    </xdr:to>
    <xdr:sp macro="" textlink="">
      <xdr:nvSpPr>
        <xdr:cNvPr id="26" name="타원 25"/>
        <xdr:cNvSpPr/>
      </xdr:nvSpPr>
      <xdr:spPr>
        <a:xfrm>
          <a:off x="3352800" y="43976925"/>
          <a:ext cx="57150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207</xdr:row>
      <xdr:rowOff>161925</xdr:rowOff>
    </xdr:from>
    <xdr:to>
      <xdr:col>6</xdr:col>
      <xdr:colOff>85725</xdr:colOff>
      <xdr:row>209</xdr:row>
      <xdr:rowOff>38100</xdr:rowOff>
    </xdr:to>
    <xdr:sp macro="" textlink="">
      <xdr:nvSpPr>
        <xdr:cNvPr id="27" name="타원 26"/>
        <xdr:cNvSpPr/>
      </xdr:nvSpPr>
      <xdr:spPr>
        <a:xfrm>
          <a:off x="4181475" y="43538775"/>
          <a:ext cx="57150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219075</xdr:colOff>
      <xdr:row>207</xdr:row>
      <xdr:rowOff>161925</xdr:rowOff>
    </xdr:from>
    <xdr:to>
      <xdr:col>7</xdr:col>
      <xdr:colOff>104775</xdr:colOff>
      <xdr:row>209</xdr:row>
      <xdr:rowOff>38100</xdr:rowOff>
    </xdr:to>
    <xdr:sp macro="" textlink="">
      <xdr:nvSpPr>
        <xdr:cNvPr id="28" name="타원 27"/>
        <xdr:cNvSpPr/>
      </xdr:nvSpPr>
      <xdr:spPr>
        <a:xfrm>
          <a:off x="4886325" y="43538775"/>
          <a:ext cx="57150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133350</xdr:colOff>
      <xdr:row>208</xdr:row>
      <xdr:rowOff>100013</xdr:rowOff>
    </xdr:from>
    <xdr:to>
      <xdr:col>5</xdr:col>
      <xdr:colOff>390525</xdr:colOff>
      <xdr:row>208</xdr:row>
      <xdr:rowOff>101601</xdr:rowOff>
    </xdr:to>
    <xdr:cxnSp macro="">
      <xdr:nvCxnSpPr>
        <xdr:cNvPr id="29" name="직선 화살표 연결선 28"/>
        <xdr:cNvCxnSpPr>
          <a:stCxn id="25" idx="6"/>
          <a:endCxn id="27" idx="2"/>
        </xdr:cNvCxnSpPr>
      </xdr:nvCxnSpPr>
      <xdr:spPr>
        <a:xfrm>
          <a:off x="3924300" y="43686413"/>
          <a:ext cx="2571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208</xdr:row>
      <xdr:rowOff>204408</xdr:rowOff>
    </xdr:from>
    <xdr:to>
      <xdr:col>6</xdr:col>
      <xdr:colOff>302769</xdr:colOff>
      <xdr:row>210</xdr:row>
      <xdr:rowOff>119063</xdr:rowOff>
    </xdr:to>
    <xdr:cxnSp macro="">
      <xdr:nvCxnSpPr>
        <xdr:cNvPr id="30" name="직선 화살표 연결선 29"/>
        <xdr:cNvCxnSpPr>
          <a:stCxn id="26" idx="6"/>
          <a:endCxn id="28" idx="3"/>
        </xdr:cNvCxnSpPr>
      </xdr:nvCxnSpPr>
      <xdr:spPr>
        <a:xfrm flipV="1">
          <a:off x="3924300" y="43790808"/>
          <a:ext cx="1045719" cy="3337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85724</xdr:colOff>
      <xdr:row>226</xdr:row>
      <xdr:rowOff>133350</xdr:rowOff>
    </xdr:from>
    <xdr:to>
      <xdr:col>11</xdr:col>
      <xdr:colOff>57149</xdr:colOff>
      <xdr:row>230</xdr:row>
      <xdr:rowOff>133350</xdr:rowOff>
    </xdr:to>
    <xdr:sp macro="" textlink="">
      <xdr:nvSpPr>
        <xdr:cNvPr id="31" name="사각형 설명선 30"/>
        <xdr:cNvSpPr/>
      </xdr:nvSpPr>
      <xdr:spPr>
        <a:xfrm>
          <a:off x="4752974" y="47491650"/>
          <a:ext cx="3400425" cy="838200"/>
        </a:xfrm>
        <a:prstGeom prst="wedgeRectCallout">
          <a:avLst>
            <a:gd name="adj1" fmla="val -77576"/>
            <a:gd name="adj2" fmla="val -22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800 / </a:t>
          </a:r>
        </a:p>
        <a:p>
          <a:pPr algn="ctr"/>
          <a:r>
            <a:rPr lang="en-US" altLang="ko-KR" sz="1100"/>
            <a:t>(800 + 1600 + 1250 + 2975 + 1250 +2850 + 2450 + 3000 + 5000 + 1500 + 1100 + 950 + 3000 + 1300)</a:t>
          </a:r>
          <a:endParaRPr lang="ko-KR" altLang="en-US" sz="1100"/>
        </a:p>
      </xdr:txBody>
    </xdr:sp>
    <xdr:clientData/>
  </xdr:twoCellAnchor>
  <xdr:twoCellAnchor>
    <xdr:from>
      <xdr:col>3</xdr:col>
      <xdr:colOff>28575</xdr:colOff>
      <xdr:row>253</xdr:row>
      <xdr:rowOff>161925</xdr:rowOff>
    </xdr:from>
    <xdr:to>
      <xdr:col>4</xdr:col>
      <xdr:colOff>9525</xdr:colOff>
      <xdr:row>255</xdr:row>
      <xdr:rowOff>38100</xdr:rowOff>
    </xdr:to>
    <xdr:sp macro="" textlink="">
      <xdr:nvSpPr>
        <xdr:cNvPr id="32" name="타원 31"/>
        <xdr:cNvSpPr/>
      </xdr:nvSpPr>
      <xdr:spPr>
        <a:xfrm>
          <a:off x="2085975" y="53178075"/>
          <a:ext cx="85725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255</xdr:row>
      <xdr:rowOff>180975</xdr:rowOff>
    </xdr:from>
    <xdr:to>
      <xdr:col>4</xdr:col>
      <xdr:colOff>9525</xdr:colOff>
      <xdr:row>257</xdr:row>
      <xdr:rowOff>57150</xdr:rowOff>
    </xdr:to>
    <xdr:sp macro="" textlink="">
      <xdr:nvSpPr>
        <xdr:cNvPr id="33" name="타원 32"/>
        <xdr:cNvSpPr/>
      </xdr:nvSpPr>
      <xdr:spPr>
        <a:xfrm>
          <a:off x="2085975" y="53616225"/>
          <a:ext cx="85725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28575</xdr:colOff>
      <xdr:row>254</xdr:row>
      <xdr:rowOff>161925</xdr:rowOff>
    </xdr:from>
    <xdr:to>
      <xdr:col>5</xdr:col>
      <xdr:colOff>28575</xdr:colOff>
      <xdr:row>256</xdr:row>
      <xdr:rowOff>38100</xdr:rowOff>
    </xdr:to>
    <xdr:sp macro="" textlink="">
      <xdr:nvSpPr>
        <xdr:cNvPr id="34" name="타원 33"/>
        <xdr:cNvSpPr/>
      </xdr:nvSpPr>
      <xdr:spPr>
        <a:xfrm>
          <a:off x="2962275" y="53387625"/>
          <a:ext cx="85725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66675</xdr:colOff>
      <xdr:row>254</xdr:row>
      <xdr:rowOff>171450</xdr:rowOff>
    </xdr:from>
    <xdr:to>
      <xdr:col>6</xdr:col>
      <xdr:colOff>47625</xdr:colOff>
      <xdr:row>256</xdr:row>
      <xdr:rowOff>47625</xdr:rowOff>
    </xdr:to>
    <xdr:sp macro="" textlink="">
      <xdr:nvSpPr>
        <xdr:cNvPr id="35" name="타원 34"/>
        <xdr:cNvSpPr/>
      </xdr:nvSpPr>
      <xdr:spPr>
        <a:xfrm>
          <a:off x="3857625" y="53397150"/>
          <a:ext cx="857250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9525</xdr:colOff>
      <xdr:row>254</xdr:row>
      <xdr:rowOff>100013</xdr:rowOff>
    </xdr:from>
    <xdr:to>
      <xdr:col>4</xdr:col>
      <xdr:colOff>154116</xdr:colOff>
      <xdr:row>254</xdr:row>
      <xdr:rowOff>205167</xdr:rowOff>
    </xdr:to>
    <xdr:cxnSp macro="">
      <xdr:nvCxnSpPr>
        <xdr:cNvPr id="36" name="직선 화살표 연결선 35"/>
        <xdr:cNvCxnSpPr>
          <a:stCxn id="32" idx="6"/>
          <a:endCxn id="34" idx="1"/>
        </xdr:cNvCxnSpPr>
      </xdr:nvCxnSpPr>
      <xdr:spPr>
        <a:xfrm>
          <a:off x="2943225" y="53325713"/>
          <a:ext cx="144591" cy="1051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256</xdr:row>
      <xdr:rowOff>4383</xdr:rowOff>
    </xdr:from>
    <xdr:to>
      <xdr:col>5</xdr:col>
      <xdr:colOff>192216</xdr:colOff>
      <xdr:row>256</xdr:row>
      <xdr:rowOff>119063</xdr:rowOff>
    </xdr:to>
    <xdr:cxnSp macro="">
      <xdr:nvCxnSpPr>
        <xdr:cNvPr id="37" name="직선 화살표 연결선 36"/>
        <xdr:cNvCxnSpPr>
          <a:stCxn id="33" idx="6"/>
          <a:endCxn id="35" idx="3"/>
        </xdr:cNvCxnSpPr>
      </xdr:nvCxnSpPr>
      <xdr:spPr>
        <a:xfrm flipV="1">
          <a:off x="2943225" y="53649183"/>
          <a:ext cx="1039941" cy="1146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266701</xdr:colOff>
      <xdr:row>278</xdr:row>
      <xdr:rowOff>171450</xdr:rowOff>
    </xdr:from>
    <xdr:to>
      <xdr:col>7</xdr:col>
      <xdr:colOff>114301</xdr:colOff>
      <xdr:row>280</xdr:row>
      <xdr:rowOff>38100</xdr:rowOff>
    </xdr:to>
    <xdr:sp macro="" textlink="">
      <xdr:nvSpPr>
        <xdr:cNvPr id="38" name="타원 37"/>
        <xdr:cNvSpPr/>
      </xdr:nvSpPr>
      <xdr:spPr>
        <a:xfrm>
          <a:off x="4933951" y="58426350"/>
          <a:ext cx="533400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28575</xdr:colOff>
      <xdr:row>278</xdr:row>
      <xdr:rowOff>152400</xdr:rowOff>
    </xdr:from>
    <xdr:to>
      <xdr:col>11</xdr:col>
      <xdr:colOff>619125</xdr:colOff>
      <xdr:row>280</xdr:row>
      <xdr:rowOff>57150</xdr:rowOff>
    </xdr:to>
    <xdr:sp macro="" textlink="">
      <xdr:nvSpPr>
        <xdr:cNvPr id="39" name="사각형 설명선 38"/>
        <xdr:cNvSpPr/>
      </xdr:nvSpPr>
      <xdr:spPr>
        <a:xfrm>
          <a:off x="7439025" y="58407300"/>
          <a:ext cx="1276350" cy="323850"/>
        </a:xfrm>
        <a:prstGeom prst="wedgeRectCallout">
          <a:avLst>
            <a:gd name="adj1" fmla="val -203669"/>
            <a:gd name="adj2" fmla="val -51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CURRENT</a:t>
          </a:r>
          <a:r>
            <a:rPr lang="en-US" altLang="ko-KR" sz="1100" baseline="0"/>
            <a:t> ROW</a:t>
          </a:r>
          <a:endParaRPr lang="ko-KR" altLang="en-US" sz="1100"/>
        </a:p>
      </xdr:txBody>
    </xdr:sp>
    <xdr:clientData/>
  </xdr:twoCellAnchor>
  <xdr:twoCellAnchor>
    <xdr:from>
      <xdr:col>6</xdr:col>
      <xdr:colOff>285750</xdr:colOff>
      <xdr:row>272</xdr:row>
      <xdr:rowOff>171450</xdr:rowOff>
    </xdr:from>
    <xdr:to>
      <xdr:col>7</xdr:col>
      <xdr:colOff>104775</xdr:colOff>
      <xdr:row>274</xdr:row>
      <xdr:rowOff>38100</xdr:rowOff>
    </xdr:to>
    <xdr:sp macro="" textlink="">
      <xdr:nvSpPr>
        <xdr:cNvPr id="40" name="타원 39"/>
        <xdr:cNvSpPr/>
      </xdr:nvSpPr>
      <xdr:spPr>
        <a:xfrm>
          <a:off x="4953000" y="57169050"/>
          <a:ext cx="5048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266701</xdr:colOff>
      <xdr:row>285</xdr:row>
      <xdr:rowOff>190500</xdr:rowOff>
    </xdr:from>
    <xdr:to>
      <xdr:col>7</xdr:col>
      <xdr:colOff>114301</xdr:colOff>
      <xdr:row>287</xdr:row>
      <xdr:rowOff>57150</xdr:rowOff>
    </xdr:to>
    <xdr:sp macro="" textlink="">
      <xdr:nvSpPr>
        <xdr:cNvPr id="41" name="타원 40"/>
        <xdr:cNvSpPr/>
      </xdr:nvSpPr>
      <xdr:spPr>
        <a:xfrm>
          <a:off x="4933951" y="59912250"/>
          <a:ext cx="533400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</xdr:colOff>
      <xdr:row>285</xdr:row>
      <xdr:rowOff>190500</xdr:rowOff>
    </xdr:from>
    <xdr:to>
      <xdr:col>13</xdr:col>
      <xdr:colOff>123825</xdr:colOff>
      <xdr:row>287</xdr:row>
      <xdr:rowOff>95250</xdr:rowOff>
    </xdr:to>
    <xdr:sp macro="" textlink="">
      <xdr:nvSpPr>
        <xdr:cNvPr id="42" name="사각형 설명선 41"/>
        <xdr:cNvSpPr/>
      </xdr:nvSpPr>
      <xdr:spPr>
        <a:xfrm>
          <a:off x="7419975" y="59912250"/>
          <a:ext cx="2171700" cy="323850"/>
        </a:xfrm>
        <a:prstGeom prst="wedgeRectCallout">
          <a:avLst>
            <a:gd name="adj1" fmla="val -138920"/>
            <a:gd name="adj2" fmla="val -80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UNBOUNDED FOLLOWING</a:t>
          </a:r>
          <a:endParaRPr lang="ko-KR" altLang="en-US" sz="1100"/>
        </a:p>
      </xdr:txBody>
    </xdr:sp>
    <xdr:clientData/>
  </xdr:twoCellAnchor>
  <xdr:twoCellAnchor>
    <xdr:from>
      <xdr:col>10</xdr:col>
      <xdr:colOff>9525</xdr:colOff>
      <xdr:row>272</xdr:row>
      <xdr:rowOff>171450</xdr:rowOff>
    </xdr:from>
    <xdr:to>
      <xdr:col>13</xdr:col>
      <xdr:colOff>123825</xdr:colOff>
      <xdr:row>274</xdr:row>
      <xdr:rowOff>76200</xdr:rowOff>
    </xdr:to>
    <xdr:sp macro="" textlink="">
      <xdr:nvSpPr>
        <xdr:cNvPr id="43" name="사각형 설명선 42"/>
        <xdr:cNvSpPr/>
      </xdr:nvSpPr>
      <xdr:spPr>
        <a:xfrm>
          <a:off x="7419975" y="57169050"/>
          <a:ext cx="2171700" cy="323850"/>
        </a:xfrm>
        <a:prstGeom prst="wedgeRectCallout">
          <a:avLst>
            <a:gd name="adj1" fmla="val -139797"/>
            <a:gd name="adj2" fmla="val -110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UNBOUNDED PRECEDING</a:t>
          </a:r>
          <a:endParaRPr lang="ko-KR" altLang="en-US" sz="1100"/>
        </a:p>
      </xdr:txBody>
    </xdr:sp>
    <xdr:clientData/>
  </xdr:twoCellAnchor>
  <xdr:twoCellAnchor>
    <xdr:from>
      <xdr:col>6</xdr:col>
      <xdr:colOff>257175</xdr:colOff>
      <xdr:row>275</xdr:row>
      <xdr:rowOff>171450</xdr:rowOff>
    </xdr:from>
    <xdr:to>
      <xdr:col>7</xdr:col>
      <xdr:colOff>76200</xdr:colOff>
      <xdr:row>277</xdr:row>
      <xdr:rowOff>38100</xdr:rowOff>
    </xdr:to>
    <xdr:sp macro="" textlink="">
      <xdr:nvSpPr>
        <xdr:cNvPr id="44" name="타원 43"/>
        <xdr:cNvSpPr/>
      </xdr:nvSpPr>
      <xdr:spPr>
        <a:xfrm>
          <a:off x="4924425" y="57797700"/>
          <a:ext cx="504825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</xdr:colOff>
      <xdr:row>275</xdr:row>
      <xdr:rowOff>171450</xdr:rowOff>
    </xdr:from>
    <xdr:to>
      <xdr:col>11</xdr:col>
      <xdr:colOff>600075</xdr:colOff>
      <xdr:row>277</xdr:row>
      <xdr:rowOff>76200</xdr:rowOff>
    </xdr:to>
    <xdr:sp macro="" textlink="">
      <xdr:nvSpPr>
        <xdr:cNvPr id="45" name="사각형 설명선 44"/>
        <xdr:cNvSpPr/>
      </xdr:nvSpPr>
      <xdr:spPr>
        <a:xfrm>
          <a:off x="7419975" y="57797700"/>
          <a:ext cx="1276350" cy="323850"/>
        </a:xfrm>
        <a:prstGeom prst="wedgeRectCallout">
          <a:avLst>
            <a:gd name="adj1" fmla="val -204415"/>
            <a:gd name="adj2" fmla="val -110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250 PRECEDING</a:t>
          </a:r>
          <a:endParaRPr lang="ko-KR" altLang="en-US" sz="1100"/>
        </a:p>
      </xdr:txBody>
    </xdr:sp>
    <xdr:clientData/>
  </xdr:twoCellAnchor>
  <xdr:twoCellAnchor>
    <xdr:from>
      <xdr:col>6</xdr:col>
      <xdr:colOff>257175</xdr:colOff>
      <xdr:row>281</xdr:row>
      <xdr:rowOff>180975</xdr:rowOff>
    </xdr:from>
    <xdr:to>
      <xdr:col>7</xdr:col>
      <xdr:colOff>66675</xdr:colOff>
      <xdr:row>283</xdr:row>
      <xdr:rowOff>47625</xdr:rowOff>
    </xdr:to>
    <xdr:sp macro="" textlink="">
      <xdr:nvSpPr>
        <xdr:cNvPr id="46" name="타원 45"/>
        <xdr:cNvSpPr/>
      </xdr:nvSpPr>
      <xdr:spPr>
        <a:xfrm>
          <a:off x="4924425" y="59064525"/>
          <a:ext cx="495300" cy="285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0</xdr:colOff>
      <xdr:row>281</xdr:row>
      <xdr:rowOff>180975</xdr:rowOff>
    </xdr:from>
    <xdr:to>
      <xdr:col>11</xdr:col>
      <xdr:colOff>590550</xdr:colOff>
      <xdr:row>283</xdr:row>
      <xdr:rowOff>85725</xdr:rowOff>
    </xdr:to>
    <xdr:sp macro="" textlink="">
      <xdr:nvSpPr>
        <xdr:cNvPr id="47" name="사각형 설명선 46"/>
        <xdr:cNvSpPr/>
      </xdr:nvSpPr>
      <xdr:spPr>
        <a:xfrm>
          <a:off x="7410450" y="59064525"/>
          <a:ext cx="1276350" cy="323850"/>
        </a:xfrm>
        <a:prstGeom prst="wedgeRectCallout">
          <a:avLst>
            <a:gd name="adj1" fmla="val -204415"/>
            <a:gd name="adj2" fmla="val -80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1350 FOLLOWING</a:t>
          </a:r>
          <a:endParaRPr lang="ko-KR" altLang="en-US" sz="1100"/>
        </a:p>
      </xdr:txBody>
    </xdr:sp>
    <xdr:clientData/>
  </xdr:twoCellAnchor>
  <xdr:twoCellAnchor>
    <xdr:from>
      <xdr:col>3</xdr:col>
      <xdr:colOff>419099</xdr:colOff>
      <xdr:row>296</xdr:row>
      <xdr:rowOff>161924</xdr:rowOff>
    </xdr:from>
    <xdr:to>
      <xdr:col>4</xdr:col>
      <xdr:colOff>142874</xdr:colOff>
      <xdr:row>305</xdr:row>
      <xdr:rowOff>76199</xdr:rowOff>
    </xdr:to>
    <xdr:sp macro="" textlink="">
      <xdr:nvSpPr>
        <xdr:cNvPr id="48" name="타원 47"/>
        <xdr:cNvSpPr/>
      </xdr:nvSpPr>
      <xdr:spPr>
        <a:xfrm>
          <a:off x="2476499" y="62188724"/>
          <a:ext cx="600075" cy="1800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361950</xdr:colOff>
      <xdr:row>301</xdr:row>
      <xdr:rowOff>161925</xdr:rowOff>
    </xdr:from>
    <xdr:to>
      <xdr:col>5</xdr:col>
      <xdr:colOff>104775</xdr:colOff>
      <xdr:row>303</xdr:row>
      <xdr:rowOff>38100</xdr:rowOff>
    </xdr:to>
    <xdr:sp macro="" textlink="">
      <xdr:nvSpPr>
        <xdr:cNvPr id="49" name="타원 48"/>
        <xdr:cNvSpPr/>
      </xdr:nvSpPr>
      <xdr:spPr>
        <a:xfrm>
          <a:off x="3295650" y="63236475"/>
          <a:ext cx="600075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301</xdr:row>
      <xdr:rowOff>180975</xdr:rowOff>
    </xdr:from>
    <xdr:to>
      <xdr:col>6</xdr:col>
      <xdr:colOff>85725</xdr:colOff>
      <xdr:row>303</xdr:row>
      <xdr:rowOff>57150</xdr:rowOff>
    </xdr:to>
    <xdr:sp macro="" textlink="">
      <xdr:nvSpPr>
        <xdr:cNvPr id="50" name="타원 49"/>
        <xdr:cNvSpPr/>
      </xdr:nvSpPr>
      <xdr:spPr>
        <a:xfrm>
          <a:off x="4152900" y="63255525"/>
          <a:ext cx="600075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409575</xdr:colOff>
      <xdr:row>296</xdr:row>
      <xdr:rowOff>123825</xdr:rowOff>
    </xdr:from>
    <xdr:to>
      <xdr:col>4</xdr:col>
      <xdr:colOff>133350</xdr:colOff>
      <xdr:row>298</xdr:row>
      <xdr:rowOff>0</xdr:rowOff>
    </xdr:to>
    <xdr:sp macro="" textlink="">
      <xdr:nvSpPr>
        <xdr:cNvPr id="51" name="타원 50"/>
        <xdr:cNvSpPr/>
      </xdr:nvSpPr>
      <xdr:spPr>
        <a:xfrm>
          <a:off x="2466975" y="62150625"/>
          <a:ext cx="600075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400050</xdr:colOff>
      <xdr:row>303</xdr:row>
      <xdr:rowOff>171450</xdr:rowOff>
    </xdr:from>
    <xdr:to>
      <xdr:col>4</xdr:col>
      <xdr:colOff>123825</xdr:colOff>
      <xdr:row>305</xdr:row>
      <xdr:rowOff>47625</xdr:rowOff>
    </xdr:to>
    <xdr:sp macro="" textlink="">
      <xdr:nvSpPr>
        <xdr:cNvPr id="52" name="타원 51"/>
        <xdr:cNvSpPr/>
      </xdr:nvSpPr>
      <xdr:spPr>
        <a:xfrm>
          <a:off x="2457450" y="63665100"/>
          <a:ext cx="600075" cy="2952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133350</xdr:colOff>
      <xdr:row>297</xdr:row>
      <xdr:rowOff>61913</xdr:rowOff>
    </xdr:from>
    <xdr:to>
      <xdr:col>4</xdr:col>
      <xdr:colOff>661988</xdr:colOff>
      <xdr:row>301</xdr:row>
      <xdr:rowOff>161925</xdr:rowOff>
    </xdr:to>
    <xdr:cxnSp macro="">
      <xdr:nvCxnSpPr>
        <xdr:cNvPr id="53" name="직선 화살표 연결선 52"/>
        <xdr:cNvCxnSpPr>
          <a:stCxn id="51" idx="6"/>
          <a:endCxn id="49" idx="0"/>
        </xdr:cNvCxnSpPr>
      </xdr:nvCxnSpPr>
      <xdr:spPr>
        <a:xfrm>
          <a:off x="3067050" y="62298263"/>
          <a:ext cx="528638" cy="9382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303</xdr:row>
      <xdr:rowOff>57150</xdr:rowOff>
    </xdr:from>
    <xdr:to>
      <xdr:col>5</xdr:col>
      <xdr:colOff>661988</xdr:colOff>
      <xdr:row>304</xdr:row>
      <xdr:rowOff>109538</xdr:rowOff>
    </xdr:to>
    <xdr:cxnSp macro="">
      <xdr:nvCxnSpPr>
        <xdr:cNvPr id="54" name="직선 화살표 연결선 53"/>
        <xdr:cNvCxnSpPr>
          <a:stCxn id="52" idx="6"/>
          <a:endCxn id="50" idx="4"/>
        </xdr:cNvCxnSpPr>
      </xdr:nvCxnSpPr>
      <xdr:spPr>
        <a:xfrm flipV="1">
          <a:off x="3057525" y="63550800"/>
          <a:ext cx="1395413" cy="2619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297</xdr:row>
      <xdr:rowOff>190500</xdr:rowOff>
    </xdr:from>
    <xdr:to>
      <xdr:col>10</xdr:col>
      <xdr:colOff>161925</xdr:colOff>
      <xdr:row>299</xdr:row>
      <xdr:rowOff>200024</xdr:rowOff>
    </xdr:to>
    <xdr:sp macro="" textlink="">
      <xdr:nvSpPr>
        <xdr:cNvPr id="55" name="사각형 설명선 54"/>
        <xdr:cNvSpPr/>
      </xdr:nvSpPr>
      <xdr:spPr>
        <a:xfrm>
          <a:off x="5400675" y="62426850"/>
          <a:ext cx="2171700" cy="428624"/>
        </a:xfrm>
        <a:prstGeom prst="wedgeRectCallout">
          <a:avLst>
            <a:gd name="adj1" fmla="val -156464"/>
            <a:gd name="adj2" fmla="val 919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sal</a:t>
          </a:r>
          <a:r>
            <a:rPr lang="en-US" altLang="ko-KR" sz="1100" baseline="0"/>
            <a:t> BETWEEN 800 AND 1800</a:t>
          </a:r>
          <a:endParaRPr lang="ko-KR" altLang="en-US" sz="1100"/>
        </a:p>
      </xdr:txBody>
    </xdr:sp>
    <xdr:clientData/>
  </xdr:twoCellAnchor>
  <xdr:twoCellAnchor>
    <xdr:from>
      <xdr:col>3</xdr:col>
      <xdr:colOff>581025</xdr:colOff>
      <xdr:row>420</xdr:row>
      <xdr:rowOff>200025</xdr:rowOff>
    </xdr:from>
    <xdr:to>
      <xdr:col>5</xdr:col>
      <xdr:colOff>9525</xdr:colOff>
      <xdr:row>422</xdr:row>
      <xdr:rowOff>28575</xdr:rowOff>
    </xdr:to>
    <xdr:sp macro="" textlink="">
      <xdr:nvSpPr>
        <xdr:cNvPr id="56" name="타원 55"/>
        <xdr:cNvSpPr/>
      </xdr:nvSpPr>
      <xdr:spPr>
        <a:xfrm>
          <a:off x="2638425" y="2241232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542925</xdr:colOff>
      <xdr:row>405</xdr:row>
      <xdr:rowOff>171450</xdr:rowOff>
    </xdr:from>
    <xdr:to>
      <xdr:col>3</xdr:col>
      <xdr:colOff>419100</xdr:colOff>
      <xdr:row>421</xdr:row>
      <xdr:rowOff>200025</xdr:rowOff>
    </xdr:to>
    <xdr:sp macro="" textlink="">
      <xdr:nvSpPr>
        <xdr:cNvPr id="57" name="직사각형 56"/>
        <xdr:cNvSpPr/>
      </xdr:nvSpPr>
      <xdr:spPr>
        <a:xfrm>
          <a:off x="1914525" y="19240500"/>
          <a:ext cx="561975" cy="3381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19050</xdr:colOff>
      <xdr:row>418</xdr:row>
      <xdr:rowOff>66675</xdr:rowOff>
    </xdr:from>
    <xdr:to>
      <xdr:col>7</xdr:col>
      <xdr:colOff>66675</xdr:colOff>
      <xdr:row>420</xdr:row>
      <xdr:rowOff>95250</xdr:rowOff>
    </xdr:to>
    <xdr:sp macro="" textlink="">
      <xdr:nvSpPr>
        <xdr:cNvPr id="58" name="모서리가 둥근 사각형 설명선 57"/>
        <xdr:cNvSpPr/>
      </xdr:nvSpPr>
      <xdr:spPr>
        <a:xfrm>
          <a:off x="3448050" y="21859875"/>
          <a:ext cx="1419225" cy="447675"/>
        </a:xfrm>
        <a:prstGeom prst="wedgeRoundRectCallout">
          <a:avLst>
            <a:gd name="adj1" fmla="val -47678"/>
            <a:gd name="adj2" fmla="val 944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총 판매량의 합계</a:t>
          </a:r>
        </a:p>
      </xdr:txBody>
    </xdr:sp>
    <xdr:clientData/>
  </xdr:twoCellAnchor>
  <xdr:twoCellAnchor>
    <xdr:from>
      <xdr:col>2</xdr:col>
      <xdr:colOff>628650</xdr:colOff>
      <xdr:row>443</xdr:row>
      <xdr:rowOff>190500</xdr:rowOff>
    </xdr:from>
    <xdr:to>
      <xdr:col>4</xdr:col>
      <xdr:colOff>57150</xdr:colOff>
      <xdr:row>445</xdr:row>
      <xdr:rowOff>19050</xdr:rowOff>
    </xdr:to>
    <xdr:sp macro="" textlink="">
      <xdr:nvSpPr>
        <xdr:cNvPr id="59" name="타원 58"/>
        <xdr:cNvSpPr/>
      </xdr:nvSpPr>
      <xdr:spPr>
        <a:xfrm>
          <a:off x="2000250" y="27222450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638175</xdr:colOff>
      <xdr:row>449</xdr:row>
      <xdr:rowOff>190500</xdr:rowOff>
    </xdr:from>
    <xdr:to>
      <xdr:col>4</xdr:col>
      <xdr:colOff>66675</xdr:colOff>
      <xdr:row>451</xdr:row>
      <xdr:rowOff>19050</xdr:rowOff>
    </xdr:to>
    <xdr:sp macro="" textlink="">
      <xdr:nvSpPr>
        <xdr:cNvPr id="60" name="타원 59"/>
        <xdr:cNvSpPr/>
      </xdr:nvSpPr>
      <xdr:spPr>
        <a:xfrm>
          <a:off x="2009775" y="28479750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104775</xdr:colOff>
      <xdr:row>441</xdr:row>
      <xdr:rowOff>104775</xdr:rowOff>
    </xdr:from>
    <xdr:to>
      <xdr:col>6</xdr:col>
      <xdr:colOff>152400</xdr:colOff>
      <xdr:row>443</xdr:row>
      <xdr:rowOff>133350</xdr:rowOff>
    </xdr:to>
    <xdr:sp macro="" textlink="">
      <xdr:nvSpPr>
        <xdr:cNvPr id="61" name="모서리가 둥근 사각형 설명선 60"/>
        <xdr:cNvSpPr/>
      </xdr:nvSpPr>
      <xdr:spPr>
        <a:xfrm>
          <a:off x="2847975" y="26717625"/>
          <a:ext cx="1419225" cy="447675"/>
        </a:xfrm>
        <a:prstGeom prst="wedgeRoundRectCallout">
          <a:avLst>
            <a:gd name="adj1" fmla="val -47678"/>
            <a:gd name="adj2" fmla="val 944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5</a:t>
          </a:r>
          <a:r>
            <a:rPr lang="ko-KR" altLang="en-US" sz="1100"/>
            <a:t>월 누적판매량</a:t>
          </a:r>
        </a:p>
      </xdr:txBody>
    </xdr:sp>
    <xdr:clientData/>
  </xdr:twoCellAnchor>
  <xdr:twoCellAnchor>
    <xdr:from>
      <xdr:col>4</xdr:col>
      <xdr:colOff>57150</xdr:colOff>
      <xdr:row>447</xdr:row>
      <xdr:rowOff>38100</xdr:rowOff>
    </xdr:from>
    <xdr:to>
      <xdr:col>6</xdr:col>
      <xdr:colOff>104775</xdr:colOff>
      <xdr:row>449</xdr:row>
      <xdr:rowOff>66675</xdr:rowOff>
    </xdr:to>
    <xdr:sp macro="" textlink="">
      <xdr:nvSpPr>
        <xdr:cNvPr id="62" name="모서리가 둥근 사각형 설명선 61"/>
        <xdr:cNvSpPr/>
      </xdr:nvSpPr>
      <xdr:spPr>
        <a:xfrm>
          <a:off x="2800350" y="27908250"/>
          <a:ext cx="1419225" cy="447675"/>
        </a:xfrm>
        <a:prstGeom prst="wedgeRoundRectCallout">
          <a:avLst>
            <a:gd name="adj1" fmla="val -47678"/>
            <a:gd name="adj2" fmla="val 944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6</a:t>
          </a:r>
          <a:r>
            <a:rPr lang="ko-KR" altLang="en-US" sz="1100"/>
            <a:t>월 누적판매량</a:t>
          </a:r>
        </a:p>
      </xdr:txBody>
    </xdr:sp>
    <xdr:clientData/>
  </xdr:twoCellAnchor>
  <xdr:twoCellAnchor>
    <xdr:from>
      <xdr:col>6</xdr:col>
      <xdr:colOff>333375</xdr:colOff>
      <xdr:row>461</xdr:row>
      <xdr:rowOff>180975</xdr:rowOff>
    </xdr:from>
    <xdr:to>
      <xdr:col>7</xdr:col>
      <xdr:colOff>447675</xdr:colOff>
      <xdr:row>463</xdr:row>
      <xdr:rowOff>9525</xdr:rowOff>
    </xdr:to>
    <xdr:sp macro="" textlink="">
      <xdr:nvSpPr>
        <xdr:cNvPr id="63" name="타원 62"/>
        <xdr:cNvSpPr/>
      </xdr:nvSpPr>
      <xdr:spPr>
        <a:xfrm>
          <a:off x="4448175" y="3098482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95250</xdr:colOff>
      <xdr:row>461</xdr:row>
      <xdr:rowOff>200025</xdr:rowOff>
    </xdr:from>
    <xdr:to>
      <xdr:col>6</xdr:col>
      <xdr:colOff>209550</xdr:colOff>
      <xdr:row>463</xdr:row>
      <xdr:rowOff>28575</xdr:rowOff>
    </xdr:to>
    <xdr:sp macro="" textlink="">
      <xdr:nvSpPr>
        <xdr:cNvPr id="64" name="타원 63"/>
        <xdr:cNvSpPr/>
      </xdr:nvSpPr>
      <xdr:spPr>
        <a:xfrm>
          <a:off x="3524250" y="3100387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533400</xdr:colOff>
      <xdr:row>461</xdr:row>
      <xdr:rowOff>200025</xdr:rowOff>
    </xdr:from>
    <xdr:to>
      <xdr:col>4</xdr:col>
      <xdr:colOff>647700</xdr:colOff>
      <xdr:row>463</xdr:row>
      <xdr:rowOff>28575</xdr:rowOff>
    </xdr:to>
    <xdr:sp macro="" textlink="">
      <xdr:nvSpPr>
        <xdr:cNvPr id="65" name="타원 64"/>
        <xdr:cNvSpPr/>
      </xdr:nvSpPr>
      <xdr:spPr>
        <a:xfrm>
          <a:off x="2590800" y="3100387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276225</xdr:colOff>
      <xdr:row>458</xdr:row>
      <xdr:rowOff>180975</xdr:rowOff>
    </xdr:from>
    <xdr:to>
      <xdr:col>3</xdr:col>
      <xdr:colOff>390525</xdr:colOff>
      <xdr:row>460</xdr:row>
      <xdr:rowOff>9525</xdr:rowOff>
    </xdr:to>
    <xdr:sp macro="" textlink="">
      <xdr:nvSpPr>
        <xdr:cNvPr id="66" name="타원 65"/>
        <xdr:cNvSpPr/>
      </xdr:nvSpPr>
      <xdr:spPr>
        <a:xfrm>
          <a:off x="1647825" y="3035617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266700</xdr:colOff>
      <xdr:row>459</xdr:row>
      <xdr:rowOff>190500</xdr:rowOff>
    </xdr:from>
    <xdr:to>
      <xdr:col>3</xdr:col>
      <xdr:colOff>381000</xdr:colOff>
      <xdr:row>461</xdr:row>
      <xdr:rowOff>19050</xdr:rowOff>
    </xdr:to>
    <xdr:sp macro="" textlink="">
      <xdr:nvSpPr>
        <xdr:cNvPr id="67" name="타원 66"/>
        <xdr:cNvSpPr/>
      </xdr:nvSpPr>
      <xdr:spPr>
        <a:xfrm>
          <a:off x="1638300" y="30575250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276225</xdr:colOff>
      <xdr:row>460</xdr:row>
      <xdr:rowOff>200025</xdr:rowOff>
    </xdr:from>
    <xdr:to>
      <xdr:col>3</xdr:col>
      <xdr:colOff>390525</xdr:colOff>
      <xdr:row>462</xdr:row>
      <xdr:rowOff>28575</xdr:rowOff>
    </xdr:to>
    <xdr:sp macro="" textlink="">
      <xdr:nvSpPr>
        <xdr:cNvPr id="68" name="타원 67"/>
        <xdr:cNvSpPr/>
      </xdr:nvSpPr>
      <xdr:spPr>
        <a:xfrm>
          <a:off x="1647825" y="3079432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390525</xdr:colOff>
      <xdr:row>461</xdr:row>
      <xdr:rowOff>114300</xdr:rowOff>
    </xdr:from>
    <xdr:to>
      <xdr:col>4</xdr:col>
      <xdr:colOff>247650</xdr:colOff>
      <xdr:row>461</xdr:row>
      <xdr:rowOff>200025</xdr:rowOff>
    </xdr:to>
    <xdr:cxnSp macro="">
      <xdr:nvCxnSpPr>
        <xdr:cNvPr id="69" name="Shape 68"/>
        <xdr:cNvCxnSpPr>
          <a:stCxn id="68" idx="6"/>
          <a:endCxn id="65" idx="0"/>
        </xdr:cNvCxnSpPr>
      </xdr:nvCxnSpPr>
      <xdr:spPr>
        <a:xfrm>
          <a:off x="2447925" y="30918150"/>
          <a:ext cx="542925" cy="85725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460</xdr:row>
      <xdr:rowOff>104775</xdr:rowOff>
    </xdr:from>
    <xdr:to>
      <xdr:col>5</xdr:col>
      <xdr:colOff>495300</xdr:colOff>
      <xdr:row>461</xdr:row>
      <xdr:rowOff>200025</xdr:rowOff>
    </xdr:to>
    <xdr:cxnSp macro="">
      <xdr:nvCxnSpPr>
        <xdr:cNvPr id="70" name="Shape 69"/>
        <xdr:cNvCxnSpPr>
          <a:stCxn id="67" idx="6"/>
          <a:endCxn id="64" idx="0"/>
        </xdr:cNvCxnSpPr>
      </xdr:nvCxnSpPr>
      <xdr:spPr>
        <a:xfrm>
          <a:off x="2438400" y="30699075"/>
          <a:ext cx="1485900" cy="304800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459</xdr:row>
      <xdr:rowOff>95250</xdr:rowOff>
    </xdr:from>
    <xdr:to>
      <xdr:col>7</xdr:col>
      <xdr:colOff>47625</xdr:colOff>
      <xdr:row>461</xdr:row>
      <xdr:rowOff>180975</xdr:rowOff>
    </xdr:to>
    <xdr:cxnSp macro="">
      <xdr:nvCxnSpPr>
        <xdr:cNvPr id="71" name="Shape 70"/>
        <xdr:cNvCxnSpPr>
          <a:stCxn id="66" idx="6"/>
          <a:endCxn id="63" idx="0"/>
        </xdr:cNvCxnSpPr>
      </xdr:nvCxnSpPr>
      <xdr:spPr>
        <a:xfrm>
          <a:off x="2447925" y="30480000"/>
          <a:ext cx="2400300" cy="504825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483</xdr:row>
      <xdr:rowOff>85725</xdr:rowOff>
    </xdr:from>
    <xdr:to>
      <xdr:col>9</xdr:col>
      <xdr:colOff>28575</xdr:colOff>
      <xdr:row>485</xdr:row>
      <xdr:rowOff>114300</xdr:rowOff>
    </xdr:to>
    <xdr:sp macro="" textlink="">
      <xdr:nvSpPr>
        <xdr:cNvPr id="72" name="모서리가 둥근 사각형 설명선 71"/>
        <xdr:cNvSpPr/>
      </xdr:nvSpPr>
      <xdr:spPr>
        <a:xfrm>
          <a:off x="3933825" y="101298375"/>
          <a:ext cx="2819400" cy="447675"/>
        </a:xfrm>
        <a:prstGeom prst="wedgeRoundRectCallout">
          <a:avLst>
            <a:gd name="adj1" fmla="val -58910"/>
            <a:gd name="adj2" fmla="val 327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(956.33+1032.84+973.18+971.82+987.01) / 5</a:t>
          </a:r>
          <a:endParaRPr lang="ko-KR" altLang="en-US" sz="1100"/>
        </a:p>
      </xdr:txBody>
    </xdr:sp>
    <xdr:clientData/>
  </xdr:twoCellAnchor>
  <xdr:twoCellAnchor>
    <xdr:from>
      <xdr:col>3</xdr:col>
      <xdr:colOff>533400</xdr:colOff>
      <xdr:row>484</xdr:row>
      <xdr:rowOff>180975</xdr:rowOff>
    </xdr:from>
    <xdr:to>
      <xdr:col>4</xdr:col>
      <xdr:colOff>628650</xdr:colOff>
      <xdr:row>486</xdr:row>
      <xdr:rowOff>9525</xdr:rowOff>
    </xdr:to>
    <xdr:sp macro="" textlink="">
      <xdr:nvSpPr>
        <xdr:cNvPr id="73" name="타원 72"/>
        <xdr:cNvSpPr/>
      </xdr:nvSpPr>
      <xdr:spPr>
        <a:xfrm>
          <a:off x="2590800" y="101603175"/>
          <a:ext cx="97155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76200</xdr:colOff>
      <xdr:row>523</xdr:row>
      <xdr:rowOff>180975</xdr:rowOff>
    </xdr:from>
    <xdr:to>
      <xdr:col>6</xdr:col>
      <xdr:colOff>190500</xdr:colOff>
      <xdr:row>525</xdr:row>
      <xdr:rowOff>9525</xdr:rowOff>
    </xdr:to>
    <xdr:sp macro="" textlink="">
      <xdr:nvSpPr>
        <xdr:cNvPr id="74" name="타원 73"/>
        <xdr:cNvSpPr/>
      </xdr:nvSpPr>
      <xdr:spPr>
        <a:xfrm>
          <a:off x="3505200" y="4418647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419100</xdr:colOff>
      <xdr:row>413</xdr:row>
      <xdr:rowOff>185738</xdr:rowOff>
    </xdr:from>
    <xdr:to>
      <xdr:col>4</xdr:col>
      <xdr:colOff>295275</xdr:colOff>
      <xdr:row>420</xdr:row>
      <xdr:rowOff>200025</xdr:rowOff>
    </xdr:to>
    <xdr:cxnSp macro="">
      <xdr:nvCxnSpPr>
        <xdr:cNvPr id="76" name="Shape 75"/>
        <xdr:cNvCxnSpPr>
          <a:stCxn id="57" idx="3"/>
          <a:endCxn id="56" idx="0"/>
        </xdr:cNvCxnSpPr>
      </xdr:nvCxnSpPr>
      <xdr:spPr>
        <a:xfrm>
          <a:off x="2476500" y="20931188"/>
          <a:ext cx="561975" cy="1481137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445</xdr:row>
      <xdr:rowOff>9525</xdr:rowOff>
    </xdr:from>
    <xdr:to>
      <xdr:col>2</xdr:col>
      <xdr:colOff>590550</xdr:colOff>
      <xdr:row>451</xdr:row>
      <xdr:rowOff>38100</xdr:rowOff>
    </xdr:to>
    <xdr:sp macro="" textlink="">
      <xdr:nvSpPr>
        <xdr:cNvPr id="77" name="직사각형 76"/>
        <xdr:cNvSpPr/>
      </xdr:nvSpPr>
      <xdr:spPr>
        <a:xfrm>
          <a:off x="1495425" y="27460575"/>
          <a:ext cx="466725" cy="1285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590550</xdr:colOff>
      <xdr:row>448</xdr:row>
      <xdr:rowOff>23813</xdr:rowOff>
    </xdr:from>
    <xdr:to>
      <xdr:col>3</xdr:col>
      <xdr:colOff>352425</xdr:colOff>
      <xdr:row>449</xdr:row>
      <xdr:rowOff>190500</xdr:rowOff>
    </xdr:to>
    <xdr:cxnSp macro="">
      <xdr:nvCxnSpPr>
        <xdr:cNvPr id="78" name="Shape 77"/>
        <xdr:cNvCxnSpPr>
          <a:stCxn id="77" idx="3"/>
          <a:endCxn id="60" idx="0"/>
        </xdr:cNvCxnSpPr>
      </xdr:nvCxnSpPr>
      <xdr:spPr>
        <a:xfrm>
          <a:off x="1962150" y="28103513"/>
          <a:ext cx="447675" cy="376237"/>
        </a:xfrm>
        <a:prstGeom prst="curved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494</xdr:row>
      <xdr:rowOff>180975</xdr:rowOff>
    </xdr:from>
    <xdr:to>
      <xdr:col>3</xdr:col>
      <xdr:colOff>409575</xdr:colOff>
      <xdr:row>496</xdr:row>
      <xdr:rowOff>9525</xdr:rowOff>
    </xdr:to>
    <xdr:sp macro="" textlink="">
      <xdr:nvSpPr>
        <xdr:cNvPr id="79" name="타원 78"/>
        <xdr:cNvSpPr/>
      </xdr:nvSpPr>
      <xdr:spPr>
        <a:xfrm>
          <a:off x="1666875" y="103698675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266700</xdr:colOff>
      <xdr:row>501</xdr:row>
      <xdr:rowOff>190500</xdr:rowOff>
    </xdr:from>
    <xdr:to>
      <xdr:col>3</xdr:col>
      <xdr:colOff>381000</xdr:colOff>
      <xdr:row>503</xdr:row>
      <xdr:rowOff>19050</xdr:rowOff>
    </xdr:to>
    <xdr:sp macro="" textlink="">
      <xdr:nvSpPr>
        <xdr:cNvPr id="80" name="타원 79"/>
        <xdr:cNvSpPr/>
      </xdr:nvSpPr>
      <xdr:spPr>
        <a:xfrm>
          <a:off x="1638300" y="105175050"/>
          <a:ext cx="800100" cy="2476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9</xdr:row>
      <xdr:rowOff>171450</xdr:rowOff>
    </xdr:from>
    <xdr:to>
      <xdr:col>6</xdr:col>
      <xdr:colOff>542925</xdr:colOff>
      <xdr:row>12</xdr:row>
      <xdr:rowOff>9525</xdr:rowOff>
    </xdr:to>
    <xdr:sp macro="" textlink="">
      <xdr:nvSpPr>
        <xdr:cNvPr id="2" name="사각형 설명선 1"/>
        <xdr:cNvSpPr/>
      </xdr:nvSpPr>
      <xdr:spPr>
        <a:xfrm>
          <a:off x="2581275" y="1428750"/>
          <a:ext cx="2076450" cy="466725"/>
        </a:xfrm>
        <a:prstGeom prst="wedgeRectCallout">
          <a:avLst>
            <a:gd name="adj1" fmla="val -109026"/>
            <a:gd name="adj2" fmla="val 257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변수 선언부</a:t>
          </a:r>
          <a:r>
            <a:rPr lang="en-US" altLang="ko-KR" sz="1100"/>
            <a:t>(</a:t>
          </a:r>
          <a:r>
            <a:rPr lang="ko-KR" altLang="en-US" sz="1100"/>
            <a:t>생략가능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3</xdr:col>
      <xdr:colOff>514350</xdr:colOff>
      <xdr:row>12</xdr:row>
      <xdr:rowOff>133350</xdr:rowOff>
    </xdr:from>
    <xdr:to>
      <xdr:col>6</xdr:col>
      <xdr:colOff>552449</xdr:colOff>
      <xdr:row>14</xdr:row>
      <xdr:rowOff>180975</xdr:rowOff>
    </xdr:to>
    <xdr:sp macro="" textlink="">
      <xdr:nvSpPr>
        <xdr:cNvPr id="3" name="사각형 설명선 2"/>
        <xdr:cNvSpPr/>
      </xdr:nvSpPr>
      <xdr:spPr>
        <a:xfrm>
          <a:off x="2571750" y="2019300"/>
          <a:ext cx="2095499" cy="466725"/>
        </a:xfrm>
        <a:prstGeom prst="wedgeRectCallout">
          <a:avLst>
            <a:gd name="adj1" fmla="val -109147"/>
            <a:gd name="adj2" fmla="val -130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실행부</a:t>
          </a:r>
        </a:p>
      </xdr:txBody>
    </xdr:sp>
    <xdr:clientData/>
  </xdr:twoCellAnchor>
  <xdr:twoCellAnchor>
    <xdr:from>
      <xdr:col>3</xdr:col>
      <xdr:colOff>533399</xdr:colOff>
      <xdr:row>15</xdr:row>
      <xdr:rowOff>85725</xdr:rowOff>
    </xdr:from>
    <xdr:to>
      <xdr:col>6</xdr:col>
      <xdr:colOff>561974</xdr:colOff>
      <xdr:row>17</xdr:row>
      <xdr:rowOff>133350</xdr:rowOff>
    </xdr:to>
    <xdr:sp macro="" textlink="">
      <xdr:nvSpPr>
        <xdr:cNvPr id="4" name="사각형 설명선 3"/>
        <xdr:cNvSpPr/>
      </xdr:nvSpPr>
      <xdr:spPr>
        <a:xfrm>
          <a:off x="2590799" y="2600325"/>
          <a:ext cx="2085975" cy="466725"/>
        </a:xfrm>
        <a:prstGeom prst="wedgeRectCallout">
          <a:avLst>
            <a:gd name="adj1" fmla="val -109135"/>
            <a:gd name="adj2" fmla="val -477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예외처리부</a:t>
          </a:r>
          <a:r>
            <a:rPr lang="en-US" altLang="ko-KR" sz="1100"/>
            <a:t>(</a:t>
          </a:r>
          <a:r>
            <a:rPr lang="ko-KR" altLang="en-US" sz="1100"/>
            <a:t>생략가능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0</xdr:col>
      <xdr:colOff>371475</xdr:colOff>
      <xdr:row>10</xdr:row>
      <xdr:rowOff>9525</xdr:rowOff>
    </xdr:from>
    <xdr:to>
      <xdr:col>0</xdr:col>
      <xdr:colOff>590550</xdr:colOff>
      <xdr:row>18</xdr:row>
      <xdr:rowOff>19050</xdr:rowOff>
    </xdr:to>
    <xdr:sp macro="" textlink="">
      <xdr:nvSpPr>
        <xdr:cNvPr id="5" name="왼쪽 중괄호 4"/>
        <xdr:cNvSpPr/>
      </xdr:nvSpPr>
      <xdr:spPr>
        <a:xfrm>
          <a:off x="371475" y="1476375"/>
          <a:ext cx="219075" cy="16859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28575</xdr:colOff>
      <xdr:row>31</xdr:row>
      <xdr:rowOff>0</xdr:rowOff>
    </xdr:from>
    <xdr:to>
      <xdr:col>2</xdr:col>
      <xdr:colOff>409575</xdr:colOff>
      <xdr:row>35</xdr:row>
      <xdr:rowOff>0</xdr:rowOff>
    </xdr:to>
    <xdr:sp macro="" textlink="">
      <xdr:nvSpPr>
        <xdr:cNvPr id="6" name="직사각형 5"/>
        <xdr:cNvSpPr/>
      </xdr:nvSpPr>
      <xdr:spPr>
        <a:xfrm>
          <a:off x="714375" y="5657850"/>
          <a:ext cx="1066800" cy="83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590550</xdr:colOff>
      <xdr:row>27</xdr:row>
      <xdr:rowOff>209549</xdr:rowOff>
    </xdr:from>
    <xdr:to>
      <xdr:col>2</xdr:col>
      <xdr:colOff>590550</xdr:colOff>
      <xdr:row>38</xdr:row>
      <xdr:rowOff>9524</xdr:rowOff>
    </xdr:to>
    <xdr:sp macro="" textlink="">
      <xdr:nvSpPr>
        <xdr:cNvPr id="7" name="직사각형 6"/>
        <xdr:cNvSpPr/>
      </xdr:nvSpPr>
      <xdr:spPr>
        <a:xfrm>
          <a:off x="590550" y="5238749"/>
          <a:ext cx="1371600" cy="2105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200025</xdr:rowOff>
    </xdr:from>
    <xdr:to>
      <xdr:col>13</xdr:col>
      <xdr:colOff>171450</xdr:colOff>
      <xdr:row>41</xdr:row>
      <xdr:rowOff>66675</xdr:rowOff>
    </xdr:to>
    <xdr:sp macro="" textlink="">
      <xdr:nvSpPr>
        <xdr:cNvPr id="2" name="모서리가 둥근 사각형 설명선 1"/>
        <xdr:cNvSpPr/>
      </xdr:nvSpPr>
      <xdr:spPr>
        <a:xfrm>
          <a:off x="6181725" y="4181475"/>
          <a:ext cx="2905125" cy="495300"/>
        </a:xfrm>
        <a:prstGeom prst="wedgeRoundRectCallout">
          <a:avLst>
            <a:gd name="adj1" fmla="val -50013"/>
            <a:gd name="adj2" fmla="val 870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접근 할 때는 </a:t>
          </a:r>
          <a:r>
            <a:rPr lang="en-US" altLang="ko-KR" sz="1100"/>
            <a:t>v_emp.deptno</a:t>
          </a:r>
          <a:endParaRPr lang="ko-KR" altLang="en-US" sz="1100"/>
        </a:p>
      </xdr:txBody>
    </xdr:sp>
    <xdr:clientData/>
  </xdr:twoCellAnchor>
  <xdr:twoCellAnchor>
    <xdr:from>
      <xdr:col>4</xdr:col>
      <xdr:colOff>161925</xdr:colOff>
      <xdr:row>12</xdr:row>
      <xdr:rowOff>0</xdr:rowOff>
    </xdr:from>
    <xdr:to>
      <xdr:col>8</xdr:col>
      <xdr:colOff>323850</xdr:colOff>
      <xdr:row>14</xdr:row>
      <xdr:rowOff>76200</xdr:rowOff>
    </xdr:to>
    <xdr:sp macro="" textlink="">
      <xdr:nvSpPr>
        <xdr:cNvPr id="7" name="모서리가 둥근 사각형 설명선 6"/>
        <xdr:cNvSpPr/>
      </xdr:nvSpPr>
      <xdr:spPr>
        <a:xfrm>
          <a:off x="2905125" y="2514600"/>
          <a:ext cx="2905125" cy="495300"/>
        </a:xfrm>
        <a:prstGeom prst="wedgeRoundRectCallout">
          <a:avLst>
            <a:gd name="adj1" fmla="val -50013"/>
            <a:gd name="adj2" fmla="val 870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접근 할 때는 </a:t>
          </a:r>
          <a:r>
            <a:rPr lang="en-US" altLang="ko-KR" sz="1100"/>
            <a:t>v_record.name</a:t>
          </a:r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116</xdr:row>
      <xdr:rowOff>57150</xdr:rowOff>
    </xdr:from>
    <xdr:to>
      <xdr:col>9</xdr:col>
      <xdr:colOff>200025</xdr:colOff>
      <xdr:row>118</xdr:row>
      <xdr:rowOff>161925</xdr:rowOff>
    </xdr:to>
    <xdr:sp macro="" textlink="">
      <xdr:nvSpPr>
        <xdr:cNvPr id="2" name="사각형 설명선 1"/>
        <xdr:cNvSpPr/>
      </xdr:nvSpPr>
      <xdr:spPr>
        <a:xfrm>
          <a:off x="4600575" y="15144750"/>
          <a:ext cx="1771650" cy="523875"/>
        </a:xfrm>
        <a:prstGeom prst="wedgeRectCallout">
          <a:avLst>
            <a:gd name="adj1" fmla="val -103629"/>
            <a:gd name="adj2" fmla="val 4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-20000 ~ -20999</a:t>
          </a:r>
        </a:p>
        <a:p>
          <a:pPr algn="ctr"/>
          <a:r>
            <a:rPr lang="ko-KR" altLang="en-US" sz="1100"/>
            <a:t>번호 지정</a:t>
          </a:r>
        </a:p>
      </xdr:txBody>
    </xdr:sp>
    <xdr:clientData/>
  </xdr:twoCellAnchor>
  <xdr:twoCellAnchor>
    <xdr:from>
      <xdr:col>6</xdr:col>
      <xdr:colOff>171450</xdr:colOff>
      <xdr:row>42</xdr:row>
      <xdr:rowOff>190499</xdr:rowOff>
    </xdr:from>
    <xdr:to>
      <xdr:col>11</xdr:col>
      <xdr:colOff>161925</xdr:colOff>
      <xdr:row>46</xdr:row>
      <xdr:rowOff>9524</xdr:rowOff>
    </xdr:to>
    <xdr:sp macro="" textlink="">
      <xdr:nvSpPr>
        <xdr:cNvPr id="3" name="모서리가 둥근 사각형 설명선 2"/>
        <xdr:cNvSpPr/>
      </xdr:nvSpPr>
      <xdr:spPr>
        <a:xfrm>
          <a:off x="4286250" y="9201149"/>
          <a:ext cx="3419475" cy="657225"/>
        </a:xfrm>
        <a:prstGeom prst="wedgeRoundRectCallout">
          <a:avLst>
            <a:gd name="adj1" fmla="val -62616"/>
            <a:gd name="adj2" fmla="val -180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WHEN OTHERS THEN</a:t>
          </a:r>
          <a:r>
            <a:rPr lang="ko-KR" altLang="en-US" sz="1100"/>
            <a:t>은 예외처리부의 가장 마지막에 기술해야 함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95</xdr:row>
      <xdr:rowOff>161924</xdr:rowOff>
    </xdr:from>
    <xdr:to>
      <xdr:col>8</xdr:col>
      <xdr:colOff>257175</xdr:colOff>
      <xdr:row>97</xdr:row>
      <xdr:rowOff>133349</xdr:rowOff>
    </xdr:to>
    <xdr:sp macro="" textlink="">
      <xdr:nvSpPr>
        <xdr:cNvPr id="2" name="사각형 설명선 1"/>
        <xdr:cNvSpPr/>
      </xdr:nvSpPr>
      <xdr:spPr>
        <a:xfrm>
          <a:off x="2819400" y="16087724"/>
          <a:ext cx="2924175" cy="390525"/>
        </a:xfrm>
        <a:prstGeom prst="wedgeRectCallout">
          <a:avLst>
            <a:gd name="adj1" fmla="val -39726"/>
            <a:gd name="adj2" fmla="val 1084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sal</a:t>
          </a:r>
          <a:r>
            <a:rPr lang="en-US" altLang="ko-KR" sz="1100" baseline="0"/>
            <a:t> </a:t>
          </a:r>
          <a:r>
            <a:rPr lang="ko-KR" altLang="en-US" sz="1100" baseline="0"/>
            <a:t>컬럼이 포함된 테이블에 행을 잠금</a:t>
          </a:r>
          <a:endParaRPr lang="en-US" altLang="ko-KR" sz="1100" baseline="0"/>
        </a:p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342900</xdr:colOff>
      <xdr:row>101</xdr:row>
      <xdr:rowOff>47625</xdr:rowOff>
    </xdr:from>
    <xdr:to>
      <xdr:col>9</xdr:col>
      <xdr:colOff>523875</xdr:colOff>
      <xdr:row>103</xdr:row>
      <xdr:rowOff>114300</xdr:rowOff>
    </xdr:to>
    <xdr:sp macro="" textlink="">
      <xdr:nvSpPr>
        <xdr:cNvPr id="3" name="사각형 설명선 2"/>
        <xdr:cNvSpPr/>
      </xdr:nvSpPr>
      <xdr:spPr>
        <a:xfrm>
          <a:off x="3771900" y="5915025"/>
          <a:ext cx="2924175" cy="485775"/>
        </a:xfrm>
        <a:prstGeom prst="wedgeRectCallout">
          <a:avLst>
            <a:gd name="adj1" fmla="val -42984"/>
            <a:gd name="adj2" fmla="val -974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잠금을 설정하지 못하면 대기하지 않고 리턴</a:t>
          </a:r>
        </a:p>
      </xdr:txBody>
    </xdr:sp>
    <xdr:clientData/>
  </xdr:twoCellAnchor>
  <xdr:twoCellAnchor>
    <xdr:from>
      <xdr:col>5</xdr:col>
      <xdr:colOff>590551</xdr:colOff>
      <xdr:row>107</xdr:row>
      <xdr:rowOff>200025</xdr:rowOff>
    </xdr:from>
    <xdr:to>
      <xdr:col>9</xdr:col>
      <xdr:colOff>285751</xdr:colOff>
      <xdr:row>110</xdr:row>
      <xdr:rowOff>57150</xdr:rowOff>
    </xdr:to>
    <xdr:sp macro="" textlink="">
      <xdr:nvSpPr>
        <xdr:cNvPr id="4" name="사각형 설명선 3"/>
        <xdr:cNvSpPr/>
      </xdr:nvSpPr>
      <xdr:spPr>
        <a:xfrm>
          <a:off x="4019551" y="7324725"/>
          <a:ext cx="2438400" cy="485775"/>
        </a:xfrm>
        <a:prstGeom prst="wedgeRectCallout">
          <a:avLst>
            <a:gd name="adj1" fmla="val -43635"/>
            <a:gd name="adj2" fmla="val -79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커서에서 읽은 현재 행을 변경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72</xdr:row>
      <xdr:rowOff>190500</xdr:rowOff>
    </xdr:from>
    <xdr:to>
      <xdr:col>4</xdr:col>
      <xdr:colOff>342900</xdr:colOff>
      <xdr:row>83</xdr:row>
      <xdr:rowOff>28575</xdr:rowOff>
    </xdr:to>
    <xdr:sp macro="" textlink="">
      <xdr:nvSpPr>
        <xdr:cNvPr id="2" name="직사각형 1"/>
        <xdr:cNvSpPr/>
      </xdr:nvSpPr>
      <xdr:spPr>
        <a:xfrm>
          <a:off x="600075" y="5010150"/>
          <a:ext cx="2486025" cy="2143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600075</xdr:colOff>
      <xdr:row>102</xdr:row>
      <xdr:rowOff>200025</xdr:rowOff>
    </xdr:from>
    <xdr:to>
      <xdr:col>4</xdr:col>
      <xdr:colOff>342900</xdr:colOff>
      <xdr:row>117</xdr:row>
      <xdr:rowOff>19050</xdr:rowOff>
    </xdr:to>
    <xdr:sp macro="" textlink="">
      <xdr:nvSpPr>
        <xdr:cNvPr id="3" name="직사각형 2"/>
        <xdr:cNvSpPr/>
      </xdr:nvSpPr>
      <xdr:spPr>
        <a:xfrm>
          <a:off x="600075" y="11306175"/>
          <a:ext cx="2486025" cy="2962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69</xdr:row>
      <xdr:rowOff>95250</xdr:rowOff>
    </xdr:from>
    <xdr:to>
      <xdr:col>11</xdr:col>
      <xdr:colOff>447675</xdr:colOff>
      <xdr:row>71</xdr:row>
      <xdr:rowOff>171450</xdr:rowOff>
    </xdr:to>
    <xdr:sp macro="" textlink="">
      <xdr:nvSpPr>
        <xdr:cNvPr id="2" name="사각형 설명선 1"/>
        <xdr:cNvSpPr/>
      </xdr:nvSpPr>
      <xdr:spPr>
        <a:xfrm>
          <a:off x="7791450" y="14554200"/>
          <a:ext cx="1514475" cy="495300"/>
        </a:xfrm>
        <a:prstGeom prst="wedgeRectCallout">
          <a:avLst>
            <a:gd name="adj1" fmla="val -86872"/>
            <a:gd name="adj2" fmla="val 605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날짜 </a:t>
          </a:r>
          <a:r>
            <a:rPr lang="en-US" altLang="ko-KR" sz="1100"/>
            <a:t>+ </a:t>
          </a:r>
          <a:r>
            <a:rPr lang="ko-KR" altLang="en-US" sz="1100"/>
            <a:t>숫자 </a:t>
          </a:r>
          <a:r>
            <a:rPr lang="en-US" altLang="ko-KR" sz="1100"/>
            <a:t>=&gt; </a:t>
          </a:r>
          <a:r>
            <a:rPr lang="ko-KR" altLang="en-US" sz="1100"/>
            <a:t>날짜</a:t>
          </a:r>
        </a:p>
      </xdr:txBody>
    </xdr:sp>
    <xdr:clientData/>
  </xdr:twoCellAnchor>
  <xdr:twoCellAnchor>
    <xdr:from>
      <xdr:col>9</xdr:col>
      <xdr:colOff>419100</xdr:colOff>
      <xdr:row>73</xdr:row>
      <xdr:rowOff>133349</xdr:rowOff>
    </xdr:from>
    <xdr:to>
      <xdr:col>11</xdr:col>
      <xdr:colOff>561975</xdr:colOff>
      <xdr:row>75</xdr:row>
      <xdr:rowOff>161924</xdr:rowOff>
    </xdr:to>
    <xdr:sp macro="" textlink="">
      <xdr:nvSpPr>
        <xdr:cNvPr id="3" name="사각형 설명선 2"/>
        <xdr:cNvSpPr/>
      </xdr:nvSpPr>
      <xdr:spPr>
        <a:xfrm>
          <a:off x="7905750" y="15430499"/>
          <a:ext cx="1514475" cy="447675"/>
        </a:xfrm>
        <a:prstGeom prst="wedgeRectCallout">
          <a:avLst>
            <a:gd name="adj1" fmla="val -93790"/>
            <a:gd name="adj2" fmla="val -509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날짜 </a:t>
          </a:r>
          <a:r>
            <a:rPr lang="en-US" altLang="ko-KR" sz="1100"/>
            <a:t>- </a:t>
          </a:r>
          <a:r>
            <a:rPr lang="ko-KR" altLang="en-US" sz="1100"/>
            <a:t>날짜 </a:t>
          </a:r>
          <a:r>
            <a:rPr lang="en-US" altLang="ko-KR" sz="1100"/>
            <a:t>=&gt; </a:t>
          </a:r>
          <a:r>
            <a:rPr lang="ko-KR" altLang="en-US" sz="1100"/>
            <a:t>숫자</a:t>
          </a:r>
        </a:p>
      </xdr:txBody>
    </xdr:sp>
    <xdr:clientData/>
  </xdr:twoCellAnchor>
  <xdr:twoCellAnchor>
    <xdr:from>
      <xdr:col>1</xdr:col>
      <xdr:colOff>304800</xdr:colOff>
      <xdr:row>108</xdr:row>
      <xdr:rowOff>200025</xdr:rowOff>
    </xdr:from>
    <xdr:to>
      <xdr:col>1</xdr:col>
      <xdr:colOff>314325</xdr:colOff>
      <xdr:row>111</xdr:row>
      <xdr:rowOff>9525</xdr:rowOff>
    </xdr:to>
    <xdr:cxnSp macro="">
      <xdr:nvCxnSpPr>
        <xdr:cNvPr id="4" name="직선 화살표 연결선 3"/>
        <xdr:cNvCxnSpPr/>
      </xdr:nvCxnSpPr>
      <xdr:spPr>
        <a:xfrm rot="16200000" flipV="1">
          <a:off x="776288" y="23045737"/>
          <a:ext cx="4381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109</xdr:row>
      <xdr:rowOff>0</xdr:rowOff>
    </xdr:from>
    <xdr:to>
      <xdr:col>2</xdr:col>
      <xdr:colOff>438150</xdr:colOff>
      <xdr:row>111</xdr:row>
      <xdr:rowOff>0</xdr:rowOff>
    </xdr:to>
    <xdr:cxnSp macro="">
      <xdr:nvCxnSpPr>
        <xdr:cNvPr id="5" name="직선 화살표 연결선 4"/>
        <xdr:cNvCxnSpPr/>
      </xdr:nvCxnSpPr>
      <xdr:spPr>
        <a:xfrm rot="16200000" flipV="1">
          <a:off x="1595438" y="23045737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371475</xdr:colOff>
      <xdr:row>109</xdr:row>
      <xdr:rowOff>0</xdr:rowOff>
    </xdr:from>
    <xdr:to>
      <xdr:col>3</xdr:col>
      <xdr:colOff>381000</xdr:colOff>
      <xdr:row>111</xdr:row>
      <xdr:rowOff>0</xdr:rowOff>
    </xdr:to>
    <xdr:cxnSp macro="">
      <xdr:nvCxnSpPr>
        <xdr:cNvPr id="6" name="직선 화살표 연결선 5"/>
        <xdr:cNvCxnSpPr/>
      </xdr:nvCxnSpPr>
      <xdr:spPr>
        <a:xfrm rot="16200000" flipV="1">
          <a:off x="2462213" y="23045737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390526</xdr:colOff>
      <xdr:row>109</xdr:row>
      <xdr:rowOff>0</xdr:rowOff>
    </xdr:from>
    <xdr:to>
      <xdr:col>4</xdr:col>
      <xdr:colOff>409576</xdr:colOff>
      <xdr:row>111</xdr:row>
      <xdr:rowOff>9525</xdr:rowOff>
    </xdr:to>
    <xdr:cxnSp macro="">
      <xdr:nvCxnSpPr>
        <xdr:cNvPr id="7" name="직선 화살표 연결선 6"/>
        <xdr:cNvCxnSpPr/>
      </xdr:nvCxnSpPr>
      <xdr:spPr>
        <a:xfrm rot="16200000" flipV="1">
          <a:off x="3300413" y="23045738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126</xdr:row>
      <xdr:rowOff>104775</xdr:rowOff>
    </xdr:from>
    <xdr:to>
      <xdr:col>7</xdr:col>
      <xdr:colOff>276225</xdr:colOff>
      <xdr:row>128</xdr:row>
      <xdr:rowOff>38100</xdr:rowOff>
    </xdr:to>
    <xdr:sp macro="" textlink="">
      <xdr:nvSpPr>
        <xdr:cNvPr id="8" name="사각형 설명선 7"/>
        <xdr:cNvSpPr/>
      </xdr:nvSpPr>
      <xdr:spPr>
        <a:xfrm>
          <a:off x="4057650" y="26508075"/>
          <a:ext cx="1752600" cy="352425"/>
        </a:xfrm>
        <a:prstGeom prst="wedgeRectCallout">
          <a:avLst>
            <a:gd name="adj1" fmla="val -76856"/>
            <a:gd name="adj2" fmla="val 85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숫자로 형변환</a:t>
          </a:r>
        </a:p>
      </xdr:txBody>
    </xdr:sp>
    <xdr:clientData/>
  </xdr:twoCellAnchor>
  <xdr:twoCellAnchor>
    <xdr:from>
      <xdr:col>5</xdr:col>
      <xdr:colOff>561975</xdr:colOff>
      <xdr:row>128</xdr:row>
      <xdr:rowOff>142875</xdr:rowOff>
    </xdr:from>
    <xdr:to>
      <xdr:col>7</xdr:col>
      <xdr:colOff>771525</xdr:colOff>
      <xdr:row>130</xdr:row>
      <xdr:rowOff>76200</xdr:rowOff>
    </xdr:to>
    <xdr:sp macro="" textlink="">
      <xdr:nvSpPr>
        <xdr:cNvPr id="9" name="사각형 설명선 8"/>
        <xdr:cNvSpPr/>
      </xdr:nvSpPr>
      <xdr:spPr>
        <a:xfrm>
          <a:off x="4552950" y="26965275"/>
          <a:ext cx="1752600" cy="352425"/>
        </a:xfrm>
        <a:prstGeom prst="wedgeRectCallout">
          <a:avLst>
            <a:gd name="adj1" fmla="val -76856"/>
            <a:gd name="adj2" fmla="val 85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날짜로 형변환</a:t>
          </a:r>
        </a:p>
      </xdr:txBody>
    </xdr:sp>
    <xdr:clientData/>
  </xdr:twoCellAnchor>
  <xdr:twoCellAnchor>
    <xdr:from>
      <xdr:col>4</xdr:col>
      <xdr:colOff>552450</xdr:colOff>
      <xdr:row>132</xdr:row>
      <xdr:rowOff>180975</xdr:rowOff>
    </xdr:from>
    <xdr:to>
      <xdr:col>6</xdr:col>
      <xdr:colOff>571500</xdr:colOff>
      <xdr:row>134</xdr:row>
      <xdr:rowOff>114300</xdr:rowOff>
    </xdr:to>
    <xdr:sp macro="" textlink="">
      <xdr:nvSpPr>
        <xdr:cNvPr id="10" name="사각형 설명선 9"/>
        <xdr:cNvSpPr/>
      </xdr:nvSpPr>
      <xdr:spPr>
        <a:xfrm>
          <a:off x="3667125" y="27841575"/>
          <a:ext cx="1581150" cy="352425"/>
        </a:xfrm>
        <a:prstGeom prst="wedgeRectCallout">
          <a:avLst>
            <a:gd name="adj1" fmla="val -90109"/>
            <a:gd name="adj2" fmla="val -104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숫자로 형변환</a:t>
          </a:r>
        </a:p>
      </xdr:txBody>
    </xdr:sp>
    <xdr:clientData/>
  </xdr:twoCellAnchor>
  <xdr:twoCellAnchor>
    <xdr:from>
      <xdr:col>4</xdr:col>
      <xdr:colOff>647700</xdr:colOff>
      <xdr:row>136</xdr:row>
      <xdr:rowOff>161925</xdr:rowOff>
    </xdr:from>
    <xdr:to>
      <xdr:col>6</xdr:col>
      <xdr:colOff>666750</xdr:colOff>
      <xdr:row>138</xdr:row>
      <xdr:rowOff>95250</xdr:rowOff>
    </xdr:to>
    <xdr:sp macro="" textlink="">
      <xdr:nvSpPr>
        <xdr:cNvPr id="11" name="사각형 설명선 10"/>
        <xdr:cNvSpPr/>
      </xdr:nvSpPr>
      <xdr:spPr>
        <a:xfrm>
          <a:off x="3762375" y="28660725"/>
          <a:ext cx="1581150" cy="352425"/>
        </a:xfrm>
        <a:prstGeom prst="wedgeRectCallout">
          <a:avLst>
            <a:gd name="adj1" fmla="val -83483"/>
            <a:gd name="adj2" fmla="val -887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날짜로 형변환</a:t>
          </a:r>
        </a:p>
      </xdr:txBody>
    </xdr:sp>
    <xdr:clientData/>
  </xdr:twoCellAnchor>
  <xdr:twoCellAnchor>
    <xdr:from>
      <xdr:col>4</xdr:col>
      <xdr:colOff>38100</xdr:colOff>
      <xdr:row>126</xdr:row>
      <xdr:rowOff>123825</xdr:rowOff>
    </xdr:from>
    <xdr:to>
      <xdr:col>4</xdr:col>
      <xdr:colOff>504825</xdr:colOff>
      <xdr:row>128</xdr:row>
      <xdr:rowOff>66675</xdr:rowOff>
    </xdr:to>
    <xdr:sp macro="" textlink="">
      <xdr:nvSpPr>
        <xdr:cNvPr id="12" name="타원 11"/>
        <xdr:cNvSpPr/>
      </xdr:nvSpPr>
      <xdr:spPr>
        <a:xfrm>
          <a:off x="3152775" y="26527125"/>
          <a:ext cx="466725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104775</xdr:colOff>
      <xdr:row>128</xdr:row>
      <xdr:rowOff>142875</xdr:rowOff>
    </xdr:from>
    <xdr:to>
      <xdr:col>5</xdr:col>
      <xdr:colOff>123825</xdr:colOff>
      <xdr:row>130</xdr:row>
      <xdr:rowOff>85725</xdr:rowOff>
    </xdr:to>
    <xdr:sp macro="" textlink="">
      <xdr:nvSpPr>
        <xdr:cNvPr id="13" name="타원 12"/>
        <xdr:cNvSpPr/>
      </xdr:nvSpPr>
      <xdr:spPr>
        <a:xfrm>
          <a:off x="3219450" y="26965275"/>
          <a:ext cx="895350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304800</xdr:colOff>
      <xdr:row>130</xdr:row>
      <xdr:rowOff>142875</xdr:rowOff>
    </xdr:from>
    <xdr:to>
      <xdr:col>3</xdr:col>
      <xdr:colOff>771525</xdr:colOff>
      <xdr:row>132</xdr:row>
      <xdr:rowOff>85725</xdr:rowOff>
    </xdr:to>
    <xdr:sp macro="" textlink="">
      <xdr:nvSpPr>
        <xdr:cNvPr id="14" name="타원 13"/>
        <xdr:cNvSpPr/>
      </xdr:nvSpPr>
      <xdr:spPr>
        <a:xfrm>
          <a:off x="2600325" y="27384375"/>
          <a:ext cx="466725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285750</xdr:colOff>
      <xdr:row>134</xdr:row>
      <xdr:rowOff>133350</xdr:rowOff>
    </xdr:from>
    <xdr:to>
      <xdr:col>4</xdr:col>
      <xdr:colOff>180975</xdr:colOff>
      <xdr:row>136</xdr:row>
      <xdr:rowOff>76200</xdr:rowOff>
    </xdr:to>
    <xdr:sp macro="" textlink="">
      <xdr:nvSpPr>
        <xdr:cNvPr id="15" name="타원 14"/>
        <xdr:cNvSpPr/>
      </xdr:nvSpPr>
      <xdr:spPr>
        <a:xfrm>
          <a:off x="2581275" y="28213050"/>
          <a:ext cx="714375" cy="3619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76199</xdr:colOff>
      <xdr:row>131</xdr:row>
      <xdr:rowOff>28575</xdr:rowOff>
    </xdr:from>
    <xdr:to>
      <xdr:col>7</xdr:col>
      <xdr:colOff>200024</xdr:colOff>
      <xdr:row>138</xdr:row>
      <xdr:rowOff>76200</xdr:rowOff>
    </xdr:to>
    <xdr:sp macro="" textlink="">
      <xdr:nvSpPr>
        <xdr:cNvPr id="16" name="오른쪽 중괄호 15"/>
        <xdr:cNvSpPr/>
      </xdr:nvSpPr>
      <xdr:spPr>
        <a:xfrm>
          <a:off x="5610224" y="27479625"/>
          <a:ext cx="123825" cy="1514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790575</xdr:colOff>
      <xdr:row>147</xdr:row>
      <xdr:rowOff>55054</xdr:rowOff>
    </xdr:from>
    <xdr:to>
      <xdr:col>4</xdr:col>
      <xdr:colOff>247650</xdr:colOff>
      <xdr:row>148</xdr:row>
      <xdr:rowOff>159829</xdr:rowOff>
    </xdr:to>
    <xdr:sp macro="" textlink="">
      <xdr:nvSpPr>
        <xdr:cNvPr id="17" name="오른쪽으로 구부러진 화살표 16"/>
        <xdr:cNvSpPr/>
      </xdr:nvSpPr>
      <xdr:spPr>
        <a:xfrm rot="16200000">
          <a:off x="2605087" y="30415992"/>
          <a:ext cx="314325" cy="12001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771524</xdr:colOff>
      <xdr:row>144</xdr:row>
      <xdr:rowOff>57150</xdr:rowOff>
    </xdr:from>
    <xdr:to>
      <xdr:col>4</xdr:col>
      <xdr:colOff>209549</xdr:colOff>
      <xdr:row>145</xdr:row>
      <xdr:rowOff>161925</xdr:rowOff>
    </xdr:to>
    <xdr:sp macro="" textlink="">
      <xdr:nvSpPr>
        <xdr:cNvPr id="18" name="오른쪽으로 구부러진 화살표 17"/>
        <xdr:cNvSpPr/>
      </xdr:nvSpPr>
      <xdr:spPr>
        <a:xfrm rot="5400000">
          <a:off x="2576511" y="29798963"/>
          <a:ext cx="314325" cy="11811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638175</xdr:colOff>
      <xdr:row>144</xdr:row>
      <xdr:rowOff>47626</xdr:rowOff>
    </xdr:from>
    <xdr:to>
      <xdr:col>6</xdr:col>
      <xdr:colOff>257175</xdr:colOff>
      <xdr:row>145</xdr:row>
      <xdr:rowOff>152401</xdr:rowOff>
    </xdr:to>
    <xdr:sp macro="" textlink="">
      <xdr:nvSpPr>
        <xdr:cNvPr id="19" name="오른쪽으로 구부러진 화살표 18"/>
        <xdr:cNvSpPr/>
      </xdr:nvSpPr>
      <xdr:spPr>
        <a:xfrm rot="5400000">
          <a:off x="4186237" y="29789439"/>
          <a:ext cx="314325" cy="11811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657226</xdr:colOff>
      <xdr:row>147</xdr:row>
      <xdr:rowOff>76201</xdr:rowOff>
    </xdr:from>
    <xdr:to>
      <xdr:col>6</xdr:col>
      <xdr:colOff>295276</xdr:colOff>
      <xdr:row>148</xdr:row>
      <xdr:rowOff>180976</xdr:rowOff>
    </xdr:to>
    <xdr:sp macro="" textlink="">
      <xdr:nvSpPr>
        <xdr:cNvPr id="20" name="오른쪽으로 구부러진 화살표 19"/>
        <xdr:cNvSpPr/>
      </xdr:nvSpPr>
      <xdr:spPr>
        <a:xfrm rot="16200000">
          <a:off x="4214813" y="30437139"/>
          <a:ext cx="314325" cy="12001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142875</xdr:colOff>
      <xdr:row>60</xdr:row>
      <xdr:rowOff>171450</xdr:rowOff>
    </xdr:from>
    <xdr:to>
      <xdr:col>11</xdr:col>
      <xdr:colOff>304800</xdr:colOff>
      <xdr:row>64</xdr:row>
      <xdr:rowOff>57150</xdr:rowOff>
    </xdr:to>
    <xdr:sp macro="" textlink="">
      <xdr:nvSpPr>
        <xdr:cNvPr id="21" name="사각형 설명선 20"/>
        <xdr:cNvSpPr/>
      </xdr:nvSpPr>
      <xdr:spPr>
        <a:xfrm>
          <a:off x="5676900" y="12744450"/>
          <a:ext cx="3486150" cy="723900"/>
        </a:xfrm>
        <a:prstGeom prst="wedgeRectCallout">
          <a:avLst>
            <a:gd name="adj1" fmla="val -71298"/>
            <a:gd name="adj2" fmla="val 586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현재 세션에서 지역 고유의 날짜 표시 형태를 설정</a:t>
          </a:r>
          <a:endParaRPr lang="en-US" altLang="ko-KR" sz="1100"/>
        </a:p>
        <a:p>
          <a:pPr algn="ctr"/>
          <a:r>
            <a:rPr lang="ko-KR" altLang="en-US" sz="1100"/>
            <a:t>세션을 종료하면 설정이 취소</a:t>
          </a:r>
        </a:p>
      </xdr:txBody>
    </xdr:sp>
    <xdr:clientData/>
  </xdr:twoCellAnchor>
  <xdr:twoCellAnchor>
    <xdr:from>
      <xdr:col>7</xdr:col>
      <xdr:colOff>95250</xdr:colOff>
      <xdr:row>65</xdr:row>
      <xdr:rowOff>38100</xdr:rowOff>
    </xdr:from>
    <xdr:to>
      <xdr:col>11</xdr:col>
      <xdr:colOff>257175</xdr:colOff>
      <xdr:row>68</xdr:row>
      <xdr:rowOff>133350</xdr:rowOff>
    </xdr:to>
    <xdr:sp macro="" textlink="">
      <xdr:nvSpPr>
        <xdr:cNvPr id="22" name="사각형 설명선 21"/>
        <xdr:cNvSpPr/>
      </xdr:nvSpPr>
      <xdr:spPr>
        <a:xfrm>
          <a:off x="5629275" y="13658850"/>
          <a:ext cx="3486150" cy="723900"/>
        </a:xfrm>
        <a:prstGeom prst="wedgeRectCallout">
          <a:avLst>
            <a:gd name="adj1" fmla="val -89058"/>
            <a:gd name="adj2" fmla="val 191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RR</a:t>
          </a:r>
          <a:r>
            <a:rPr lang="ko-KR" altLang="en-US" sz="1100"/>
            <a:t>은 년도를</a:t>
          </a:r>
          <a:r>
            <a:rPr lang="ko-KR" altLang="en-US" sz="1100" baseline="0"/>
            <a:t> </a:t>
          </a:r>
          <a:r>
            <a:rPr lang="en-US" altLang="ko-KR" sz="1100" baseline="0"/>
            <a:t>2</a:t>
          </a:r>
          <a:r>
            <a:rPr lang="ko-KR" altLang="en-US" sz="1100" baseline="0"/>
            <a:t>자리로 표시하는 형태</a:t>
          </a:r>
          <a:endParaRPr lang="en-US" altLang="ko-KR" sz="1100" baseline="0"/>
        </a:p>
        <a:p>
          <a:pPr algn="ctr"/>
          <a:r>
            <a:rPr lang="ko-KR" altLang="en-US" sz="1100" baseline="0"/>
            <a:t>주의 </a:t>
          </a:r>
          <a:r>
            <a:rPr lang="en-US" altLang="ko-KR" sz="1100" baseline="0"/>
            <a:t>: YY</a:t>
          </a:r>
          <a:r>
            <a:rPr lang="ko-KR" altLang="en-US" sz="1100" baseline="0"/>
            <a:t>를 사용하지 말 것</a:t>
          </a:r>
          <a:endParaRPr lang="ko-KR" altLang="en-US" sz="1100"/>
        </a:p>
      </xdr:txBody>
    </xdr:sp>
    <xdr:clientData/>
  </xdr:twoCellAnchor>
  <xdr:twoCellAnchor>
    <xdr:from>
      <xdr:col>4</xdr:col>
      <xdr:colOff>257175</xdr:colOff>
      <xdr:row>6</xdr:row>
      <xdr:rowOff>142875</xdr:rowOff>
    </xdr:from>
    <xdr:to>
      <xdr:col>7</xdr:col>
      <xdr:colOff>1152525</xdr:colOff>
      <xdr:row>9</xdr:row>
      <xdr:rowOff>9525</xdr:rowOff>
    </xdr:to>
    <xdr:sp macro="" textlink="">
      <xdr:nvSpPr>
        <xdr:cNvPr id="23" name="사각형 설명선 22"/>
        <xdr:cNvSpPr/>
      </xdr:nvSpPr>
      <xdr:spPr>
        <a:xfrm>
          <a:off x="3371850" y="1400175"/>
          <a:ext cx="3314700" cy="495300"/>
        </a:xfrm>
        <a:prstGeom prst="wedgeRectCallout">
          <a:avLst>
            <a:gd name="adj1" fmla="val -60148"/>
            <a:gd name="adj2" fmla="val 13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개의 컬럼과 </a:t>
          </a:r>
          <a:r>
            <a:rPr lang="en-US" altLang="ko-KR" sz="1100"/>
            <a:t>1</a:t>
          </a:r>
          <a:r>
            <a:rPr lang="ko-KR" altLang="en-US" sz="1100"/>
            <a:t>개의 행을 가진 더미 테이블</a:t>
          </a:r>
        </a:p>
      </xdr:txBody>
    </xdr:sp>
    <xdr:clientData/>
  </xdr:twoCellAnchor>
  <xdr:twoCellAnchor>
    <xdr:from>
      <xdr:col>0</xdr:col>
      <xdr:colOff>466725</xdr:colOff>
      <xdr:row>98</xdr:row>
      <xdr:rowOff>19050</xdr:rowOff>
    </xdr:from>
    <xdr:to>
      <xdr:col>6</xdr:col>
      <xdr:colOff>209550</xdr:colOff>
      <xdr:row>98</xdr:row>
      <xdr:rowOff>190500</xdr:rowOff>
    </xdr:to>
    <xdr:sp macro="" textlink="">
      <xdr:nvSpPr>
        <xdr:cNvPr id="24" name="직사각형 23"/>
        <xdr:cNvSpPr/>
      </xdr:nvSpPr>
      <xdr:spPr>
        <a:xfrm>
          <a:off x="466725" y="20554950"/>
          <a:ext cx="44196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38100</xdr:colOff>
      <xdr:row>97</xdr:row>
      <xdr:rowOff>171450</xdr:rowOff>
    </xdr:from>
    <xdr:to>
      <xdr:col>11</xdr:col>
      <xdr:colOff>352425</xdr:colOff>
      <xdr:row>99</xdr:row>
      <xdr:rowOff>200025</xdr:rowOff>
    </xdr:to>
    <xdr:sp macro="" textlink="">
      <xdr:nvSpPr>
        <xdr:cNvPr id="25" name="사각형 설명선 24"/>
        <xdr:cNvSpPr/>
      </xdr:nvSpPr>
      <xdr:spPr>
        <a:xfrm>
          <a:off x="5572125" y="20497800"/>
          <a:ext cx="3638550" cy="447675"/>
        </a:xfrm>
        <a:prstGeom prst="wedgeRectCallout">
          <a:avLst>
            <a:gd name="adj1" fmla="val -67088"/>
            <a:gd name="adj2" fmla="val -19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숫자형 변수에 문자를 입력하는 경우라고 가정하면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7</xdr:col>
      <xdr:colOff>57150</xdr:colOff>
      <xdr:row>115</xdr:row>
      <xdr:rowOff>142875</xdr:rowOff>
    </xdr:from>
    <xdr:to>
      <xdr:col>11</xdr:col>
      <xdr:colOff>371475</xdr:colOff>
      <xdr:row>117</xdr:row>
      <xdr:rowOff>171450</xdr:rowOff>
    </xdr:to>
    <xdr:sp macro="" textlink="">
      <xdr:nvSpPr>
        <xdr:cNvPr id="26" name="사각형 설명선 25"/>
        <xdr:cNvSpPr/>
      </xdr:nvSpPr>
      <xdr:spPr>
        <a:xfrm>
          <a:off x="5591175" y="24241125"/>
          <a:ext cx="3638550" cy="447675"/>
        </a:xfrm>
        <a:prstGeom prst="wedgeRectCallout">
          <a:avLst>
            <a:gd name="adj1" fmla="val -67088"/>
            <a:gd name="adj2" fmla="val -19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조건문에서 문자와 숫자를 비교한다고 가정하면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0</xdr:col>
      <xdr:colOff>514350</xdr:colOff>
      <xdr:row>116</xdr:row>
      <xdr:rowOff>9525</xdr:rowOff>
    </xdr:from>
    <xdr:to>
      <xdr:col>6</xdr:col>
      <xdr:colOff>257175</xdr:colOff>
      <xdr:row>116</xdr:row>
      <xdr:rowOff>180975</xdr:rowOff>
    </xdr:to>
    <xdr:sp macro="" textlink="">
      <xdr:nvSpPr>
        <xdr:cNvPr id="27" name="직사각형 26"/>
        <xdr:cNvSpPr/>
      </xdr:nvSpPr>
      <xdr:spPr>
        <a:xfrm>
          <a:off x="514350" y="24317325"/>
          <a:ext cx="44196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219074</xdr:colOff>
      <xdr:row>160</xdr:row>
      <xdr:rowOff>95251</xdr:rowOff>
    </xdr:from>
    <xdr:to>
      <xdr:col>8</xdr:col>
      <xdr:colOff>123825</xdr:colOff>
      <xdr:row>163</xdr:row>
      <xdr:rowOff>171451</xdr:rowOff>
    </xdr:to>
    <xdr:sp macro="" textlink="">
      <xdr:nvSpPr>
        <xdr:cNvPr id="28" name="사각형 설명선 27"/>
        <xdr:cNvSpPr/>
      </xdr:nvSpPr>
      <xdr:spPr>
        <a:xfrm>
          <a:off x="2514599" y="33623251"/>
          <a:ext cx="4410076" cy="704850"/>
        </a:xfrm>
        <a:prstGeom prst="wedgeRectCallout">
          <a:avLst>
            <a:gd name="adj1" fmla="val -37707"/>
            <a:gd name="adj2" fmla="val -866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년도만 문자열로 변환하려면 </a:t>
          </a:r>
          <a:r>
            <a:rPr lang="en-US" altLang="ko-KR" sz="1100"/>
            <a:t>YYYY</a:t>
          </a:r>
        </a:p>
        <a:p>
          <a:pPr algn="ctr"/>
          <a:r>
            <a:rPr lang="ko-KR" altLang="en-US" sz="1100"/>
            <a:t>혹은 월</a:t>
          </a:r>
          <a:r>
            <a:rPr lang="en-US" altLang="ko-KR" sz="1100"/>
            <a:t>, </a:t>
          </a:r>
          <a:r>
            <a:rPr lang="ko-KR" altLang="en-US" sz="1100"/>
            <a:t>일 등을 각각 변환하려면 각각 </a:t>
          </a:r>
          <a:r>
            <a:rPr lang="en-US" altLang="ko-KR" sz="1100"/>
            <a:t>MM, DD</a:t>
          </a:r>
          <a:r>
            <a:rPr lang="ko-KR" altLang="en-US" sz="1100"/>
            <a:t>를 기술하면 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27</xdr:row>
      <xdr:rowOff>161924</xdr:rowOff>
    </xdr:from>
    <xdr:to>
      <xdr:col>8</xdr:col>
      <xdr:colOff>609600</xdr:colOff>
      <xdr:row>32</xdr:row>
      <xdr:rowOff>38099</xdr:rowOff>
    </xdr:to>
    <xdr:sp macro="" textlink="">
      <xdr:nvSpPr>
        <xdr:cNvPr id="2" name="사각형 설명선 1"/>
        <xdr:cNvSpPr/>
      </xdr:nvSpPr>
      <xdr:spPr>
        <a:xfrm>
          <a:off x="4191000" y="5400674"/>
          <a:ext cx="1905000" cy="923925"/>
        </a:xfrm>
        <a:prstGeom prst="wedgeRectCallout">
          <a:avLst>
            <a:gd name="adj1" fmla="val -68833"/>
            <a:gd name="adj2" fmla="val 118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연산 결과를 저장 할 변수를 인자로 전달한다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20</xdr:row>
      <xdr:rowOff>123824</xdr:rowOff>
    </xdr:from>
    <xdr:to>
      <xdr:col>9</xdr:col>
      <xdr:colOff>581025</xdr:colOff>
      <xdr:row>24</xdr:row>
      <xdr:rowOff>209549</xdr:rowOff>
    </xdr:to>
    <xdr:sp macro="" textlink="">
      <xdr:nvSpPr>
        <xdr:cNvPr id="2" name="사각형 설명선 1"/>
        <xdr:cNvSpPr/>
      </xdr:nvSpPr>
      <xdr:spPr>
        <a:xfrm>
          <a:off x="4848225" y="4105274"/>
          <a:ext cx="1905000" cy="923925"/>
        </a:xfrm>
        <a:prstGeom prst="wedgeRectCallout">
          <a:avLst>
            <a:gd name="adj1" fmla="val -141333"/>
            <a:gd name="adj2" fmla="val 730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일반 함수와 같이 </a:t>
          </a:r>
          <a:r>
            <a:rPr lang="en-US" altLang="ko-KR" sz="1100"/>
            <a:t>SQL </a:t>
          </a:r>
          <a:r>
            <a:rPr lang="ko-KR" altLang="en-US" sz="1100"/>
            <a:t>문장에서 사용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9525</xdr:rowOff>
    </xdr:from>
    <xdr:to>
      <xdr:col>5</xdr:col>
      <xdr:colOff>590550</xdr:colOff>
      <xdr:row>8</xdr:row>
      <xdr:rowOff>9525</xdr:rowOff>
    </xdr:to>
    <xdr:sp macro="" textlink="">
      <xdr:nvSpPr>
        <xdr:cNvPr id="2" name="직사각형 1"/>
        <xdr:cNvSpPr/>
      </xdr:nvSpPr>
      <xdr:spPr>
        <a:xfrm>
          <a:off x="638175" y="1266825"/>
          <a:ext cx="338137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352425</xdr:colOff>
      <xdr:row>5</xdr:row>
      <xdr:rowOff>104775</xdr:rowOff>
    </xdr:from>
    <xdr:to>
      <xdr:col>10</xdr:col>
      <xdr:colOff>266700</xdr:colOff>
      <xdr:row>7</xdr:row>
      <xdr:rowOff>190500</xdr:rowOff>
    </xdr:to>
    <xdr:sp macro="" textlink="">
      <xdr:nvSpPr>
        <xdr:cNvPr id="3" name="사각형 설명선 2"/>
        <xdr:cNvSpPr/>
      </xdr:nvSpPr>
      <xdr:spPr>
        <a:xfrm>
          <a:off x="4467225" y="1152525"/>
          <a:ext cx="2657475" cy="504825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패키지 외부로 공개할 변수 와 프로시저</a:t>
          </a:r>
        </a:p>
      </xdr:txBody>
    </xdr:sp>
    <xdr:clientData/>
  </xdr:twoCellAnchor>
  <xdr:twoCellAnchor>
    <xdr:from>
      <xdr:col>1</xdr:col>
      <xdr:colOff>66675</xdr:colOff>
      <xdr:row>12</xdr:row>
      <xdr:rowOff>200025</xdr:rowOff>
    </xdr:from>
    <xdr:to>
      <xdr:col>7</xdr:col>
      <xdr:colOff>190500</xdr:colOff>
      <xdr:row>21</xdr:row>
      <xdr:rowOff>171451</xdr:rowOff>
    </xdr:to>
    <xdr:sp macro="" textlink="">
      <xdr:nvSpPr>
        <xdr:cNvPr id="4" name="직사각형 3"/>
        <xdr:cNvSpPr/>
      </xdr:nvSpPr>
      <xdr:spPr>
        <a:xfrm>
          <a:off x="752475" y="2714625"/>
          <a:ext cx="4238625" cy="18573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600075</xdr:colOff>
      <xdr:row>12</xdr:row>
      <xdr:rowOff>133350</xdr:rowOff>
    </xdr:from>
    <xdr:to>
      <xdr:col>11</xdr:col>
      <xdr:colOff>514350</xdr:colOff>
      <xdr:row>15</xdr:row>
      <xdr:rowOff>9525</xdr:rowOff>
    </xdr:to>
    <xdr:sp macro="" textlink="">
      <xdr:nvSpPr>
        <xdr:cNvPr id="5" name="사각형 설명선 4"/>
        <xdr:cNvSpPr/>
      </xdr:nvSpPr>
      <xdr:spPr>
        <a:xfrm>
          <a:off x="5400675" y="2647950"/>
          <a:ext cx="2657475" cy="504825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패키지 내부에서만 접근 할 수 있는 함수</a:t>
          </a:r>
        </a:p>
      </xdr:txBody>
    </xdr:sp>
    <xdr:clientData/>
  </xdr:twoCellAnchor>
  <xdr:twoCellAnchor>
    <xdr:from>
      <xdr:col>1</xdr:col>
      <xdr:colOff>66675</xdr:colOff>
      <xdr:row>22</xdr:row>
      <xdr:rowOff>28576</xdr:rowOff>
    </xdr:from>
    <xdr:to>
      <xdr:col>7</xdr:col>
      <xdr:colOff>190500</xdr:colOff>
      <xdr:row>31</xdr:row>
      <xdr:rowOff>9526</xdr:rowOff>
    </xdr:to>
    <xdr:sp macro="" textlink="">
      <xdr:nvSpPr>
        <xdr:cNvPr id="6" name="직사각형 5"/>
        <xdr:cNvSpPr/>
      </xdr:nvSpPr>
      <xdr:spPr>
        <a:xfrm>
          <a:off x="752475" y="4638676"/>
          <a:ext cx="4238625" cy="1866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24</xdr:row>
      <xdr:rowOff>190500</xdr:rowOff>
    </xdr:from>
    <xdr:to>
      <xdr:col>11</xdr:col>
      <xdr:colOff>476250</xdr:colOff>
      <xdr:row>28</xdr:row>
      <xdr:rowOff>0</xdr:rowOff>
    </xdr:to>
    <xdr:sp macro="" textlink="">
      <xdr:nvSpPr>
        <xdr:cNvPr id="7" name="사각형 설명선 6"/>
        <xdr:cNvSpPr/>
      </xdr:nvSpPr>
      <xdr:spPr>
        <a:xfrm>
          <a:off x="5362575" y="5219700"/>
          <a:ext cx="2657475" cy="647700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패키지  외부에서 접근 가능한 프로시저의 본문</a:t>
          </a:r>
        </a:p>
      </xdr:txBody>
    </xdr:sp>
    <xdr:clientData/>
  </xdr:twoCellAnchor>
  <xdr:twoCellAnchor>
    <xdr:from>
      <xdr:col>4</xdr:col>
      <xdr:colOff>600075</xdr:colOff>
      <xdr:row>33</xdr:row>
      <xdr:rowOff>104775</xdr:rowOff>
    </xdr:from>
    <xdr:to>
      <xdr:col>8</xdr:col>
      <xdr:colOff>514350</xdr:colOff>
      <xdr:row>35</xdr:row>
      <xdr:rowOff>104775</xdr:rowOff>
    </xdr:to>
    <xdr:sp macro="" textlink="">
      <xdr:nvSpPr>
        <xdr:cNvPr id="8" name="사각형 설명선 7"/>
        <xdr:cNvSpPr/>
      </xdr:nvSpPr>
      <xdr:spPr>
        <a:xfrm>
          <a:off x="3343275" y="7019925"/>
          <a:ext cx="2657475" cy="419100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실행할 때는 패키지명을 기술</a:t>
          </a:r>
        </a:p>
      </xdr:txBody>
    </xdr:sp>
    <xdr:clientData/>
  </xdr:twoCellAnchor>
  <xdr:twoCellAnchor>
    <xdr:from>
      <xdr:col>5</xdr:col>
      <xdr:colOff>171451</xdr:colOff>
      <xdr:row>44</xdr:row>
      <xdr:rowOff>85725</xdr:rowOff>
    </xdr:from>
    <xdr:to>
      <xdr:col>7</xdr:col>
      <xdr:colOff>590551</xdr:colOff>
      <xdr:row>46</xdr:row>
      <xdr:rowOff>85725</xdr:rowOff>
    </xdr:to>
    <xdr:sp macro="" textlink="">
      <xdr:nvSpPr>
        <xdr:cNvPr id="9" name="사각형 설명선 8"/>
        <xdr:cNvSpPr/>
      </xdr:nvSpPr>
      <xdr:spPr>
        <a:xfrm>
          <a:off x="3600451" y="9305925"/>
          <a:ext cx="1790700" cy="419100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상수만 포함</a:t>
          </a:r>
        </a:p>
      </xdr:txBody>
    </xdr:sp>
    <xdr:clientData/>
  </xdr:twoCellAnchor>
  <xdr:twoCellAnchor>
    <xdr:from>
      <xdr:col>0</xdr:col>
      <xdr:colOff>647700</xdr:colOff>
      <xdr:row>58</xdr:row>
      <xdr:rowOff>200025</xdr:rowOff>
    </xdr:from>
    <xdr:to>
      <xdr:col>7</xdr:col>
      <xdr:colOff>85725</xdr:colOff>
      <xdr:row>61</xdr:row>
      <xdr:rowOff>19050</xdr:rowOff>
    </xdr:to>
    <xdr:sp macro="" textlink="">
      <xdr:nvSpPr>
        <xdr:cNvPr id="10" name="직사각형 9"/>
        <xdr:cNvSpPr/>
      </xdr:nvSpPr>
      <xdr:spPr>
        <a:xfrm>
          <a:off x="647700" y="12353925"/>
          <a:ext cx="42386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66676</xdr:colOff>
      <xdr:row>100</xdr:row>
      <xdr:rowOff>1</xdr:rowOff>
    </xdr:from>
    <xdr:to>
      <xdr:col>3</xdr:col>
      <xdr:colOff>561976</xdr:colOff>
      <xdr:row>101</xdr:row>
      <xdr:rowOff>9525</xdr:rowOff>
    </xdr:to>
    <xdr:sp macro="" textlink="">
      <xdr:nvSpPr>
        <xdr:cNvPr id="11" name="직사각형 10"/>
        <xdr:cNvSpPr/>
      </xdr:nvSpPr>
      <xdr:spPr>
        <a:xfrm>
          <a:off x="752476" y="20955001"/>
          <a:ext cx="1866900" cy="2190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66674</xdr:colOff>
      <xdr:row>106</xdr:row>
      <xdr:rowOff>200025</xdr:rowOff>
    </xdr:from>
    <xdr:to>
      <xdr:col>5</xdr:col>
      <xdr:colOff>380999</xdr:colOff>
      <xdr:row>111</xdr:row>
      <xdr:rowOff>180975</xdr:rowOff>
    </xdr:to>
    <xdr:sp macro="" textlink="">
      <xdr:nvSpPr>
        <xdr:cNvPr id="12" name="직사각형 11"/>
        <xdr:cNvSpPr/>
      </xdr:nvSpPr>
      <xdr:spPr>
        <a:xfrm>
          <a:off x="752474" y="22412325"/>
          <a:ext cx="3057525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676275</xdr:colOff>
      <xdr:row>137</xdr:row>
      <xdr:rowOff>19050</xdr:rowOff>
    </xdr:from>
    <xdr:to>
      <xdr:col>3</xdr:col>
      <xdr:colOff>190500</xdr:colOff>
      <xdr:row>140</xdr:row>
      <xdr:rowOff>0</xdr:rowOff>
    </xdr:to>
    <xdr:sp macro="" textlink="">
      <xdr:nvSpPr>
        <xdr:cNvPr id="13" name="직사각형 12"/>
        <xdr:cNvSpPr/>
      </xdr:nvSpPr>
      <xdr:spPr>
        <a:xfrm>
          <a:off x="676275" y="28727400"/>
          <a:ext cx="1571625" cy="60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447674</xdr:colOff>
      <xdr:row>137</xdr:row>
      <xdr:rowOff>9525</xdr:rowOff>
    </xdr:from>
    <xdr:to>
      <xdr:col>7</xdr:col>
      <xdr:colOff>133349</xdr:colOff>
      <xdr:row>139</xdr:row>
      <xdr:rowOff>9525</xdr:rowOff>
    </xdr:to>
    <xdr:sp macro="" textlink="">
      <xdr:nvSpPr>
        <xdr:cNvPr id="14" name="사각형 설명선 13"/>
        <xdr:cNvSpPr/>
      </xdr:nvSpPr>
      <xdr:spPr>
        <a:xfrm>
          <a:off x="2505074" y="28717875"/>
          <a:ext cx="2428875" cy="419100"/>
        </a:xfrm>
        <a:prstGeom prst="wedgeRectCallout">
          <a:avLst>
            <a:gd name="adj1" fmla="val -60618"/>
            <a:gd name="adj2" fmla="val 58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패키지 실행 시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단 한번만 실행</a:t>
          </a:r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9</xdr:row>
      <xdr:rowOff>190500</xdr:rowOff>
    </xdr:from>
    <xdr:to>
      <xdr:col>8</xdr:col>
      <xdr:colOff>495300</xdr:colOff>
      <xdr:row>11</xdr:row>
      <xdr:rowOff>0</xdr:rowOff>
    </xdr:to>
    <xdr:sp macro="" textlink="">
      <xdr:nvSpPr>
        <xdr:cNvPr id="2" name="직사각형 1"/>
        <xdr:cNvSpPr/>
      </xdr:nvSpPr>
      <xdr:spPr>
        <a:xfrm>
          <a:off x="4362450" y="1866900"/>
          <a:ext cx="25908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609600</xdr:colOff>
      <xdr:row>7</xdr:row>
      <xdr:rowOff>142874</xdr:rowOff>
    </xdr:from>
    <xdr:to>
      <xdr:col>12</xdr:col>
      <xdr:colOff>457200</xdr:colOff>
      <xdr:row>9</xdr:row>
      <xdr:rowOff>76199</xdr:rowOff>
    </xdr:to>
    <xdr:sp macro="" textlink="">
      <xdr:nvSpPr>
        <xdr:cNvPr id="3" name="사각형 설명선 2"/>
        <xdr:cNvSpPr/>
      </xdr:nvSpPr>
      <xdr:spPr>
        <a:xfrm>
          <a:off x="7067550" y="1400174"/>
          <a:ext cx="2590800" cy="352425"/>
        </a:xfrm>
        <a:prstGeom prst="wedgeRectCallout">
          <a:avLst>
            <a:gd name="adj1" fmla="val -52451"/>
            <a:gd name="adj2" fmla="val 9319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트리거 실행을 유발하는 이벤트</a:t>
          </a:r>
        </a:p>
      </xdr:txBody>
    </xdr:sp>
    <xdr:clientData/>
  </xdr:twoCellAnchor>
  <xdr:twoCellAnchor>
    <xdr:from>
      <xdr:col>4</xdr:col>
      <xdr:colOff>647699</xdr:colOff>
      <xdr:row>11</xdr:row>
      <xdr:rowOff>28575</xdr:rowOff>
    </xdr:from>
    <xdr:to>
      <xdr:col>10</xdr:col>
      <xdr:colOff>619124</xdr:colOff>
      <xdr:row>12</xdr:row>
      <xdr:rowOff>19051</xdr:rowOff>
    </xdr:to>
    <xdr:sp macro="" textlink="">
      <xdr:nvSpPr>
        <xdr:cNvPr id="4" name="직사각형 3"/>
        <xdr:cNvSpPr/>
      </xdr:nvSpPr>
      <xdr:spPr>
        <a:xfrm>
          <a:off x="4362449" y="2333625"/>
          <a:ext cx="4086225" cy="2000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12</xdr:row>
      <xdr:rowOff>104775</xdr:rowOff>
    </xdr:from>
    <xdr:to>
      <xdr:col>14</xdr:col>
      <xdr:colOff>238125</xdr:colOff>
      <xdr:row>14</xdr:row>
      <xdr:rowOff>0</xdr:rowOff>
    </xdr:to>
    <xdr:sp macro="" textlink="">
      <xdr:nvSpPr>
        <xdr:cNvPr id="5" name="사각형 설명선 4"/>
        <xdr:cNvSpPr/>
      </xdr:nvSpPr>
      <xdr:spPr>
        <a:xfrm>
          <a:off x="8220075" y="2409825"/>
          <a:ext cx="2590800" cy="314325"/>
        </a:xfrm>
        <a:prstGeom prst="wedgeRectCallout">
          <a:avLst>
            <a:gd name="adj1" fmla="val -39215"/>
            <a:gd name="adj2" fmla="val -832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트리거에서 실행 할 문장</a:t>
          </a:r>
        </a:p>
      </xdr:txBody>
    </xdr:sp>
    <xdr:clientData/>
  </xdr:twoCellAnchor>
  <xdr:twoCellAnchor>
    <xdr:from>
      <xdr:col>0</xdr:col>
      <xdr:colOff>657225</xdr:colOff>
      <xdr:row>21</xdr:row>
      <xdr:rowOff>200025</xdr:rowOff>
    </xdr:from>
    <xdr:to>
      <xdr:col>2</xdr:col>
      <xdr:colOff>57150</xdr:colOff>
      <xdr:row>23</xdr:row>
      <xdr:rowOff>0</xdr:rowOff>
    </xdr:to>
    <xdr:sp macro="" textlink="">
      <xdr:nvSpPr>
        <xdr:cNvPr id="6" name="직사각형 5"/>
        <xdr:cNvSpPr/>
      </xdr:nvSpPr>
      <xdr:spPr>
        <a:xfrm>
          <a:off x="657225" y="4600575"/>
          <a:ext cx="140017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238125</xdr:colOff>
      <xdr:row>22</xdr:row>
      <xdr:rowOff>95250</xdr:rowOff>
    </xdr:from>
    <xdr:to>
      <xdr:col>5</xdr:col>
      <xdr:colOff>428625</xdr:colOff>
      <xdr:row>23</xdr:row>
      <xdr:rowOff>200025</xdr:rowOff>
    </xdr:to>
    <xdr:sp macro="" textlink="">
      <xdr:nvSpPr>
        <xdr:cNvPr id="7" name="사각형 설명선 6"/>
        <xdr:cNvSpPr/>
      </xdr:nvSpPr>
      <xdr:spPr>
        <a:xfrm>
          <a:off x="2238375" y="4705350"/>
          <a:ext cx="2590800" cy="314325"/>
        </a:xfrm>
        <a:prstGeom prst="wedgeRectCallout">
          <a:avLst>
            <a:gd name="adj1" fmla="val -55391"/>
            <a:gd name="adj2" fmla="val -377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INSERT</a:t>
          </a:r>
          <a:r>
            <a:rPr lang="en-US" altLang="ko-KR" sz="1100" baseline="0"/>
            <a:t> </a:t>
          </a:r>
          <a:r>
            <a:rPr lang="ko-KR" altLang="en-US" sz="1100"/>
            <a:t>이벤트 후</a:t>
          </a:r>
          <a:r>
            <a:rPr lang="en-US" altLang="ko-KR" sz="1100"/>
            <a:t>, </a:t>
          </a:r>
          <a:r>
            <a:rPr lang="ko-KR" altLang="en-US" sz="1100"/>
            <a:t>트리거 실행</a:t>
          </a:r>
        </a:p>
      </xdr:txBody>
    </xdr:sp>
    <xdr:clientData/>
  </xdr:twoCellAnchor>
  <xdr:twoCellAnchor>
    <xdr:from>
      <xdr:col>0</xdr:col>
      <xdr:colOff>657225</xdr:colOff>
      <xdr:row>23</xdr:row>
      <xdr:rowOff>28576</xdr:rowOff>
    </xdr:from>
    <xdr:to>
      <xdr:col>2</xdr:col>
      <xdr:colOff>57150</xdr:colOff>
      <xdr:row>24</xdr:row>
      <xdr:rowOff>9526</xdr:rowOff>
    </xdr:to>
    <xdr:sp macro="" textlink="">
      <xdr:nvSpPr>
        <xdr:cNvPr id="8" name="직사각형 7"/>
        <xdr:cNvSpPr/>
      </xdr:nvSpPr>
      <xdr:spPr>
        <a:xfrm>
          <a:off x="657225" y="4848226"/>
          <a:ext cx="14001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95250</xdr:colOff>
      <xdr:row>24</xdr:row>
      <xdr:rowOff>76200</xdr:rowOff>
    </xdr:from>
    <xdr:to>
      <xdr:col>5</xdr:col>
      <xdr:colOff>285750</xdr:colOff>
      <xdr:row>25</xdr:row>
      <xdr:rowOff>180975</xdr:rowOff>
    </xdr:to>
    <xdr:sp macro="" textlink="">
      <xdr:nvSpPr>
        <xdr:cNvPr id="9" name="사각형 설명선 8"/>
        <xdr:cNvSpPr/>
      </xdr:nvSpPr>
      <xdr:spPr>
        <a:xfrm>
          <a:off x="2095500" y="5105400"/>
          <a:ext cx="2590800" cy="314325"/>
        </a:xfrm>
        <a:prstGeom prst="wedgeRectCallout">
          <a:avLst>
            <a:gd name="adj1" fmla="val -59067"/>
            <a:gd name="adj2" fmla="val -499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INSERT</a:t>
          </a:r>
          <a:r>
            <a:rPr lang="en-US" altLang="ko-KR" sz="1100" baseline="0"/>
            <a:t> </a:t>
          </a:r>
          <a:r>
            <a:rPr lang="ko-KR" altLang="en-US" sz="1100"/>
            <a:t>이벤트가 발생 할 대상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8</xdr:row>
      <xdr:rowOff>47624</xdr:rowOff>
    </xdr:from>
    <xdr:to>
      <xdr:col>5</xdr:col>
      <xdr:colOff>657226</xdr:colOff>
      <xdr:row>8</xdr:row>
      <xdr:rowOff>209549</xdr:rowOff>
    </xdr:to>
    <xdr:sp macro="" textlink="">
      <xdr:nvSpPr>
        <xdr:cNvPr id="4" name="오른쪽 화살표 3"/>
        <xdr:cNvSpPr/>
      </xdr:nvSpPr>
      <xdr:spPr>
        <a:xfrm flipH="1">
          <a:off x="3752851" y="1724024"/>
          <a:ext cx="5905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142875</xdr:colOff>
      <xdr:row>9</xdr:row>
      <xdr:rowOff>76200</xdr:rowOff>
    </xdr:from>
    <xdr:to>
      <xdr:col>5</xdr:col>
      <xdr:colOff>571500</xdr:colOff>
      <xdr:row>19</xdr:row>
      <xdr:rowOff>114300</xdr:rowOff>
    </xdr:to>
    <xdr:sp macro="" textlink="">
      <xdr:nvSpPr>
        <xdr:cNvPr id="5" name="왼쪽으로 구부러진 화살표 4"/>
        <xdr:cNvSpPr/>
      </xdr:nvSpPr>
      <xdr:spPr>
        <a:xfrm>
          <a:off x="3829050" y="1962150"/>
          <a:ext cx="428625" cy="21336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66676</xdr:colOff>
      <xdr:row>27</xdr:row>
      <xdr:rowOff>47624</xdr:rowOff>
    </xdr:from>
    <xdr:to>
      <xdr:col>5</xdr:col>
      <xdr:colOff>657226</xdr:colOff>
      <xdr:row>27</xdr:row>
      <xdr:rowOff>209549</xdr:rowOff>
    </xdr:to>
    <xdr:sp macro="" textlink="">
      <xdr:nvSpPr>
        <xdr:cNvPr id="6" name="오른쪽 화살표 5"/>
        <xdr:cNvSpPr/>
      </xdr:nvSpPr>
      <xdr:spPr>
        <a:xfrm flipH="1">
          <a:off x="3752851" y="1724024"/>
          <a:ext cx="5905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142875</xdr:colOff>
      <xdr:row>28</xdr:row>
      <xdr:rowOff>76200</xdr:rowOff>
    </xdr:from>
    <xdr:to>
      <xdr:col>5</xdr:col>
      <xdr:colOff>571500</xdr:colOff>
      <xdr:row>38</xdr:row>
      <xdr:rowOff>114300</xdr:rowOff>
    </xdr:to>
    <xdr:sp macro="" textlink="">
      <xdr:nvSpPr>
        <xdr:cNvPr id="7" name="왼쪽으로 구부러진 화살표 6"/>
        <xdr:cNvSpPr/>
      </xdr:nvSpPr>
      <xdr:spPr>
        <a:xfrm>
          <a:off x="3829050" y="1962150"/>
          <a:ext cx="428625" cy="21336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638175</xdr:colOff>
      <xdr:row>10</xdr:row>
      <xdr:rowOff>104775</xdr:rowOff>
    </xdr:from>
    <xdr:to>
      <xdr:col>11</xdr:col>
      <xdr:colOff>47625</xdr:colOff>
      <xdr:row>12</xdr:row>
      <xdr:rowOff>133350</xdr:rowOff>
    </xdr:to>
    <xdr:sp macro="" textlink="">
      <xdr:nvSpPr>
        <xdr:cNvPr id="8" name="사각형 설명선 7"/>
        <xdr:cNvSpPr/>
      </xdr:nvSpPr>
      <xdr:spPr>
        <a:xfrm>
          <a:off x="5010150" y="2200275"/>
          <a:ext cx="2838450" cy="447675"/>
        </a:xfrm>
        <a:prstGeom prst="wedgeRectCallout">
          <a:avLst>
            <a:gd name="adj1" fmla="val -48283"/>
            <a:gd name="adj2" fmla="val -1183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이벤트 </a:t>
          </a:r>
          <a:r>
            <a:rPr lang="en-US" altLang="ko-KR" sz="1100"/>
            <a:t>: order_list </a:t>
          </a:r>
          <a:r>
            <a:rPr lang="ko-KR" altLang="en-US" sz="1100"/>
            <a:t>테이블에 대한 </a:t>
          </a:r>
          <a:r>
            <a:rPr lang="en-US" altLang="ko-KR" sz="1100"/>
            <a:t>INSERT</a:t>
          </a:r>
          <a:endParaRPr lang="ko-KR" altLang="en-US" sz="1100"/>
        </a:p>
      </xdr:txBody>
    </xdr:sp>
    <xdr:clientData/>
  </xdr:twoCellAnchor>
  <xdr:twoCellAnchor>
    <xdr:from>
      <xdr:col>6</xdr:col>
      <xdr:colOff>619125</xdr:colOff>
      <xdr:row>16</xdr:row>
      <xdr:rowOff>95250</xdr:rowOff>
    </xdr:from>
    <xdr:to>
      <xdr:col>11</xdr:col>
      <xdr:colOff>28575</xdr:colOff>
      <xdr:row>18</xdr:row>
      <xdr:rowOff>123825</xdr:rowOff>
    </xdr:to>
    <xdr:sp macro="" textlink="">
      <xdr:nvSpPr>
        <xdr:cNvPr id="9" name="사각형 설명선 8"/>
        <xdr:cNvSpPr/>
      </xdr:nvSpPr>
      <xdr:spPr>
        <a:xfrm>
          <a:off x="4991100" y="3448050"/>
          <a:ext cx="2838450" cy="447675"/>
        </a:xfrm>
        <a:prstGeom prst="wedgeRectCallout">
          <a:avLst>
            <a:gd name="adj1" fmla="val -48283"/>
            <a:gd name="adj2" fmla="val -1183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트리거에서 자동 실행 할 문장</a:t>
          </a:r>
        </a:p>
      </xdr:txBody>
    </xdr:sp>
    <xdr:clientData/>
  </xdr:twoCellAnchor>
  <xdr:twoCellAnchor>
    <xdr:from>
      <xdr:col>6</xdr:col>
      <xdr:colOff>609599</xdr:colOff>
      <xdr:row>37</xdr:row>
      <xdr:rowOff>180975</xdr:rowOff>
    </xdr:from>
    <xdr:to>
      <xdr:col>11</xdr:col>
      <xdr:colOff>676274</xdr:colOff>
      <xdr:row>42</xdr:row>
      <xdr:rowOff>0</xdr:rowOff>
    </xdr:to>
    <xdr:sp macro="" textlink="">
      <xdr:nvSpPr>
        <xdr:cNvPr id="10" name="사각형 설명선 9"/>
        <xdr:cNvSpPr/>
      </xdr:nvSpPr>
      <xdr:spPr>
        <a:xfrm>
          <a:off x="4981574" y="7934325"/>
          <a:ext cx="3495675" cy="866775"/>
        </a:xfrm>
        <a:prstGeom prst="wedgeRectCallout">
          <a:avLst>
            <a:gd name="adj1" fmla="val -40990"/>
            <a:gd name="adj2" fmla="val -981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해당 날짜의 해당 상품에 대한 주문 실적이 존재하므로</a:t>
          </a:r>
          <a:endParaRPr lang="en-US" altLang="ko-KR" sz="1100"/>
        </a:p>
        <a:p>
          <a:pPr algn="ctr"/>
          <a:r>
            <a:rPr lang="ko-KR" altLang="en-US" sz="1100"/>
            <a:t>집계 테이블에는 </a:t>
          </a:r>
          <a:r>
            <a:rPr lang="en-US" altLang="ko-KR" sz="1100"/>
            <a:t>UPDATE </a:t>
          </a:r>
          <a:r>
            <a:rPr lang="ko-KR" altLang="en-US" sz="1100"/>
            <a:t>실행</a:t>
          </a:r>
        </a:p>
      </xdr:txBody>
    </xdr:sp>
    <xdr:clientData/>
  </xdr:twoCellAnchor>
  <xdr:twoCellAnchor>
    <xdr:from>
      <xdr:col>2</xdr:col>
      <xdr:colOff>561975</xdr:colOff>
      <xdr:row>65</xdr:row>
      <xdr:rowOff>85725</xdr:rowOff>
    </xdr:from>
    <xdr:to>
      <xdr:col>4</xdr:col>
      <xdr:colOff>600075</xdr:colOff>
      <xdr:row>67</xdr:row>
      <xdr:rowOff>47625</xdr:rowOff>
    </xdr:to>
    <xdr:sp macro="" textlink="">
      <xdr:nvSpPr>
        <xdr:cNvPr id="11" name="사각형 설명선 10"/>
        <xdr:cNvSpPr/>
      </xdr:nvSpPr>
      <xdr:spPr>
        <a:xfrm>
          <a:off x="2105025" y="13706475"/>
          <a:ext cx="1409700" cy="381000"/>
        </a:xfrm>
        <a:prstGeom prst="wedgeRectCallout">
          <a:avLst>
            <a:gd name="adj1" fmla="val -62049"/>
            <a:gd name="adj2" fmla="val 3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행트리거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11</xdr:row>
      <xdr:rowOff>104775</xdr:rowOff>
    </xdr:from>
    <xdr:to>
      <xdr:col>5</xdr:col>
      <xdr:colOff>657225</xdr:colOff>
      <xdr:row>14</xdr:row>
      <xdr:rowOff>104775</xdr:rowOff>
    </xdr:to>
    <xdr:sp macro="" textlink="">
      <xdr:nvSpPr>
        <xdr:cNvPr id="4" name="직사각형 3"/>
        <xdr:cNvSpPr/>
      </xdr:nvSpPr>
      <xdr:spPr>
        <a:xfrm>
          <a:off x="657225" y="2409825"/>
          <a:ext cx="3429000" cy="628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314325</xdr:colOff>
      <xdr:row>11</xdr:row>
      <xdr:rowOff>66675</xdr:rowOff>
    </xdr:from>
    <xdr:to>
      <xdr:col>10</xdr:col>
      <xdr:colOff>0</xdr:colOff>
      <xdr:row>14</xdr:row>
      <xdr:rowOff>114300</xdr:rowOff>
    </xdr:to>
    <xdr:sp macro="" textlink="">
      <xdr:nvSpPr>
        <xdr:cNvPr id="5" name="모서리가 둥근 사각형 설명선 4"/>
        <xdr:cNvSpPr/>
      </xdr:nvSpPr>
      <xdr:spPr>
        <a:xfrm>
          <a:off x="4429125" y="2371725"/>
          <a:ext cx="2428875" cy="676275"/>
        </a:xfrm>
        <a:prstGeom prst="wedgeRoundRectCallout">
          <a:avLst>
            <a:gd name="adj1" fmla="val -62009"/>
            <a:gd name="adj2" fmla="val 943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튜닝 대상 </a:t>
          </a:r>
          <a:r>
            <a:rPr lang="en-US" altLang="ko-KR" sz="1100"/>
            <a:t>PL/SQL </a:t>
          </a:r>
          <a:r>
            <a:rPr lang="ko-KR" altLang="en-US" sz="1100"/>
            <a:t>프로그램</a:t>
          </a:r>
        </a:p>
      </xdr:txBody>
    </xdr:sp>
    <xdr:clientData/>
  </xdr:twoCellAnchor>
  <xdr:twoCellAnchor>
    <xdr:from>
      <xdr:col>0</xdr:col>
      <xdr:colOff>657225</xdr:colOff>
      <xdr:row>37</xdr:row>
      <xdr:rowOff>104775</xdr:rowOff>
    </xdr:from>
    <xdr:to>
      <xdr:col>5</xdr:col>
      <xdr:colOff>657225</xdr:colOff>
      <xdr:row>40</xdr:row>
      <xdr:rowOff>104775</xdr:rowOff>
    </xdr:to>
    <xdr:sp macro="" textlink="">
      <xdr:nvSpPr>
        <xdr:cNvPr id="6" name="직사각형 5"/>
        <xdr:cNvSpPr/>
      </xdr:nvSpPr>
      <xdr:spPr>
        <a:xfrm>
          <a:off x="657225" y="2409825"/>
          <a:ext cx="3429000" cy="628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666750</xdr:colOff>
      <xdr:row>91</xdr:row>
      <xdr:rowOff>123825</xdr:rowOff>
    </xdr:from>
    <xdr:to>
      <xdr:col>5</xdr:col>
      <xdr:colOff>666750</xdr:colOff>
      <xdr:row>94</xdr:row>
      <xdr:rowOff>123825</xdr:rowOff>
    </xdr:to>
    <xdr:sp macro="" textlink="">
      <xdr:nvSpPr>
        <xdr:cNvPr id="8" name="직사각형 7"/>
        <xdr:cNvSpPr/>
      </xdr:nvSpPr>
      <xdr:spPr>
        <a:xfrm>
          <a:off x="666750" y="19192875"/>
          <a:ext cx="3429000" cy="628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48</xdr:row>
      <xdr:rowOff>0</xdr:rowOff>
    </xdr:from>
    <xdr:to>
      <xdr:col>3</xdr:col>
      <xdr:colOff>0</xdr:colOff>
      <xdr:row>49</xdr:row>
      <xdr:rowOff>19050</xdr:rowOff>
    </xdr:to>
    <xdr:sp macro="" textlink="">
      <xdr:nvSpPr>
        <xdr:cNvPr id="2" name="직사각형 1"/>
        <xdr:cNvSpPr/>
      </xdr:nvSpPr>
      <xdr:spPr>
        <a:xfrm>
          <a:off x="523875" y="10267950"/>
          <a:ext cx="1533525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581025</xdr:colOff>
      <xdr:row>63</xdr:row>
      <xdr:rowOff>0</xdr:rowOff>
    </xdr:from>
    <xdr:to>
      <xdr:col>3</xdr:col>
      <xdr:colOff>57150</xdr:colOff>
      <xdr:row>64</xdr:row>
      <xdr:rowOff>19050</xdr:rowOff>
    </xdr:to>
    <xdr:sp macro="" textlink="">
      <xdr:nvSpPr>
        <xdr:cNvPr id="3" name="직사각형 2"/>
        <xdr:cNvSpPr/>
      </xdr:nvSpPr>
      <xdr:spPr>
        <a:xfrm>
          <a:off x="581025" y="13411200"/>
          <a:ext cx="1533525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142875</xdr:colOff>
      <xdr:row>28</xdr:row>
      <xdr:rowOff>190500</xdr:rowOff>
    </xdr:from>
    <xdr:to>
      <xdr:col>3</xdr:col>
      <xdr:colOff>0</xdr:colOff>
      <xdr:row>30</xdr:row>
      <xdr:rowOff>38100</xdr:rowOff>
    </xdr:to>
    <xdr:sp macro="" textlink="">
      <xdr:nvSpPr>
        <xdr:cNvPr id="4" name="타원 3"/>
        <xdr:cNvSpPr/>
      </xdr:nvSpPr>
      <xdr:spPr>
        <a:xfrm>
          <a:off x="1514475" y="6267450"/>
          <a:ext cx="54292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95250</xdr:colOff>
      <xdr:row>93</xdr:row>
      <xdr:rowOff>0</xdr:rowOff>
    </xdr:from>
    <xdr:to>
      <xdr:col>2</xdr:col>
      <xdr:colOff>638175</xdr:colOff>
      <xdr:row>94</xdr:row>
      <xdr:rowOff>57150</xdr:rowOff>
    </xdr:to>
    <xdr:sp macro="" textlink="">
      <xdr:nvSpPr>
        <xdr:cNvPr id="5" name="타원 4"/>
        <xdr:cNvSpPr/>
      </xdr:nvSpPr>
      <xdr:spPr>
        <a:xfrm>
          <a:off x="1466850" y="19907250"/>
          <a:ext cx="54292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552450</xdr:colOff>
      <xdr:row>108</xdr:row>
      <xdr:rowOff>0</xdr:rowOff>
    </xdr:from>
    <xdr:to>
      <xdr:col>3</xdr:col>
      <xdr:colOff>28575</xdr:colOff>
      <xdr:row>109</xdr:row>
      <xdr:rowOff>19050</xdr:rowOff>
    </xdr:to>
    <xdr:sp macro="" textlink="">
      <xdr:nvSpPr>
        <xdr:cNvPr id="6" name="직사각형 5"/>
        <xdr:cNvSpPr/>
      </xdr:nvSpPr>
      <xdr:spPr>
        <a:xfrm>
          <a:off x="552450" y="23050500"/>
          <a:ext cx="1533525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628651</xdr:colOff>
      <xdr:row>71</xdr:row>
      <xdr:rowOff>9525</xdr:rowOff>
    </xdr:from>
    <xdr:to>
      <xdr:col>2</xdr:col>
      <xdr:colOff>666751</xdr:colOff>
      <xdr:row>72</xdr:row>
      <xdr:rowOff>0</xdr:rowOff>
    </xdr:to>
    <xdr:sp macro="" textlink="">
      <xdr:nvSpPr>
        <xdr:cNvPr id="2" name="직사각형 1"/>
        <xdr:cNvSpPr/>
      </xdr:nvSpPr>
      <xdr:spPr>
        <a:xfrm>
          <a:off x="628651" y="15097125"/>
          <a:ext cx="1409700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51</xdr:row>
      <xdr:rowOff>1</xdr:rowOff>
    </xdr:from>
    <xdr:to>
      <xdr:col>11</xdr:col>
      <xdr:colOff>257175</xdr:colOff>
      <xdr:row>52</xdr:row>
      <xdr:rowOff>19051</xdr:rowOff>
    </xdr:to>
    <xdr:sp macro="" textlink="">
      <xdr:nvSpPr>
        <xdr:cNvPr id="2" name="직사각형 1"/>
        <xdr:cNvSpPr/>
      </xdr:nvSpPr>
      <xdr:spPr>
        <a:xfrm>
          <a:off x="581025" y="10896601"/>
          <a:ext cx="7219950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600075</xdr:colOff>
      <xdr:row>95</xdr:row>
      <xdr:rowOff>200025</xdr:rowOff>
    </xdr:from>
    <xdr:to>
      <xdr:col>11</xdr:col>
      <xdr:colOff>276225</xdr:colOff>
      <xdr:row>97</xdr:row>
      <xdr:rowOff>9525</xdr:rowOff>
    </xdr:to>
    <xdr:sp macro="" textlink="">
      <xdr:nvSpPr>
        <xdr:cNvPr id="3" name="직사각형 2"/>
        <xdr:cNvSpPr/>
      </xdr:nvSpPr>
      <xdr:spPr>
        <a:xfrm>
          <a:off x="600075" y="20526375"/>
          <a:ext cx="7219950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581025</xdr:colOff>
      <xdr:row>148</xdr:row>
      <xdr:rowOff>9525</xdr:rowOff>
    </xdr:from>
    <xdr:to>
      <xdr:col>11</xdr:col>
      <xdr:colOff>257175</xdr:colOff>
      <xdr:row>149</xdr:row>
      <xdr:rowOff>28575</xdr:rowOff>
    </xdr:to>
    <xdr:sp macro="" textlink="">
      <xdr:nvSpPr>
        <xdr:cNvPr id="4" name="직사각형 3"/>
        <xdr:cNvSpPr/>
      </xdr:nvSpPr>
      <xdr:spPr>
        <a:xfrm>
          <a:off x="581025" y="31022925"/>
          <a:ext cx="7219950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590550</xdr:colOff>
      <xdr:row>193</xdr:row>
      <xdr:rowOff>200025</xdr:rowOff>
    </xdr:from>
    <xdr:to>
      <xdr:col>11</xdr:col>
      <xdr:colOff>266700</xdr:colOff>
      <xdr:row>195</xdr:row>
      <xdr:rowOff>9525</xdr:rowOff>
    </xdr:to>
    <xdr:sp macro="" textlink="">
      <xdr:nvSpPr>
        <xdr:cNvPr id="5" name="직사각형 4"/>
        <xdr:cNvSpPr/>
      </xdr:nvSpPr>
      <xdr:spPr>
        <a:xfrm>
          <a:off x="590550" y="40643175"/>
          <a:ext cx="7219950" cy="228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47</xdr:row>
      <xdr:rowOff>0</xdr:rowOff>
    </xdr:from>
    <xdr:to>
      <xdr:col>11</xdr:col>
      <xdr:colOff>190500</xdr:colOff>
      <xdr:row>48</xdr:row>
      <xdr:rowOff>9525</xdr:rowOff>
    </xdr:to>
    <xdr:sp macro="" textlink="">
      <xdr:nvSpPr>
        <xdr:cNvPr id="2" name="직사각형 1"/>
        <xdr:cNvSpPr/>
      </xdr:nvSpPr>
      <xdr:spPr>
        <a:xfrm>
          <a:off x="590550" y="9848850"/>
          <a:ext cx="7143750" cy="219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590550</xdr:colOff>
      <xdr:row>64</xdr:row>
      <xdr:rowOff>0</xdr:rowOff>
    </xdr:from>
    <xdr:to>
      <xdr:col>11</xdr:col>
      <xdr:colOff>190500</xdr:colOff>
      <xdr:row>65</xdr:row>
      <xdr:rowOff>9525</xdr:rowOff>
    </xdr:to>
    <xdr:sp macro="" textlink="">
      <xdr:nvSpPr>
        <xdr:cNvPr id="3" name="직사각형 2"/>
        <xdr:cNvSpPr/>
      </xdr:nvSpPr>
      <xdr:spPr>
        <a:xfrm>
          <a:off x="590550" y="13411200"/>
          <a:ext cx="7143750" cy="219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542925</xdr:colOff>
      <xdr:row>119</xdr:row>
      <xdr:rowOff>0</xdr:rowOff>
    </xdr:from>
    <xdr:to>
      <xdr:col>11</xdr:col>
      <xdr:colOff>142875</xdr:colOff>
      <xdr:row>120</xdr:row>
      <xdr:rowOff>9525</xdr:rowOff>
    </xdr:to>
    <xdr:sp macro="" textlink="">
      <xdr:nvSpPr>
        <xdr:cNvPr id="4" name="직사각형 3"/>
        <xdr:cNvSpPr/>
      </xdr:nvSpPr>
      <xdr:spPr>
        <a:xfrm>
          <a:off x="542925" y="24936450"/>
          <a:ext cx="7143750" cy="219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609600</xdr:colOff>
      <xdr:row>136</xdr:row>
      <xdr:rowOff>9525</xdr:rowOff>
    </xdr:from>
    <xdr:to>
      <xdr:col>11</xdr:col>
      <xdr:colOff>209550</xdr:colOff>
      <xdr:row>137</xdr:row>
      <xdr:rowOff>19050</xdr:rowOff>
    </xdr:to>
    <xdr:sp macro="" textlink="">
      <xdr:nvSpPr>
        <xdr:cNvPr id="5" name="직사각형 4"/>
        <xdr:cNvSpPr/>
      </xdr:nvSpPr>
      <xdr:spPr>
        <a:xfrm>
          <a:off x="609600" y="28508325"/>
          <a:ext cx="7143750" cy="219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47</xdr:row>
      <xdr:rowOff>76200</xdr:rowOff>
    </xdr:from>
    <xdr:to>
      <xdr:col>9</xdr:col>
      <xdr:colOff>657225</xdr:colOff>
      <xdr:row>49</xdr:row>
      <xdr:rowOff>85725</xdr:rowOff>
    </xdr:to>
    <xdr:sp macro="" textlink="">
      <xdr:nvSpPr>
        <xdr:cNvPr id="2" name="오른쪽 중괄호 1"/>
        <xdr:cNvSpPr/>
      </xdr:nvSpPr>
      <xdr:spPr>
        <a:xfrm>
          <a:off x="6638925" y="9925050"/>
          <a:ext cx="228600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85724</xdr:colOff>
      <xdr:row>50</xdr:row>
      <xdr:rowOff>104775</xdr:rowOff>
    </xdr:from>
    <xdr:to>
      <xdr:col>9</xdr:col>
      <xdr:colOff>590549</xdr:colOff>
      <xdr:row>54</xdr:row>
      <xdr:rowOff>114300</xdr:rowOff>
    </xdr:to>
    <xdr:sp macro="" textlink="">
      <xdr:nvSpPr>
        <xdr:cNvPr id="3" name="오른쪽 중괄호 2"/>
        <xdr:cNvSpPr/>
      </xdr:nvSpPr>
      <xdr:spPr>
        <a:xfrm>
          <a:off x="6657974" y="10582275"/>
          <a:ext cx="209550" cy="847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85725</xdr:colOff>
      <xdr:row>55</xdr:row>
      <xdr:rowOff>142875</xdr:rowOff>
    </xdr:from>
    <xdr:to>
      <xdr:col>9</xdr:col>
      <xdr:colOff>590550</xdr:colOff>
      <xdr:row>60</xdr:row>
      <xdr:rowOff>114300</xdr:rowOff>
    </xdr:to>
    <xdr:sp macro="" textlink="">
      <xdr:nvSpPr>
        <xdr:cNvPr id="4" name="오른쪽 중괄호 3"/>
        <xdr:cNvSpPr/>
      </xdr:nvSpPr>
      <xdr:spPr>
        <a:xfrm>
          <a:off x="6657975" y="11668125"/>
          <a:ext cx="20955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66675</xdr:colOff>
      <xdr:row>96</xdr:row>
      <xdr:rowOff>76200</xdr:rowOff>
    </xdr:from>
    <xdr:to>
      <xdr:col>9</xdr:col>
      <xdr:colOff>657225</xdr:colOff>
      <xdr:row>98</xdr:row>
      <xdr:rowOff>85725</xdr:rowOff>
    </xdr:to>
    <xdr:sp macro="" textlink="">
      <xdr:nvSpPr>
        <xdr:cNvPr id="5" name="오른쪽 중괄호 4"/>
        <xdr:cNvSpPr/>
      </xdr:nvSpPr>
      <xdr:spPr>
        <a:xfrm>
          <a:off x="6638925" y="20193000"/>
          <a:ext cx="228600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85724</xdr:colOff>
      <xdr:row>99</xdr:row>
      <xdr:rowOff>104775</xdr:rowOff>
    </xdr:from>
    <xdr:to>
      <xdr:col>9</xdr:col>
      <xdr:colOff>590549</xdr:colOff>
      <xdr:row>103</xdr:row>
      <xdr:rowOff>114300</xdr:rowOff>
    </xdr:to>
    <xdr:sp macro="" textlink="">
      <xdr:nvSpPr>
        <xdr:cNvPr id="6" name="오른쪽 중괄호 5"/>
        <xdr:cNvSpPr/>
      </xdr:nvSpPr>
      <xdr:spPr>
        <a:xfrm>
          <a:off x="6657974" y="20850225"/>
          <a:ext cx="209550" cy="847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85725</xdr:colOff>
      <xdr:row>104</xdr:row>
      <xdr:rowOff>142875</xdr:rowOff>
    </xdr:from>
    <xdr:to>
      <xdr:col>9</xdr:col>
      <xdr:colOff>590550</xdr:colOff>
      <xdr:row>109</xdr:row>
      <xdr:rowOff>114300</xdr:rowOff>
    </xdr:to>
    <xdr:sp macro="" textlink="">
      <xdr:nvSpPr>
        <xdr:cNvPr id="7" name="오른쪽 중괄호 6"/>
        <xdr:cNvSpPr/>
      </xdr:nvSpPr>
      <xdr:spPr>
        <a:xfrm>
          <a:off x="6657975" y="21936075"/>
          <a:ext cx="209550" cy="10191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11</xdr:col>
      <xdr:colOff>0</xdr:colOff>
      <xdr:row>101</xdr:row>
      <xdr:rowOff>104775</xdr:rowOff>
    </xdr:from>
    <xdr:to>
      <xdr:col>11</xdr:col>
      <xdr:colOff>676275</xdr:colOff>
      <xdr:row>101</xdr:row>
      <xdr:rowOff>114300</xdr:rowOff>
    </xdr:to>
    <xdr:cxnSp macro="">
      <xdr:nvCxnSpPr>
        <xdr:cNvPr id="8" name="직선 화살표 연결선 7"/>
        <xdr:cNvCxnSpPr/>
      </xdr:nvCxnSpPr>
      <xdr:spPr>
        <a:xfrm>
          <a:off x="7343775" y="21269325"/>
          <a:ext cx="3524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107</xdr:row>
      <xdr:rowOff>95250</xdr:rowOff>
    </xdr:from>
    <xdr:to>
      <xdr:col>12</xdr:col>
      <xdr:colOff>38100</xdr:colOff>
      <xdr:row>107</xdr:row>
      <xdr:rowOff>104777</xdr:rowOff>
    </xdr:to>
    <xdr:cxnSp macro="">
      <xdr:nvCxnSpPr>
        <xdr:cNvPr id="9" name="직선 화살표 연결선 8"/>
        <xdr:cNvCxnSpPr/>
      </xdr:nvCxnSpPr>
      <xdr:spPr>
        <a:xfrm flipV="1">
          <a:off x="7362825" y="22517100"/>
          <a:ext cx="371475" cy="95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97</xdr:row>
      <xdr:rowOff>95249</xdr:rowOff>
    </xdr:from>
    <xdr:to>
      <xdr:col>12</xdr:col>
      <xdr:colOff>19050</xdr:colOff>
      <xdr:row>97</xdr:row>
      <xdr:rowOff>95250</xdr:rowOff>
    </xdr:to>
    <xdr:cxnSp macro="">
      <xdr:nvCxnSpPr>
        <xdr:cNvPr id="10" name="직선 화살표 연결선 9"/>
        <xdr:cNvCxnSpPr/>
      </xdr:nvCxnSpPr>
      <xdr:spPr>
        <a:xfrm>
          <a:off x="7343775" y="20421599"/>
          <a:ext cx="3714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95250</xdr:rowOff>
    </xdr:from>
    <xdr:to>
      <xdr:col>10</xdr:col>
      <xdr:colOff>9525</xdr:colOff>
      <xdr:row>141</xdr:row>
      <xdr:rowOff>96838</xdr:rowOff>
    </xdr:to>
    <xdr:cxnSp macro="">
      <xdr:nvCxnSpPr>
        <xdr:cNvPr id="11" name="직선 화살표 연결선 10"/>
        <xdr:cNvCxnSpPr/>
      </xdr:nvCxnSpPr>
      <xdr:spPr>
        <a:xfrm>
          <a:off x="6572250" y="29641800"/>
          <a:ext cx="304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143</xdr:row>
      <xdr:rowOff>95250</xdr:rowOff>
    </xdr:from>
    <xdr:to>
      <xdr:col>10</xdr:col>
      <xdr:colOff>0</xdr:colOff>
      <xdr:row>143</xdr:row>
      <xdr:rowOff>104775</xdr:rowOff>
    </xdr:to>
    <xdr:cxnSp macro="">
      <xdr:nvCxnSpPr>
        <xdr:cNvPr id="12" name="직선 화살표 연결선 11"/>
        <xdr:cNvCxnSpPr/>
      </xdr:nvCxnSpPr>
      <xdr:spPr>
        <a:xfrm flipV="1">
          <a:off x="6572250" y="30060900"/>
          <a:ext cx="2952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145</xdr:row>
      <xdr:rowOff>104775</xdr:rowOff>
    </xdr:from>
    <xdr:to>
      <xdr:col>10</xdr:col>
      <xdr:colOff>0</xdr:colOff>
      <xdr:row>145</xdr:row>
      <xdr:rowOff>106363</xdr:rowOff>
    </xdr:to>
    <xdr:cxnSp macro="">
      <xdr:nvCxnSpPr>
        <xdr:cNvPr id="13" name="직선 화살표 연결선 12"/>
        <xdr:cNvCxnSpPr/>
      </xdr:nvCxnSpPr>
      <xdr:spPr>
        <a:xfrm>
          <a:off x="6572250" y="30489525"/>
          <a:ext cx="295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147</xdr:row>
      <xdr:rowOff>114300</xdr:rowOff>
    </xdr:from>
    <xdr:to>
      <xdr:col>9</xdr:col>
      <xdr:colOff>676275</xdr:colOff>
      <xdr:row>147</xdr:row>
      <xdr:rowOff>115888</xdr:rowOff>
    </xdr:to>
    <xdr:cxnSp macro="">
      <xdr:nvCxnSpPr>
        <xdr:cNvPr id="14" name="직선 화살표 연결선 13"/>
        <xdr:cNvCxnSpPr/>
      </xdr:nvCxnSpPr>
      <xdr:spPr>
        <a:xfrm>
          <a:off x="6572250" y="30918150"/>
          <a:ext cx="295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149</xdr:row>
      <xdr:rowOff>95250</xdr:rowOff>
    </xdr:from>
    <xdr:to>
      <xdr:col>10</xdr:col>
      <xdr:colOff>0</xdr:colOff>
      <xdr:row>149</xdr:row>
      <xdr:rowOff>96838</xdr:rowOff>
    </xdr:to>
    <xdr:cxnSp macro="">
      <xdr:nvCxnSpPr>
        <xdr:cNvPr id="15" name="직선 화살표 연결선 14"/>
        <xdr:cNvCxnSpPr/>
      </xdr:nvCxnSpPr>
      <xdr:spPr>
        <a:xfrm>
          <a:off x="6572250" y="31318200"/>
          <a:ext cx="295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151</xdr:row>
      <xdr:rowOff>95250</xdr:rowOff>
    </xdr:from>
    <xdr:to>
      <xdr:col>10</xdr:col>
      <xdr:colOff>0</xdr:colOff>
      <xdr:row>151</xdr:row>
      <xdr:rowOff>96838</xdr:rowOff>
    </xdr:to>
    <xdr:cxnSp macro="">
      <xdr:nvCxnSpPr>
        <xdr:cNvPr id="16" name="직선 화살표 연결선 15"/>
        <xdr:cNvCxnSpPr/>
      </xdr:nvCxnSpPr>
      <xdr:spPr>
        <a:xfrm>
          <a:off x="6572250" y="31737300"/>
          <a:ext cx="2952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153</xdr:row>
      <xdr:rowOff>38100</xdr:rowOff>
    </xdr:from>
    <xdr:to>
      <xdr:col>9</xdr:col>
      <xdr:colOff>171450</xdr:colOff>
      <xdr:row>156</xdr:row>
      <xdr:rowOff>171450</xdr:rowOff>
    </xdr:to>
    <xdr:sp macro="" textlink="">
      <xdr:nvSpPr>
        <xdr:cNvPr id="17" name="오른쪽 중괄호 16"/>
        <xdr:cNvSpPr/>
      </xdr:nvSpPr>
      <xdr:spPr>
        <a:xfrm>
          <a:off x="6667500" y="32099250"/>
          <a:ext cx="76200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171450</xdr:colOff>
      <xdr:row>153</xdr:row>
      <xdr:rowOff>104776</xdr:rowOff>
    </xdr:from>
    <xdr:to>
      <xdr:col>10</xdr:col>
      <xdr:colOff>0</xdr:colOff>
      <xdr:row>155</xdr:row>
      <xdr:rowOff>1</xdr:rowOff>
    </xdr:to>
    <xdr:cxnSp macro="">
      <xdr:nvCxnSpPr>
        <xdr:cNvPr id="18" name="직선 화살표 연결선 17"/>
        <xdr:cNvCxnSpPr>
          <a:stCxn id="17" idx="1"/>
        </xdr:cNvCxnSpPr>
      </xdr:nvCxnSpPr>
      <xdr:spPr>
        <a:xfrm rot="10800000" flipH="1">
          <a:off x="6743700" y="32165926"/>
          <a:ext cx="12382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141</xdr:row>
      <xdr:rowOff>104775</xdr:rowOff>
    </xdr:from>
    <xdr:to>
      <xdr:col>11</xdr:col>
      <xdr:colOff>666750</xdr:colOff>
      <xdr:row>141</xdr:row>
      <xdr:rowOff>104776</xdr:rowOff>
    </xdr:to>
    <xdr:cxnSp macro="">
      <xdr:nvCxnSpPr>
        <xdr:cNvPr id="19" name="직선 화살표 연결선 18"/>
        <xdr:cNvCxnSpPr/>
      </xdr:nvCxnSpPr>
      <xdr:spPr>
        <a:xfrm flipV="1">
          <a:off x="7372350" y="29651325"/>
          <a:ext cx="32385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143</xdr:row>
      <xdr:rowOff>104775</xdr:rowOff>
    </xdr:from>
    <xdr:to>
      <xdr:col>13</xdr:col>
      <xdr:colOff>666750</xdr:colOff>
      <xdr:row>143</xdr:row>
      <xdr:rowOff>104776</xdr:rowOff>
    </xdr:to>
    <xdr:cxnSp macro="">
      <xdr:nvCxnSpPr>
        <xdr:cNvPr id="20" name="직선 화살표 연결선 19"/>
        <xdr:cNvCxnSpPr/>
      </xdr:nvCxnSpPr>
      <xdr:spPr>
        <a:xfrm flipV="1">
          <a:off x="8391525" y="30070425"/>
          <a:ext cx="6572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153</xdr:row>
      <xdr:rowOff>114300</xdr:rowOff>
    </xdr:from>
    <xdr:to>
      <xdr:col>13</xdr:col>
      <xdr:colOff>676275</xdr:colOff>
      <xdr:row>153</xdr:row>
      <xdr:rowOff>114301</xdr:rowOff>
    </xdr:to>
    <xdr:cxnSp macro="">
      <xdr:nvCxnSpPr>
        <xdr:cNvPr id="21" name="직선 화살표 연결선 20"/>
        <xdr:cNvCxnSpPr/>
      </xdr:nvCxnSpPr>
      <xdr:spPr>
        <a:xfrm flipV="1">
          <a:off x="8401050" y="32175450"/>
          <a:ext cx="6572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143</xdr:row>
      <xdr:rowOff>104775</xdr:rowOff>
    </xdr:from>
    <xdr:to>
      <xdr:col>15</xdr:col>
      <xdr:colOff>666750</xdr:colOff>
      <xdr:row>143</xdr:row>
      <xdr:rowOff>104776</xdr:rowOff>
    </xdr:to>
    <xdr:cxnSp macro="">
      <xdr:nvCxnSpPr>
        <xdr:cNvPr id="22" name="직선 화살표 연결선 21"/>
        <xdr:cNvCxnSpPr/>
      </xdr:nvCxnSpPr>
      <xdr:spPr>
        <a:xfrm flipV="1">
          <a:off x="9763125" y="30070425"/>
          <a:ext cx="6572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144</xdr:row>
      <xdr:rowOff>114300</xdr:rowOff>
    </xdr:from>
    <xdr:to>
      <xdr:col>15</xdr:col>
      <xdr:colOff>666750</xdr:colOff>
      <xdr:row>144</xdr:row>
      <xdr:rowOff>114301</xdr:rowOff>
    </xdr:to>
    <xdr:cxnSp macro="">
      <xdr:nvCxnSpPr>
        <xdr:cNvPr id="23" name="직선 화살표 연결선 22"/>
        <xdr:cNvCxnSpPr/>
      </xdr:nvCxnSpPr>
      <xdr:spPr>
        <a:xfrm flipV="1">
          <a:off x="9763125" y="30289500"/>
          <a:ext cx="65722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143</xdr:row>
      <xdr:rowOff>104775</xdr:rowOff>
    </xdr:from>
    <xdr:to>
      <xdr:col>11</xdr:col>
      <xdr:colOff>657225</xdr:colOff>
      <xdr:row>143</xdr:row>
      <xdr:rowOff>104776</xdr:rowOff>
    </xdr:to>
    <xdr:cxnSp macro="">
      <xdr:nvCxnSpPr>
        <xdr:cNvPr id="24" name="직선 화살표 연결선 23"/>
        <xdr:cNvCxnSpPr/>
      </xdr:nvCxnSpPr>
      <xdr:spPr>
        <a:xfrm flipV="1">
          <a:off x="7362825" y="30070425"/>
          <a:ext cx="3333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145</xdr:row>
      <xdr:rowOff>104775</xdr:rowOff>
    </xdr:from>
    <xdr:to>
      <xdr:col>11</xdr:col>
      <xdr:colOff>657225</xdr:colOff>
      <xdr:row>145</xdr:row>
      <xdr:rowOff>104776</xdr:rowOff>
    </xdr:to>
    <xdr:cxnSp macro="">
      <xdr:nvCxnSpPr>
        <xdr:cNvPr id="25" name="직선 화살표 연결선 24"/>
        <xdr:cNvCxnSpPr/>
      </xdr:nvCxnSpPr>
      <xdr:spPr>
        <a:xfrm flipV="1">
          <a:off x="7362825" y="30489525"/>
          <a:ext cx="3333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147</xdr:row>
      <xdr:rowOff>104775</xdr:rowOff>
    </xdr:from>
    <xdr:to>
      <xdr:col>11</xdr:col>
      <xdr:colOff>657225</xdr:colOff>
      <xdr:row>147</xdr:row>
      <xdr:rowOff>104776</xdr:rowOff>
    </xdr:to>
    <xdr:cxnSp macro="">
      <xdr:nvCxnSpPr>
        <xdr:cNvPr id="26" name="직선 화살표 연결선 25"/>
        <xdr:cNvCxnSpPr/>
      </xdr:nvCxnSpPr>
      <xdr:spPr>
        <a:xfrm flipV="1">
          <a:off x="7362825" y="30908625"/>
          <a:ext cx="3333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149</xdr:row>
      <xdr:rowOff>104775</xdr:rowOff>
    </xdr:from>
    <xdr:to>
      <xdr:col>11</xdr:col>
      <xdr:colOff>647700</xdr:colOff>
      <xdr:row>149</xdr:row>
      <xdr:rowOff>104776</xdr:rowOff>
    </xdr:to>
    <xdr:cxnSp macro="">
      <xdr:nvCxnSpPr>
        <xdr:cNvPr id="27" name="직선 화살표 연결선 26"/>
        <xdr:cNvCxnSpPr/>
      </xdr:nvCxnSpPr>
      <xdr:spPr>
        <a:xfrm flipV="1">
          <a:off x="7353300" y="31327725"/>
          <a:ext cx="3429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151</xdr:row>
      <xdr:rowOff>104775</xdr:rowOff>
    </xdr:from>
    <xdr:to>
      <xdr:col>11</xdr:col>
      <xdr:colOff>657225</xdr:colOff>
      <xdr:row>151</xdr:row>
      <xdr:rowOff>104776</xdr:rowOff>
    </xdr:to>
    <xdr:cxnSp macro="">
      <xdr:nvCxnSpPr>
        <xdr:cNvPr id="28" name="직선 화살표 연결선 27"/>
        <xdr:cNvCxnSpPr/>
      </xdr:nvCxnSpPr>
      <xdr:spPr>
        <a:xfrm flipV="1">
          <a:off x="7362825" y="31746825"/>
          <a:ext cx="3333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153</xdr:row>
      <xdr:rowOff>104775</xdr:rowOff>
    </xdr:from>
    <xdr:to>
      <xdr:col>11</xdr:col>
      <xdr:colOff>657225</xdr:colOff>
      <xdr:row>153</xdr:row>
      <xdr:rowOff>104776</xdr:rowOff>
    </xdr:to>
    <xdr:cxnSp macro="">
      <xdr:nvCxnSpPr>
        <xdr:cNvPr id="29" name="직선 화살표 연결선 28"/>
        <xdr:cNvCxnSpPr/>
      </xdr:nvCxnSpPr>
      <xdr:spPr>
        <a:xfrm flipV="1">
          <a:off x="7362825" y="32165925"/>
          <a:ext cx="3333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114300</xdr:rowOff>
    </xdr:from>
    <xdr:to>
      <xdr:col>9</xdr:col>
      <xdr:colOff>0</xdr:colOff>
      <xdr:row>21</xdr:row>
      <xdr:rowOff>115888</xdr:rowOff>
    </xdr:to>
    <xdr:cxnSp macro="">
      <xdr:nvCxnSpPr>
        <xdr:cNvPr id="2" name="직선 화살표 연결선 1"/>
        <xdr:cNvCxnSpPr/>
      </xdr:nvCxnSpPr>
      <xdr:spPr>
        <a:xfrm>
          <a:off x="5162550" y="45148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21</xdr:row>
      <xdr:rowOff>114300</xdr:rowOff>
    </xdr:from>
    <xdr:to>
      <xdr:col>8</xdr:col>
      <xdr:colOff>676275</xdr:colOff>
      <xdr:row>22</xdr:row>
      <xdr:rowOff>104775</xdr:rowOff>
    </xdr:to>
    <xdr:cxnSp macro="">
      <xdr:nvCxnSpPr>
        <xdr:cNvPr id="3" name="직선 화살표 연결선 2"/>
        <xdr:cNvCxnSpPr/>
      </xdr:nvCxnSpPr>
      <xdr:spPr>
        <a:xfrm>
          <a:off x="5153025" y="4514850"/>
          <a:ext cx="685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21</xdr:row>
      <xdr:rowOff>123825</xdr:rowOff>
    </xdr:from>
    <xdr:to>
      <xdr:col>9</xdr:col>
      <xdr:colOff>0</xdr:colOff>
      <xdr:row>23</xdr:row>
      <xdr:rowOff>114300</xdr:rowOff>
    </xdr:to>
    <xdr:cxnSp macro="">
      <xdr:nvCxnSpPr>
        <xdr:cNvPr id="4" name="직선 화살표 연결선 3"/>
        <xdr:cNvCxnSpPr/>
      </xdr:nvCxnSpPr>
      <xdr:spPr>
        <a:xfrm>
          <a:off x="5153025" y="4524375"/>
          <a:ext cx="69532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21</xdr:row>
      <xdr:rowOff>123825</xdr:rowOff>
    </xdr:from>
    <xdr:to>
      <xdr:col>9</xdr:col>
      <xdr:colOff>0</xdr:colOff>
      <xdr:row>24</xdr:row>
      <xdr:rowOff>114300</xdr:rowOff>
    </xdr:to>
    <xdr:cxnSp macro="">
      <xdr:nvCxnSpPr>
        <xdr:cNvPr id="5" name="직선 화살표 연결선 4"/>
        <xdr:cNvCxnSpPr/>
      </xdr:nvCxnSpPr>
      <xdr:spPr>
        <a:xfrm>
          <a:off x="5153025" y="4524375"/>
          <a:ext cx="695325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676274</xdr:colOff>
      <xdr:row>21</xdr:row>
      <xdr:rowOff>123825</xdr:rowOff>
    </xdr:from>
    <xdr:to>
      <xdr:col>8</xdr:col>
      <xdr:colOff>685799</xdr:colOff>
      <xdr:row>25</xdr:row>
      <xdr:rowOff>104775</xdr:rowOff>
    </xdr:to>
    <xdr:cxnSp macro="">
      <xdr:nvCxnSpPr>
        <xdr:cNvPr id="6" name="직선 화살표 연결선 5"/>
        <xdr:cNvCxnSpPr/>
      </xdr:nvCxnSpPr>
      <xdr:spPr>
        <a:xfrm rot="16200000" flipH="1">
          <a:off x="5091112" y="4586287"/>
          <a:ext cx="81915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657224</xdr:colOff>
      <xdr:row>21</xdr:row>
      <xdr:rowOff>114300</xdr:rowOff>
    </xdr:from>
    <xdr:to>
      <xdr:col>8</xdr:col>
      <xdr:colOff>685799</xdr:colOff>
      <xdr:row>26</xdr:row>
      <xdr:rowOff>95250</xdr:rowOff>
    </xdr:to>
    <xdr:cxnSp macro="">
      <xdr:nvCxnSpPr>
        <xdr:cNvPr id="7" name="직선 화살표 연결선 6"/>
        <xdr:cNvCxnSpPr/>
      </xdr:nvCxnSpPr>
      <xdr:spPr>
        <a:xfrm rot="16200000" flipH="1">
          <a:off x="4976812" y="4672012"/>
          <a:ext cx="1028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647701</xdr:colOff>
      <xdr:row>21</xdr:row>
      <xdr:rowOff>114299</xdr:rowOff>
    </xdr:from>
    <xdr:to>
      <xdr:col>9</xdr:col>
      <xdr:colOff>1</xdr:colOff>
      <xdr:row>27</xdr:row>
      <xdr:rowOff>104774</xdr:rowOff>
    </xdr:to>
    <xdr:cxnSp macro="">
      <xdr:nvCxnSpPr>
        <xdr:cNvPr id="8" name="직선 화살표 연결선 7"/>
        <xdr:cNvCxnSpPr/>
      </xdr:nvCxnSpPr>
      <xdr:spPr>
        <a:xfrm rot="16200000" flipH="1">
          <a:off x="4862513" y="4776787"/>
          <a:ext cx="124777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21</xdr:row>
      <xdr:rowOff>114300</xdr:rowOff>
    </xdr:from>
    <xdr:to>
      <xdr:col>9</xdr:col>
      <xdr:colOff>0</xdr:colOff>
      <xdr:row>28</xdr:row>
      <xdr:rowOff>95250</xdr:rowOff>
    </xdr:to>
    <xdr:cxnSp macro="">
      <xdr:nvCxnSpPr>
        <xdr:cNvPr id="9" name="직선 화살표 연결선 8"/>
        <xdr:cNvCxnSpPr/>
      </xdr:nvCxnSpPr>
      <xdr:spPr>
        <a:xfrm rot="16200000" flipH="1">
          <a:off x="4762500" y="4876800"/>
          <a:ext cx="144780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638174</xdr:colOff>
      <xdr:row>21</xdr:row>
      <xdr:rowOff>133350</xdr:rowOff>
    </xdr:from>
    <xdr:to>
      <xdr:col>8</xdr:col>
      <xdr:colOff>685799</xdr:colOff>
      <xdr:row>29</xdr:row>
      <xdr:rowOff>114300</xdr:rowOff>
    </xdr:to>
    <xdr:cxnSp macro="">
      <xdr:nvCxnSpPr>
        <xdr:cNvPr id="10" name="직선 화살표 연결선 9"/>
        <xdr:cNvCxnSpPr/>
      </xdr:nvCxnSpPr>
      <xdr:spPr>
        <a:xfrm rot="16200000" flipH="1">
          <a:off x="4652962" y="4995862"/>
          <a:ext cx="1657350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619124</xdr:colOff>
      <xdr:row>21</xdr:row>
      <xdr:rowOff>133350</xdr:rowOff>
    </xdr:from>
    <xdr:to>
      <xdr:col>8</xdr:col>
      <xdr:colOff>685799</xdr:colOff>
      <xdr:row>30</xdr:row>
      <xdr:rowOff>95250</xdr:rowOff>
    </xdr:to>
    <xdr:cxnSp macro="">
      <xdr:nvCxnSpPr>
        <xdr:cNvPr id="11" name="직선 화살표 연결선 10"/>
        <xdr:cNvCxnSpPr/>
      </xdr:nvCxnSpPr>
      <xdr:spPr>
        <a:xfrm rot="16200000" flipH="1">
          <a:off x="4548187" y="5081587"/>
          <a:ext cx="184785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95250</xdr:rowOff>
    </xdr:from>
    <xdr:to>
      <xdr:col>9</xdr:col>
      <xdr:colOff>0</xdr:colOff>
      <xdr:row>36</xdr:row>
      <xdr:rowOff>104775</xdr:rowOff>
    </xdr:to>
    <xdr:cxnSp macro="">
      <xdr:nvCxnSpPr>
        <xdr:cNvPr id="12" name="직선 화살표 연결선 11"/>
        <xdr:cNvCxnSpPr/>
      </xdr:nvCxnSpPr>
      <xdr:spPr>
        <a:xfrm flipV="1">
          <a:off x="5162550" y="7639050"/>
          <a:ext cx="6858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36</xdr:row>
      <xdr:rowOff>104775</xdr:rowOff>
    </xdr:from>
    <xdr:to>
      <xdr:col>9</xdr:col>
      <xdr:colOff>0</xdr:colOff>
      <xdr:row>38</xdr:row>
      <xdr:rowOff>104775</xdr:rowOff>
    </xdr:to>
    <xdr:cxnSp macro="">
      <xdr:nvCxnSpPr>
        <xdr:cNvPr id="13" name="직선 화살표 연결선 12"/>
        <xdr:cNvCxnSpPr/>
      </xdr:nvCxnSpPr>
      <xdr:spPr>
        <a:xfrm>
          <a:off x="5162550" y="7648575"/>
          <a:ext cx="6858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676274</xdr:colOff>
      <xdr:row>36</xdr:row>
      <xdr:rowOff>114300</xdr:rowOff>
    </xdr:from>
    <xdr:to>
      <xdr:col>8</xdr:col>
      <xdr:colOff>685799</xdr:colOff>
      <xdr:row>45</xdr:row>
      <xdr:rowOff>114300</xdr:rowOff>
    </xdr:to>
    <xdr:cxnSp macro="">
      <xdr:nvCxnSpPr>
        <xdr:cNvPr id="14" name="직선 화살표 연결선 13"/>
        <xdr:cNvCxnSpPr/>
      </xdr:nvCxnSpPr>
      <xdr:spPr>
        <a:xfrm rot="16200000" flipH="1">
          <a:off x="4557712" y="8253412"/>
          <a:ext cx="188595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114300</xdr:rowOff>
    </xdr:from>
    <xdr:to>
      <xdr:col>9</xdr:col>
      <xdr:colOff>0</xdr:colOff>
      <xdr:row>37</xdr:row>
      <xdr:rowOff>115888</xdr:rowOff>
    </xdr:to>
    <xdr:cxnSp macro="">
      <xdr:nvCxnSpPr>
        <xdr:cNvPr id="15" name="직선 화살표 연결선 14"/>
        <xdr:cNvCxnSpPr/>
      </xdr:nvCxnSpPr>
      <xdr:spPr>
        <a:xfrm>
          <a:off x="5162550" y="78676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37</xdr:row>
      <xdr:rowOff>104775</xdr:rowOff>
    </xdr:from>
    <xdr:to>
      <xdr:col>9</xdr:col>
      <xdr:colOff>0</xdr:colOff>
      <xdr:row>39</xdr:row>
      <xdr:rowOff>114300</xdr:rowOff>
    </xdr:to>
    <xdr:cxnSp macro="">
      <xdr:nvCxnSpPr>
        <xdr:cNvPr id="16" name="직선 화살표 연결선 15"/>
        <xdr:cNvCxnSpPr/>
      </xdr:nvCxnSpPr>
      <xdr:spPr>
        <a:xfrm>
          <a:off x="5153025" y="7858125"/>
          <a:ext cx="6953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37</xdr:row>
      <xdr:rowOff>114300</xdr:rowOff>
    </xdr:from>
    <xdr:to>
      <xdr:col>9</xdr:col>
      <xdr:colOff>0</xdr:colOff>
      <xdr:row>43</xdr:row>
      <xdr:rowOff>114300</xdr:rowOff>
    </xdr:to>
    <xdr:cxnSp macro="">
      <xdr:nvCxnSpPr>
        <xdr:cNvPr id="17" name="직선 화살표 연결선 16"/>
        <xdr:cNvCxnSpPr/>
      </xdr:nvCxnSpPr>
      <xdr:spPr>
        <a:xfrm rot="16200000" flipH="1">
          <a:off x="4867275" y="8143875"/>
          <a:ext cx="125730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104775</xdr:rowOff>
    </xdr:from>
    <xdr:to>
      <xdr:col>9</xdr:col>
      <xdr:colOff>0</xdr:colOff>
      <xdr:row>40</xdr:row>
      <xdr:rowOff>123825</xdr:rowOff>
    </xdr:to>
    <xdr:cxnSp macro="">
      <xdr:nvCxnSpPr>
        <xdr:cNvPr id="18" name="직선 화살표 연결선 17"/>
        <xdr:cNvCxnSpPr/>
      </xdr:nvCxnSpPr>
      <xdr:spPr>
        <a:xfrm>
          <a:off x="5162550" y="8067675"/>
          <a:ext cx="6858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38</xdr:row>
      <xdr:rowOff>114299</xdr:rowOff>
    </xdr:from>
    <xdr:to>
      <xdr:col>9</xdr:col>
      <xdr:colOff>0</xdr:colOff>
      <xdr:row>44</xdr:row>
      <xdr:rowOff>85724</xdr:rowOff>
    </xdr:to>
    <xdr:cxnSp macro="">
      <xdr:nvCxnSpPr>
        <xdr:cNvPr id="19" name="직선 화살표 연결선 18"/>
        <xdr:cNvCxnSpPr/>
      </xdr:nvCxnSpPr>
      <xdr:spPr>
        <a:xfrm rot="16200000" flipH="1">
          <a:off x="4886325" y="8343899"/>
          <a:ext cx="12287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39</xdr:row>
      <xdr:rowOff>104775</xdr:rowOff>
    </xdr:from>
    <xdr:to>
      <xdr:col>9</xdr:col>
      <xdr:colOff>0</xdr:colOff>
      <xdr:row>42</xdr:row>
      <xdr:rowOff>114300</xdr:rowOff>
    </xdr:to>
    <xdr:cxnSp macro="">
      <xdr:nvCxnSpPr>
        <xdr:cNvPr id="20" name="직선 화살표 연결선 19"/>
        <xdr:cNvCxnSpPr/>
      </xdr:nvCxnSpPr>
      <xdr:spPr>
        <a:xfrm>
          <a:off x="5153025" y="8277225"/>
          <a:ext cx="6953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43</xdr:row>
      <xdr:rowOff>209549</xdr:rowOff>
    </xdr:from>
    <xdr:to>
      <xdr:col>6</xdr:col>
      <xdr:colOff>552450</xdr:colOff>
      <xdr:row>46</xdr:row>
      <xdr:rowOff>28574</xdr:rowOff>
    </xdr:to>
    <xdr:sp macro="" textlink="">
      <xdr:nvSpPr>
        <xdr:cNvPr id="21" name="사각형 설명선 20"/>
        <xdr:cNvSpPr/>
      </xdr:nvSpPr>
      <xdr:spPr>
        <a:xfrm>
          <a:off x="2257425" y="9220199"/>
          <a:ext cx="2085975" cy="447675"/>
        </a:xfrm>
        <a:prstGeom prst="wedgeRectCallout">
          <a:avLst>
            <a:gd name="adj1" fmla="val 37965"/>
            <a:gd name="adj2" fmla="val -1917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시설과에는 사원이 없으므로 </a:t>
          </a:r>
          <a:endParaRPr lang="en-US" altLang="ko-KR" sz="1000"/>
        </a:p>
        <a:p>
          <a:pPr algn="ctr"/>
          <a:r>
            <a:rPr lang="ko-KR" altLang="en-US" sz="1000"/>
            <a:t>검색되지 않는다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>
    <xdr:from>
      <xdr:col>11</xdr:col>
      <xdr:colOff>219075</xdr:colOff>
      <xdr:row>47</xdr:row>
      <xdr:rowOff>85725</xdr:rowOff>
    </xdr:from>
    <xdr:to>
      <xdr:col>14</xdr:col>
      <xdr:colOff>85725</xdr:colOff>
      <xdr:row>49</xdr:row>
      <xdr:rowOff>114300</xdr:rowOff>
    </xdr:to>
    <xdr:sp macro="" textlink="">
      <xdr:nvSpPr>
        <xdr:cNvPr id="22" name="사각형 설명선 21"/>
        <xdr:cNvSpPr/>
      </xdr:nvSpPr>
      <xdr:spPr>
        <a:xfrm>
          <a:off x="7515225" y="9934575"/>
          <a:ext cx="1924050" cy="447675"/>
        </a:xfrm>
        <a:prstGeom prst="wedgeRectCallout">
          <a:avLst>
            <a:gd name="adj1" fmla="val -56590"/>
            <a:gd name="adj2" fmla="val -3002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이봉수는 소속 부서가 없으므로</a:t>
          </a:r>
          <a:endParaRPr lang="en-US" altLang="ko-KR" sz="1000"/>
        </a:p>
        <a:p>
          <a:pPr algn="ctr"/>
          <a:r>
            <a:rPr lang="ko-KR" altLang="en-US" sz="1000"/>
            <a:t>검색되지 않는다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>
    <xdr:from>
      <xdr:col>8</xdr:col>
      <xdr:colOff>0</xdr:colOff>
      <xdr:row>52</xdr:row>
      <xdr:rowOff>95250</xdr:rowOff>
    </xdr:from>
    <xdr:to>
      <xdr:col>9</xdr:col>
      <xdr:colOff>0</xdr:colOff>
      <xdr:row>52</xdr:row>
      <xdr:rowOff>104775</xdr:rowOff>
    </xdr:to>
    <xdr:cxnSp macro="">
      <xdr:nvCxnSpPr>
        <xdr:cNvPr id="23" name="직선 화살표 연결선 22"/>
        <xdr:cNvCxnSpPr/>
      </xdr:nvCxnSpPr>
      <xdr:spPr>
        <a:xfrm flipV="1">
          <a:off x="5162550" y="10991850"/>
          <a:ext cx="6858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104775</xdr:rowOff>
    </xdr:from>
    <xdr:to>
      <xdr:col>9</xdr:col>
      <xdr:colOff>0</xdr:colOff>
      <xdr:row>54</xdr:row>
      <xdr:rowOff>104775</xdr:rowOff>
    </xdr:to>
    <xdr:cxnSp macro="">
      <xdr:nvCxnSpPr>
        <xdr:cNvPr id="24" name="직선 화살표 연결선 23"/>
        <xdr:cNvCxnSpPr/>
      </xdr:nvCxnSpPr>
      <xdr:spPr>
        <a:xfrm>
          <a:off x="5162550" y="11001375"/>
          <a:ext cx="6858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676274</xdr:colOff>
      <xdr:row>52</xdr:row>
      <xdr:rowOff>114300</xdr:rowOff>
    </xdr:from>
    <xdr:to>
      <xdr:col>8</xdr:col>
      <xdr:colOff>685799</xdr:colOff>
      <xdr:row>61</xdr:row>
      <xdr:rowOff>114300</xdr:rowOff>
    </xdr:to>
    <xdr:cxnSp macro="">
      <xdr:nvCxnSpPr>
        <xdr:cNvPr id="25" name="직선 화살표 연결선 24"/>
        <xdr:cNvCxnSpPr/>
      </xdr:nvCxnSpPr>
      <xdr:spPr>
        <a:xfrm rot="16200000" flipH="1">
          <a:off x="4557712" y="11606212"/>
          <a:ext cx="188595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114300</xdr:rowOff>
    </xdr:from>
    <xdr:to>
      <xdr:col>9</xdr:col>
      <xdr:colOff>0</xdr:colOff>
      <xdr:row>53</xdr:row>
      <xdr:rowOff>115888</xdr:rowOff>
    </xdr:to>
    <xdr:cxnSp macro="">
      <xdr:nvCxnSpPr>
        <xdr:cNvPr id="26" name="직선 화살표 연결선 25"/>
        <xdr:cNvCxnSpPr/>
      </xdr:nvCxnSpPr>
      <xdr:spPr>
        <a:xfrm>
          <a:off x="5162550" y="112204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53</xdr:row>
      <xdr:rowOff>104775</xdr:rowOff>
    </xdr:from>
    <xdr:to>
      <xdr:col>9</xdr:col>
      <xdr:colOff>0</xdr:colOff>
      <xdr:row>55</xdr:row>
      <xdr:rowOff>114300</xdr:rowOff>
    </xdr:to>
    <xdr:cxnSp macro="">
      <xdr:nvCxnSpPr>
        <xdr:cNvPr id="27" name="직선 화살표 연결선 26"/>
        <xdr:cNvCxnSpPr/>
      </xdr:nvCxnSpPr>
      <xdr:spPr>
        <a:xfrm>
          <a:off x="5153025" y="11210925"/>
          <a:ext cx="6953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53</xdr:row>
      <xdr:rowOff>114300</xdr:rowOff>
    </xdr:from>
    <xdr:to>
      <xdr:col>9</xdr:col>
      <xdr:colOff>0</xdr:colOff>
      <xdr:row>59</xdr:row>
      <xdr:rowOff>114300</xdr:rowOff>
    </xdr:to>
    <xdr:cxnSp macro="">
      <xdr:nvCxnSpPr>
        <xdr:cNvPr id="28" name="직선 화살표 연결선 27"/>
        <xdr:cNvCxnSpPr/>
      </xdr:nvCxnSpPr>
      <xdr:spPr>
        <a:xfrm rot="16200000" flipH="1">
          <a:off x="4867275" y="11496675"/>
          <a:ext cx="125730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54</xdr:row>
      <xdr:rowOff>104775</xdr:rowOff>
    </xdr:from>
    <xdr:to>
      <xdr:col>9</xdr:col>
      <xdr:colOff>0</xdr:colOff>
      <xdr:row>56</xdr:row>
      <xdr:rowOff>123825</xdr:rowOff>
    </xdr:to>
    <xdr:cxnSp macro="">
      <xdr:nvCxnSpPr>
        <xdr:cNvPr id="29" name="직선 화살표 연결선 28"/>
        <xdr:cNvCxnSpPr/>
      </xdr:nvCxnSpPr>
      <xdr:spPr>
        <a:xfrm>
          <a:off x="5162550" y="11420475"/>
          <a:ext cx="6858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54</xdr:row>
      <xdr:rowOff>114299</xdr:rowOff>
    </xdr:from>
    <xdr:to>
      <xdr:col>9</xdr:col>
      <xdr:colOff>0</xdr:colOff>
      <xdr:row>60</xdr:row>
      <xdr:rowOff>85724</xdr:rowOff>
    </xdr:to>
    <xdr:cxnSp macro="">
      <xdr:nvCxnSpPr>
        <xdr:cNvPr id="30" name="직선 화살표 연결선 29"/>
        <xdr:cNvCxnSpPr/>
      </xdr:nvCxnSpPr>
      <xdr:spPr>
        <a:xfrm rot="16200000" flipH="1">
          <a:off x="4886325" y="11696699"/>
          <a:ext cx="12287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55</xdr:row>
      <xdr:rowOff>104775</xdr:rowOff>
    </xdr:from>
    <xdr:to>
      <xdr:col>9</xdr:col>
      <xdr:colOff>0</xdr:colOff>
      <xdr:row>58</xdr:row>
      <xdr:rowOff>114300</xdr:rowOff>
    </xdr:to>
    <xdr:cxnSp macro="">
      <xdr:nvCxnSpPr>
        <xdr:cNvPr id="31" name="직선 화살표 연결선 30"/>
        <xdr:cNvCxnSpPr/>
      </xdr:nvCxnSpPr>
      <xdr:spPr>
        <a:xfrm>
          <a:off x="5153025" y="11630025"/>
          <a:ext cx="6953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59</xdr:row>
      <xdr:rowOff>209549</xdr:rowOff>
    </xdr:from>
    <xdr:to>
      <xdr:col>6</xdr:col>
      <xdr:colOff>552450</xdr:colOff>
      <xdr:row>62</xdr:row>
      <xdr:rowOff>28574</xdr:rowOff>
    </xdr:to>
    <xdr:sp macro="" textlink="">
      <xdr:nvSpPr>
        <xdr:cNvPr id="32" name="사각형 설명선 31"/>
        <xdr:cNvSpPr/>
      </xdr:nvSpPr>
      <xdr:spPr>
        <a:xfrm>
          <a:off x="2257425" y="12572999"/>
          <a:ext cx="2085975" cy="447675"/>
        </a:xfrm>
        <a:prstGeom prst="wedgeRectCallout">
          <a:avLst>
            <a:gd name="adj1" fmla="val 37965"/>
            <a:gd name="adj2" fmla="val -1917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시설과에는 사원이 없지만 </a:t>
          </a:r>
          <a:endParaRPr lang="en-US" altLang="ko-KR" sz="1000"/>
        </a:p>
        <a:p>
          <a:pPr algn="ctr"/>
          <a:r>
            <a:rPr lang="ko-KR" altLang="en-US" sz="1000"/>
            <a:t>검색된다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>
    <xdr:from>
      <xdr:col>8</xdr:col>
      <xdr:colOff>0</xdr:colOff>
      <xdr:row>68</xdr:row>
      <xdr:rowOff>95250</xdr:rowOff>
    </xdr:from>
    <xdr:to>
      <xdr:col>9</xdr:col>
      <xdr:colOff>0</xdr:colOff>
      <xdr:row>68</xdr:row>
      <xdr:rowOff>104775</xdr:rowOff>
    </xdr:to>
    <xdr:cxnSp macro="">
      <xdr:nvCxnSpPr>
        <xdr:cNvPr id="33" name="직선 화살표 연결선 32"/>
        <xdr:cNvCxnSpPr/>
      </xdr:nvCxnSpPr>
      <xdr:spPr>
        <a:xfrm flipV="1">
          <a:off x="5162550" y="14344650"/>
          <a:ext cx="6858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68</xdr:row>
      <xdr:rowOff>104775</xdr:rowOff>
    </xdr:from>
    <xdr:to>
      <xdr:col>9</xdr:col>
      <xdr:colOff>0</xdr:colOff>
      <xdr:row>70</xdr:row>
      <xdr:rowOff>104775</xdr:rowOff>
    </xdr:to>
    <xdr:cxnSp macro="">
      <xdr:nvCxnSpPr>
        <xdr:cNvPr id="34" name="직선 화살표 연결선 33"/>
        <xdr:cNvCxnSpPr/>
      </xdr:nvCxnSpPr>
      <xdr:spPr>
        <a:xfrm>
          <a:off x="5162550" y="14354175"/>
          <a:ext cx="6858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676274</xdr:colOff>
      <xdr:row>68</xdr:row>
      <xdr:rowOff>114300</xdr:rowOff>
    </xdr:from>
    <xdr:to>
      <xdr:col>8</xdr:col>
      <xdr:colOff>685799</xdr:colOff>
      <xdr:row>77</xdr:row>
      <xdr:rowOff>114300</xdr:rowOff>
    </xdr:to>
    <xdr:cxnSp macro="">
      <xdr:nvCxnSpPr>
        <xdr:cNvPr id="35" name="직선 화살표 연결선 34"/>
        <xdr:cNvCxnSpPr/>
      </xdr:nvCxnSpPr>
      <xdr:spPr>
        <a:xfrm rot="16200000" flipH="1">
          <a:off x="4557712" y="14959012"/>
          <a:ext cx="188595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69</xdr:row>
      <xdr:rowOff>114300</xdr:rowOff>
    </xdr:from>
    <xdr:to>
      <xdr:col>9</xdr:col>
      <xdr:colOff>0</xdr:colOff>
      <xdr:row>69</xdr:row>
      <xdr:rowOff>115888</xdr:rowOff>
    </xdr:to>
    <xdr:cxnSp macro="">
      <xdr:nvCxnSpPr>
        <xdr:cNvPr id="36" name="직선 화살표 연결선 35"/>
        <xdr:cNvCxnSpPr/>
      </xdr:nvCxnSpPr>
      <xdr:spPr>
        <a:xfrm>
          <a:off x="5162550" y="145732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69</xdr:row>
      <xdr:rowOff>104775</xdr:rowOff>
    </xdr:from>
    <xdr:to>
      <xdr:col>9</xdr:col>
      <xdr:colOff>0</xdr:colOff>
      <xdr:row>71</xdr:row>
      <xdr:rowOff>114300</xdr:rowOff>
    </xdr:to>
    <xdr:cxnSp macro="">
      <xdr:nvCxnSpPr>
        <xdr:cNvPr id="37" name="직선 화살표 연결선 36"/>
        <xdr:cNvCxnSpPr/>
      </xdr:nvCxnSpPr>
      <xdr:spPr>
        <a:xfrm>
          <a:off x="5153025" y="14563725"/>
          <a:ext cx="6953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69</xdr:row>
      <xdr:rowOff>114300</xdr:rowOff>
    </xdr:from>
    <xdr:to>
      <xdr:col>9</xdr:col>
      <xdr:colOff>0</xdr:colOff>
      <xdr:row>75</xdr:row>
      <xdr:rowOff>114300</xdr:rowOff>
    </xdr:to>
    <xdr:cxnSp macro="">
      <xdr:nvCxnSpPr>
        <xdr:cNvPr id="38" name="직선 화살표 연결선 37"/>
        <xdr:cNvCxnSpPr/>
      </xdr:nvCxnSpPr>
      <xdr:spPr>
        <a:xfrm rot="16200000" flipH="1">
          <a:off x="4867275" y="14849475"/>
          <a:ext cx="125730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70</xdr:row>
      <xdr:rowOff>104775</xdr:rowOff>
    </xdr:from>
    <xdr:to>
      <xdr:col>9</xdr:col>
      <xdr:colOff>0</xdr:colOff>
      <xdr:row>72</xdr:row>
      <xdr:rowOff>123825</xdr:rowOff>
    </xdr:to>
    <xdr:cxnSp macro="">
      <xdr:nvCxnSpPr>
        <xdr:cNvPr id="39" name="직선 화살표 연결선 38"/>
        <xdr:cNvCxnSpPr/>
      </xdr:nvCxnSpPr>
      <xdr:spPr>
        <a:xfrm>
          <a:off x="5162550" y="14773275"/>
          <a:ext cx="68580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70</xdr:row>
      <xdr:rowOff>114299</xdr:rowOff>
    </xdr:from>
    <xdr:to>
      <xdr:col>9</xdr:col>
      <xdr:colOff>0</xdr:colOff>
      <xdr:row>76</xdr:row>
      <xdr:rowOff>85724</xdr:rowOff>
    </xdr:to>
    <xdr:cxnSp macro="">
      <xdr:nvCxnSpPr>
        <xdr:cNvPr id="40" name="직선 화살표 연결선 39"/>
        <xdr:cNvCxnSpPr/>
      </xdr:nvCxnSpPr>
      <xdr:spPr>
        <a:xfrm rot="16200000" flipH="1">
          <a:off x="4886325" y="15049499"/>
          <a:ext cx="12287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71</xdr:row>
      <xdr:rowOff>104775</xdr:rowOff>
    </xdr:from>
    <xdr:to>
      <xdr:col>9</xdr:col>
      <xdr:colOff>0</xdr:colOff>
      <xdr:row>74</xdr:row>
      <xdr:rowOff>114300</xdr:rowOff>
    </xdr:to>
    <xdr:cxnSp macro="">
      <xdr:nvCxnSpPr>
        <xdr:cNvPr id="41" name="직선 화살표 연결선 40"/>
        <xdr:cNvCxnSpPr/>
      </xdr:nvCxnSpPr>
      <xdr:spPr>
        <a:xfrm>
          <a:off x="5153025" y="14982825"/>
          <a:ext cx="6953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79</xdr:row>
      <xdr:rowOff>104774</xdr:rowOff>
    </xdr:from>
    <xdr:to>
      <xdr:col>11</xdr:col>
      <xdr:colOff>447675</xdr:colOff>
      <xdr:row>81</xdr:row>
      <xdr:rowOff>133349</xdr:rowOff>
    </xdr:to>
    <xdr:sp macro="" textlink="">
      <xdr:nvSpPr>
        <xdr:cNvPr id="42" name="사각형 설명선 41"/>
        <xdr:cNvSpPr/>
      </xdr:nvSpPr>
      <xdr:spPr>
        <a:xfrm>
          <a:off x="5743575" y="16659224"/>
          <a:ext cx="2000250" cy="447675"/>
        </a:xfrm>
        <a:prstGeom prst="wedgeRectCallout">
          <a:avLst>
            <a:gd name="adj1" fmla="val 36975"/>
            <a:gd name="adj2" fmla="val -3109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이봉수는 소속 부서가 없지만 </a:t>
          </a:r>
          <a:endParaRPr lang="en-US" altLang="ko-KR" sz="1000"/>
        </a:p>
        <a:p>
          <a:pPr algn="ctr"/>
          <a:r>
            <a:rPr lang="ko-KR" altLang="en-US" sz="1000"/>
            <a:t>검색된다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>
    <xdr:from>
      <xdr:col>6</xdr:col>
      <xdr:colOff>495300</xdr:colOff>
      <xdr:row>57</xdr:row>
      <xdr:rowOff>0</xdr:rowOff>
    </xdr:from>
    <xdr:to>
      <xdr:col>9</xdr:col>
      <xdr:colOff>0</xdr:colOff>
      <xdr:row>63</xdr:row>
      <xdr:rowOff>104775</xdr:rowOff>
    </xdr:to>
    <xdr:cxnSp macro="">
      <xdr:nvCxnSpPr>
        <xdr:cNvPr id="43" name="직선 연결선 42"/>
        <xdr:cNvCxnSpPr/>
      </xdr:nvCxnSpPr>
      <xdr:spPr>
        <a:xfrm>
          <a:off x="4286250" y="11944350"/>
          <a:ext cx="1562100" cy="1362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104775</xdr:rowOff>
    </xdr:from>
    <xdr:to>
      <xdr:col>15</xdr:col>
      <xdr:colOff>0</xdr:colOff>
      <xdr:row>63</xdr:row>
      <xdr:rowOff>114300</xdr:rowOff>
    </xdr:to>
    <xdr:cxnSp macro="">
      <xdr:nvCxnSpPr>
        <xdr:cNvPr id="44" name="직선 연결선 43"/>
        <xdr:cNvCxnSpPr/>
      </xdr:nvCxnSpPr>
      <xdr:spPr>
        <a:xfrm flipV="1">
          <a:off x="5848350" y="13306425"/>
          <a:ext cx="4191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61</xdr:row>
      <xdr:rowOff>114300</xdr:rowOff>
    </xdr:from>
    <xdr:to>
      <xdr:col>16</xdr:col>
      <xdr:colOff>0</xdr:colOff>
      <xdr:row>63</xdr:row>
      <xdr:rowOff>85725</xdr:rowOff>
    </xdr:to>
    <xdr:cxnSp macro="">
      <xdr:nvCxnSpPr>
        <xdr:cNvPr id="45" name="직선 화살표 연결선 44"/>
        <xdr:cNvCxnSpPr/>
      </xdr:nvCxnSpPr>
      <xdr:spPr>
        <a:xfrm flipV="1">
          <a:off x="10048875" y="12896850"/>
          <a:ext cx="67627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73</xdr:row>
      <xdr:rowOff>95249</xdr:rowOff>
    </xdr:from>
    <xdr:to>
      <xdr:col>16</xdr:col>
      <xdr:colOff>1</xdr:colOff>
      <xdr:row>77</xdr:row>
      <xdr:rowOff>104774</xdr:rowOff>
    </xdr:to>
    <xdr:cxnSp macro="">
      <xdr:nvCxnSpPr>
        <xdr:cNvPr id="46" name="직선 화살표 연결선 45"/>
        <xdr:cNvCxnSpPr/>
      </xdr:nvCxnSpPr>
      <xdr:spPr>
        <a:xfrm rot="16200000" flipH="1">
          <a:off x="9958388" y="15473362"/>
          <a:ext cx="847725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89</xdr:row>
      <xdr:rowOff>0</xdr:rowOff>
    </xdr:from>
    <xdr:to>
      <xdr:col>16</xdr:col>
      <xdr:colOff>342900</xdr:colOff>
      <xdr:row>91</xdr:row>
      <xdr:rowOff>0</xdr:rowOff>
    </xdr:to>
    <xdr:cxnSp macro="">
      <xdr:nvCxnSpPr>
        <xdr:cNvPr id="47" name="직선 화살표 연결선 46"/>
        <xdr:cNvCxnSpPr/>
      </xdr:nvCxnSpPr>
      <xdr:spPr>
        <a:xfrm rot="10800000" flipV="1">
          <a:off x="10382250" y="18649950"/>
          <a:ext cx="6858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89</xdr:row>
      <xdr:rowOff>0</xdr:rowOff>
    </xdr:from>
    <xdr:to>
      <xdr:col>18</xdr:col>
      <xdr:colOff>333375</xdr:colOff>
      <xdr:row>91</xdr:row>
      <xdr:rowOff>0</xdr:rowOff>
    </xdr:to>
    <xdr:cxnSp macro="">
      <xdr:nvCxnSpPr>
        <xdr:cNvPr id="48" name="직선 화살표 연결선 47"/>
        <xdr:cNvCxnSpPr/>
      </xdr:nvCxnSpPr>
      <xdr:spPr>
        <a:xfrm>
          <a:off x="11068050" y="18649950"/>
          <a:ext cx="1362075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332582</xdr:colOff>
      <xdr:row>92</xdr:row>
      <xdr:rowOff>10318</xdr:rowOff>
    </xdr:from>
    <xdr:to>
      <xdr:col>15</xdr:col>
      <xdr:colOff>334170</xdr:colOff>
      <xdr:row>93</xdr:row>
      <xdr:rowOff>793</xdr:rowOff>
    </xdr:to>
    <xdr:cxnSp macro="">
      <xdr:nvCxnSpPr>
        <xdr:cNvPr id="49" name="직선 화살표 연결선 48"/>
        <xdr:cNvCxnSpPr/>
      </xdr:nvCxnSpPr>
      <xdr:spPr>
        <a:xfrm rot="5400000">
          <a:off x="10272713" y="193881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342107</xdr:colOff>
      <xdr:row>94</xdr:row>
      <xdr:rowOff>10318</xdr:rowOff>
    </xdr:from>
    <xdr:to>
      <xdr:col>15</xdr:col>
      <xdr:colOff>343695</xdr:colOff>
      <xdr:row>95</xdr:row>
      <xdr:rowOff>793</xdr:rowOff>
    </xdr:to>
    <xdr:cxnSp macro="">
      <xdr:nvCxnSpPr>
        <xdr:cNvPr id="50" name="직선 화살표 연결선 49"/>
        <xdr:cNvCxnSpPr/>
      </xdr:nvCxnSpPr>
      <xdr:spPr>
        <a:xfrm rot="5400000">
          <a:off x="10282238" y="198072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351631</xdr:colOff>
      <xdr:row>96</xdr:row>
      <xdr:rowOff>794</xdr:rowOff>
    </xdr:from>
    <xdr:to>
      <xdr:col>15</xdr:col>
      <xdr:colOff>353219</xdr:colOff>
      <xdr:row>97</xdr:row>
      <xdr:rowOff>794</xdr:rowOff>
    </xdr:to>
    <xdr:cxnSp macro="">
      <xdr:nvCxnSpPr>
        <xdr:cNvPr id="51" name="직선 화살표 연결선 50"/>
        <xdr:cNvCxnSpPr/>
      </xdr:nvCxnSpPr>
      <xdr:spPr>
        <a:xfrm rot="5400000">
          <a:off x="10287000" y="20221575"/>
          <a:ext cx="2095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361157</xdr:colOff>
      <xdr:row>92</xdr:row>
      <xdr:rowOff>10318</xdr:rowOff>
    </xdr:from>
    <xdr:to>
      <xdr:col>18</xdr:col>
      <xdr:colOff>362745</xdr:colOff>
      <xdr:row>93</xdr:row>
      <xdr:rowOff>793</xdr:rowOff>
    </xdr:to>
    <xdr:cxnSp macro="">
      <xdr:nvCxnSpPr>
        <xdr:cNvPr id="52" name="직선 화살표 연결선 51"/>
        <xdr:cNvCxnSpPr/>
      </xdr:nvCxnSpPr>
      <xdr:spPr>
        <a:xfrm rot="5400000">
          <a:off x="12358688" y="193881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295276</xdr:colOff>
      <xdr:row>94</xdr:row>
      <xdr:rowOff>0</xdr:rowOff>
    </xdr:from>
    <xdr:to>
      <xdr:col>18</xdr:col>
      <xdr:colOff>361951</xdr:colOff>
      <xdr:row>95</xdr:row>
      <xdr:rowOff>0</xdr:rowOff>
    </xdr:to>
    <xdr:cxnSp macro="">
      <xdr:nvCxnSpPr>
        <xdr:cNvPr id="53" name="직선 화살표 연결선 52"/>
        <xdr:cNvCxnSpPr/>
      </xdr:nvCxnSpPr>
      <xdr:spPr>
        <a:xfrm rot="10800000" flipV="1">
          <a:off x="11706226" y="19697700"/>
          <a:ext cx="75247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94</xdr:row>
      <xdr:rowOff>0</xdr:rowOff>
    </xdr:from>
    <xdr:to>
      <xdr:col>19</xdr:col>
      <xdr:colOff>352425</xdr:colOff>
      <xdr:row>95</xdr:row>
      <xdr:rowOff>0</xdr:rowOff>
    </xdr:to>
    <xdr:cxnSp macro="">
      <xdr:nvCxnSpPr>
        <xdr:cNvPr id="54" name="직선 화살표 연결선 53"/>
        <xdr:cNvCxnSpPr/>
      </xdr:nvCxnSpPr>
      <xdr:spPr>
        <a:xfrm>
          <a:off x="12458700" y="19697700"/>
          <a:ext cx="676275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323056</xdr:colOff>
      <xdr:row>96</xdr:row>
      <xdr:rowOff>794</xdr:rowOff>
    </xdr:from>
    <xdr:to>
      <xdr:col>17</xdr:col>
      <xdr:colOff>324644</xdr:colOff>
      <xdr:row>97</xdr:row>
      <xdr:rowOff>794</xdr:rowOff>
    </xdr:to>
    <xdr:cxnSp macro="">
      <xdr:nvCxnSpPr>
        <xdr:cNvPr id="55" name="직선 화살표 연결선 54"/>
        <xdr:cNvCxnSpPr/>
      </xdr:nvCxnSpPr>
      <xdr:spPr>
        <a:xfrm rot="5400000">
          <a:off x="11630025" y="20221575"/>
          <a:ext cx="2095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66676</xdr:colOff>
      <xdr:row>92</xdr:row>
      <xdr:rowOff>180975</xdr:rowOff>
    </xdr:from>
    <xdr:to>
      <xdr:col>10</xdr:col>
      <xdr:colOff>695326</xdr:colOff>
      <xdr:row>94</xdr:row>
      <xdr:rowOff>28575</xdr:rowOff>
    </xdr:to>
    <xdr:sp macro="" textlink="">
      <xdr:nvSpPr>
        <xdr:cNvPr id="56" name="타원 55"/>
        <xdr:cNvSpPr/>
      </xdr:nvSpPr>
      <xdr:spPr>
        <a:xfrm>
          <a:off x="6600826" y="19459575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19050</xdr:colOff>
      <xdr:row>91</xdr:row>
      <xdr:rowOff>190500</xdr:rowOff>
    </xdr:from>
    <xdr:to>
      <xdr:col>5</xdr:col>
      <xdr:colOff>647700</xdr:colOff>
      <xdr:row>93</xdr:row>
      <xdr:rowOff>38100</xdr:rowOff>
    </xdr:to>
    <xdr:sp macro="" textlink="">
      <xdr:nvSpPr>
        <xdr:cNvPr id="57" name="타원 56"/>
        <xdr:cNvSpPr/>
      </xdr:nvSpPr>
      <xdr:spPr>
        <a:xfrm>
          <a:off x="3124200" y="19259550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57150</xdr:colOff>
      <xdr:row>91</xdr:row>
      <xdr:rowOff>180975</xdr:rowOff>
    </xdr:from>
    <xdr:to>
      <xdr:col>10</xdr:col>
      <xdr:colOff>685800</xdr:colOff>
      <xdr:row>93</xdr:row>
      <xdr:rowOff>28575</xdr:rowOff>
    </xdr:to>
    <xdr:sp macro="" textlink="">
      <xdr:nvSpPr>
        <xdr:cNvPr id="58" name="타원 57"/>
        <xdr:cNvSpPr/>
      </xdr:nvSpPr>
      <xdr:spPr>
        <a:xfrm>
          <a:off x="6591300" y="19250025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47625</xdr:colOff>
      <xdr:row>88</xdr:row>
      <xdr:rowOff>180975</xdr:rowOff>
    </xdr:from>
    <xdr:to>
      <xdr:col>10</xdr:col>
      <xdr:colOff>676275</xdr:colOff>
      <xdr:row>90</xdr:row>
      <xdr:rowOff>28575</xdr:rowOff>
    </xdr:to>
    <xdr:sp macro="" textlink="">
      <xdr:nvSpPr>
        <xdr:cNvPr id="59" name="타원 58"/>
        <xdr:cNvSpPr/>
      </xdr:nvSpPr>
      <xdr:spPr>
        <a:xfrm>
          <a:off x="6581775" y="18621375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19051</xdr:colOff>
      <xdr:row>92</xdr:row>
      <xdr:rowOff>180975</xdr:rowOff>
    </xdr:from>
    <xdr:to>
      <xdr:col>5</xdr:col>
      <xdr:colOff>647701</xdr:colOff>
      <xdr:row>94</xdr:row>
      <xdr:rowOff>28575</xdr:rowOff>
    </xdr:to>
    <xdr:sp macro="" textlink="">
      <xdr:nvSpPr>
        <xdr:cNvPr id="60" name="타원 59"/>
        <xdr:cNvSpPr/>
      </xdr:nvSpPr>
      <xdr:spPr>
        <a:xfrm>
          <a:off x="3124201" y="19459575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19050</xdr:colOff>
      <xdr:row>95</xdr:row>
      <xdr:rowOff>171450</xdr:rowOff>
    </xdr:from>
    <xdr:to>
      <xdr:col>5</xdr:col>
      <xdr:colOff>647700</xdr:colOff>
      <xdr:row>97</xdr:row>
      <xdr:rowOff>19050</xdr:rowOff>
    </xdr:to>
    <xdr:sp macro="" textlink="">
      <xdr:nvSpPr>
        <xdr:cNvPr id="61" name="타원 60"/>
        <xdr:cNvSpPr/>
      </xdr:nvSpPr>
      <xdr:spPr>
        <a:xfrm>
          <a:off x="3124200" y="20078700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47625</xdr:colOff>
      <xdr:row>95</xdr:row>
      <xdr:rowOff>171450</xdr:rowOff>
    </xdr:from>
    <xdr:to>
      <xdr:col>10</xdr:col>
      <xdr:colOff>676275</xdr:colOff>
      <xdr:row>97</xdr:row>
      <xdr:rowOff>19050</xdr:rowOff>
    </xdr:to>
    <xdr:sp macro="" textlink="">
      <xdr:nvSpPr>
        <xdr:cNvPr id="62" name="타원 61"/>
        <xdr:cNvSpPr/>
      </xdr:nvSpPr>
      <xdr:spPr>
        <a:xfrm>
          <a:off x="6581775" y="20078700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19050</xdr:colOff>
      <xdr:row>94</xdr:row>
      <xdr:rowOff>190500</xdr:rowOff>
    </xdr:from>
    <xdr:to>
      <xdr:col>5</xdr:col>
      <xdr:colOff>647700</xdr:colOff>
      <xdr:row>96</xdr:row>
      <xdr:rowOff>38100</xdr:rowOff>
    </xdr:to>
    <xdr:sp macro="" textlink="">
      <xdr:nvSpPr>
        <xdr:cNvPr id="63" name="타원 62"/>
        <xdr:cNvSpPr/>
      </xdr:nvSpPr>
      <xdr:spPr>
        <a:xfrm>
          <a:off x="3124200" y="19888200"/>
          <a:ext cx="628650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647701</xdr:colOff>
      <xdr:row>89</xdr:row>
      <xdr:rowOff>104774</xdr:rowOff>
    </xdr:from>
    <xdr:to>
      <xdr:col>10</xdr:col>
      <xdr:colOff>47626</xdr:colOff>
      <xdr:row>92</xdr:row>
      <xdr:rowOff>114299</xdr:rowOff>
    </xdr:to>
    <xdr:cxnSp macro="">
      <xdr:nvCxnSpPr>
        <xdr:cNvPr id="64" name="직선 화살표 연결선 63"/>
        <xdr:cNvCxnSpPr>
          <a:stCxn id="59" idx="2"/>
          <a:endCxn id="57" idx="6"/>
        </xdr:cNvCxnSpPr>
      </xdr:nvCxnSpPr>
      <xdr:spPr>
        <a:xfrm rot="10800000" flipV="1">
          <a:off x="3752851" y="18754724"/>
          <a:ext cx="28289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92</xdr:row>
      <xdr:rowOff>104775</xdr:rowOff>
    </xdr:from>
    <xdr:to>
      <xdr:col>10</xdr:col>
      <xdr:colOff>57150</xdr:colOff>
      <xdr:row>92</xdr:row>
      <xdr:rowOff>114300</xdr:rowOff>
    </xdr:to>
    <xdr:cxnSp macro="">
      <xdr:nvCxnSpPr>
        <xdr:cNvPr id="65" name="직선 화살표 연결선 64"/>
        <xdr:cNvCxnSpPr>
          <a:stCxn id="57" idx="6"/>
          <a:endCxn id="58" idx="2"/>
        </xdr:cNvCxnSpPr>
      </xdr:nvCxnSpPr>
      <xdr:spPr>
        <a:xfrm flipV="1">
          <a:off x="3752850" y="19383375"/>
          <a:ext cx="2838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647702</xdr:colOff>
      <xdr:row>92</xdr:row>
      <xdr:rowOff>104775</xdr:rowOff>
    </xdr:from>
    <xdr:to>
      <xdr:col>10</xdr:col>
      <xdr:colOff>57151</xdr:colOff>
      <xdr:row>93</xdr:row>
      <xdr:rowOff>104775</xdr:rowOff>
    </xdr:to>
    <xdr:cxnSp macro="">
      <xdr:nvCxnSpPr>
        <xdr:cNvPr id="66" name="직선 화살표 연결선 65"/>
        <xdr:cNvCxnSpPr>
          <a:stCxn id="58" idx="2"/>
          <a:endCxn id="60" idx="6"/>
        </xdr:cNvCxnSpPr>
      </xdr:nvCxnSpPr>
      <xdr:spPr>
        <a:xfrm rot="10800000" flipV="1">
          <a:off x="3752852" y="19383375"/>
          <a:ext cx="2838449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647701</xdr:colOff>
      <xdr:row>93</xdr:row>
      <xdr:rowOff>104775</xdr:rowOff>
    </xdr:from>
    <xdr:to>
      <xdr:col>10</xdr:col>
      <xdr:colOff>66676</xdr:colOff>
      <xdr:row>93</xdr:row>
      <xdr:rowOff>106363</xdr:rowOff>
    </xdr:to>
    <xdr:cxnSp macro="">
      <xdr:nvCxnSpPr>
        <xdr:cNvPr id="67" name="직선 화살표 연결선 66"/>
        <xdr:cNvCxnSpPr>
          <a:stCxn id="60" idx="6"/>
          <a:endCxn id="56" idx="2"/>
        </xdr:cNvCxnSpPr>
      </xdr:nvCxnSpPr>
      <xdr:spPr>
        <a:xfrm>
          <a:off x="3752851" y="19592925"/>
          <a:ext cx="2847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93</xdr:row>
      <xdr:rowOff>104774</xdr:rowOff>
    </xdr:from>
    <xdr:to>
      <xdr:col>10</xdr:col>
      <xdr:colOff>66676</xdr:colOff>
      <xdr:row>96</xdr:row>
      <xdr:rowOff>95249</xdr:rowOff>
    </xdr:to>
    <xdr:cxnSp macro="">
      <xdr:nvCxnSpPr>
        <xdr:cNvPr id="68" name="직선 화살표 연결선 67"/>
        <xdr:cNvCxnSpPr>
          <a:stCxn id="56" idx="2"/>
          <a:endCxn id="61" idx="6"/>
        </xdr:cNvCxnSpPr>
      </xdr:nvCxnSpPr>
      <xdr:spPr>
        <a:xfrm rot="10800000" flipV="1">
          <a:off x="3752850" y="19592924"/>
          <a:ext cx="2847976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96</xdr:row>
      <xdr:rowOff>95250</xdr:rowOff>
    </xdr:from>
    <xdr:to>
      <xdr:col>10</xdr:col>
      <xdr:colOff>47625</xdr:colOff>
      <xdr:row>96</xdr:row>
      <xdr:rowOff>96838</xdr:rowOff>
    </xdr:to>
    <xdr:cxnSp macro="">
      <xdr:nvCxnSpPr>
        <xdr:cNvPr id="69" name="직선 화살표 연결선 68"/>
        <xdr:cNvCxnSpPr>
          <a:stCxn id="61" idx="6"/>
          <a:endCxn id="62" idx="2"/>
        </xdr:cNvCxnSpPr>
      </xdr:nvCxnSpPr>
      <xdr:spPr>
        <a:xfrm>
          <a:off x="3752850" y="20212050"/>
          <a:ext cx="2828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647701</xdr:colOff>
      <xdr:row>95</xdr:row>
      <xdr:rowOff>114300</xdr:rowOff>
    </xdr:from>
    <xdr:to>
      <xdr:col>10</xdr:col>
      <xdr:colOff>47626</xdr:colOff>
      <xdr:row>96</xdr:row>
      <xdr:rowOff>95250</xdr:rowOff>
    </xdr:to>
    <xdr:cxnSp macro="">
      <xdr:nvCxnSpPr>
        <xdr:cNvPr id="70" name="직선 화살표 연결선 69"/>
        <xdr:cNvCxnSpPr>
          <a:stCxn id="62" idx="2"/>
          <a:endCxn id="63" idx="6"/>
        </xdr:cNvCxnSpPr>
      </xdr:nvCxnSpPr>
      <xdr:spPr>
        <a:xfrm rot="10800000">
          <a:off x="3752851" y="20021550"/>
          <a:ext cx="28289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99</xdr:row>
      <xdr:rowOff>190500</xdr:rowOff>
    </xdr:from>
    <xdr:to>
      <xdr:col>13</xdr:col>
      <xdr:colOff>581025</xdr:colOff>
      <xdr:row>102</xdr:row>
      <xdr:rowOff>9525</xdr:rowOff>
    </xdr:to>
    <xdr:sp macro="" textlink="">
      <xdr:nvSpPr>
        <xdr:cNvPr id="71" name="사각형 설명선 70"/>
        <xdr:cNvSpPr/>
      </xdr:nvSpPr>
      <xdr:spPr>
        <a:xfrm>
          <a:off x="7248525" y="20935950"/>
          <a:ext cx="2000250" cy="447675"/>
        </a:xfrm>
        <a:prstGeom prst="wedgeRectCallout">
          <a:avLst>
            <a:gd name="adj1" fmla="val -47311"/>
            <a:gd name="adj2" fmla="val -2513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오진영은 사장님이기 때문에</a:t>
          </a:r>
          <a:endParaRPr lang="en-US" altLang="ko-KR" sz="1000"/>
        </a:p>
        <a:p>
          <a:pPr algn="ctr"/>
          <a:r>
            <a:rPr lang="ko-KR" altLang="en-US" sz="1000"/>
            <a:t>관리자 사번은 </a:t>
          </a:r>
          <a:r>
            <a:rPr lang="en-US" altLang="ko-KR" sz="1000"/>
            <a:t>NULL</a:t>
          </a:r>
          <a:r>
            <a:rPr lang="ko-KR" altLang="en-US" sz="1000"/>
            <a:t>이다</a:t>
          </a:r>
        </a:p>
      </xdr:txBody>
    </xdr:sp>
    <xdr:clientData/>
  </xdr:twoCellAnchor>
  <xdr:twoCellAnchor>
    <xdr:from>
      <xdr:col>7</xdr:col>
      <xdr:colOff>0</xdr:colOff>
      <xdr:row>111</xdr:row>
      <xdr:rowOff>114300</xdr:rowOff>
    </xdr:from>
    <xdr:to>
      <xdr:col>8</xdr:col>
      <xdr:colOff>0</xdr:colOff>
      <xdr:row>111</xdr:row>
      <xdr:rowOff>115888</xdr:rowOff>
    </xdr:to>
    <xdr:cxnSp macro="">
      <xdr:nvCxnSpPr>
        <xdr:cNvPr id="72" name="직선 화살표 연결선 71"/>
        <xdr:cNvCxnSpPr/>
      </xdr:nvCxnSpPr>
      <xdr:spPr>
        <a:xfrm>
          <a:off x="4476750" y="233743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111</xdr:row>
      <xdr:rowOff>123825</xdr:rowOff>
    </xdr:from>
    <xdr:to>
      <xdr:col>8</xdr:col>
      <xdr:colOff>0</xdr:colOff>
      <xdr:row>112</xdr:row>
      <xdr:rowOff>104775</xdr:rowOff>
    </xdr:to>
    <xdr:cxnSp macro="">
      <xdr:nvCxnSpPr>
        <xdr:cNvPr id="73" name="직선 화살표 연결선 72"/>
        <xdr:cNvCxnSpPr/>
      </xdr:nvCxnSpPr>
      <xdr:spPr>
        <a:xfrm flipV="1">
          <a:off x="4476750" y="23383875"/>
          <a:ext cx="68580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112</xdr:row>
      <xdr:rowOff>104775</xdr:rowOff>
    </xdr:from>
    <xdr:to>
      <xdr:col>8</xdr:col>
      <xdr:colOff>0</xdr:colOff>
      <xdr:row>113</xdr:row>
      <xdr:rowOff>114300</xdr:rowOff>
    </xdr:to>
    <xdr:cxnSp macro="">
      <xdr:nvCxnSpPr>
        <xdr:cNvPr id="74" name="직선 화살표 연결선 73"/>
        <xdr:cNvCxnSpPr/>
      </xdr:nvCxnSpPr>
      <xdr:spPr>
        <a:xfrm flipV="1">
          <a:off x="4476750" y="23574375"/>
          <a:ext cx="6858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112</xdr:row>
      <xdr:rowOff>104775</xdr:rowOff>
    </xdr:from>
    <xdr:to>
      <xdr:col>8</xdr:col>
      <xdr:colOff>0</xdr:colOff>
      <xdr:row>114</xdr:row>
      <xdr:rowOff>104775</xdr:rowOff>
    </xdr:to>
    <xdr:cxnSp macro="">
      <xdr:nvCxnSpPr>
        <xdr:cNvPr id="75" name="직선 화살표 연결선 74"/>
        <xdr:cNvCxnSpPr/>
      </xdr:nvCxnSpPr>
      <xdr:spPr>
        <a:xfrm flipV="1">
          <a:off x="4476750" y="23574375"/>
          <a:ext cx="6858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112</xdr:row>
      <xdr:rowOff>104775</xdr:rowOff>
    </xdr:from>
    <xdr:to>
      <xdr:col>8</xdr:col>
      <xdr:colOff>0</xdr:colOff>
      <xdr:row>115</xdr:row>
      <xdr:rowOff>95250</xdr:rowOff>
    </xdr:to>
    <xdr:cxnSp macro="">
      <xdr:nvCxnSpPr>
        <xdr:cNvPr id="76" name="직선 화살표 연결선 75"/>
        <xdr:cNvCxnSpPr/>
      </xdr:nvCxnSpPr>
      <xdr:spPr>
        <a:xfrm flipV="1">
          <a:off x="4476750" y="23574375"/>
          <a:ext cx="685800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112</xdr:row>
      <xdr:rowOff>95251</xdr:rowOff>
    </xdr:from>
    <xdr:to>
      <xdr:col>8</xdr:col>
      <xdr:colOff>9525</xdr:colOff>
      <xdr:row>116</xdr:row>
      <xdr:rowOff>104776</xdr:rowOff>
    </xdr:to>
    <xdr:cxnSp macro="">
      <xdr:nvCxnSpPr>
        <xdr:cNvPr id="77" name="직선 화살표 연결선 76"/>
        <xdr:cNvCxnSpPr/>
      </xdr:nvCxnSpPr>
      <xdr:spPr>
        <a:xfrm rot="5400000" flipH="1" flipV="1">
          <a:off x="4400550" y="23641051"/>
          <a:ext cx="8477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112</xdr:row>
      <xdr:rowOff>95251</xdr:rowOff>
    </xdr:from>
    <xdr:to>
      <xdr:col>8</xdr:col>
      <xdr:colOff>9525</xdr:colOff>
      <xdr:row>117</xdr:row>
      <xdr:rowOff>104776</xdr:rowOff>
    </xdr:to>
    <xdr:cxnSp macro="">
      <xdr:nvCxnSpPr>
        <xdr:cNvPr id="78" name="직선 화살표 연결선 77"/>
        <xdr:cNvCxnSpPr/>
      </xdr:nvCxnSpPr>
      <xdr:spPr>
        <a:xfrm rot="5400000" flipH="1" flipV="1">
          <a:off x="4295775" y="23745826"/>
          <a:ext cx="105727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113</xdr:row>
      <xdr:rowOff>95250</xdr:rowOff>
    </xdr:from>
    <xdr:to>
      <xdr:col>8</xdr:col>
      <xdr:colOff>1</xdr:colOff>
      <xdr:row>118</xdr:row>
      <xdr:rowOff>104775</xdr:rowOff>
    </xdr:to>
    <xdr:cxnSp macro="">
      <xdr:nvCxnSpPr>
        <xdr:cNvPr id="79" name="직선 화살표 연결선 78"/>
        <xdr:cNvCxnSpPr/>
      </xdr:nvCxnSpPr>
      <xdr:spPr>
        <a:xfrm rot="5400000" flipH="1" flipV="1">
          <a:off x="4291013" y="23960138"/>
          <a:ext cx="1057275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113</xdr:row>
      <xdr:rowOff>85725</xdr:rowOff>
    </xdr:from>
    <xdr:to>
      <xdr:col>8</xdr:col>
      <xdr:colOff>9525</xdr:colOff>
      <xdr:row>120</xdr:row>
      <xdr:rowOff>104775</xdr:rowOff>
    </xdr:to>
    <xdr:cxnSp macro="">
      <xdr:nvCxnSpPr>
        <xdr:cNvPr id="80" name="직선 화살표 연결선 79"/>
        <xdr:cNvCxnSpPr/>
      </xdr:nvCxnSpPr>
      <xdr:spPr>
        <a:xfrm rot="5400000" flipH="1" flipV="1">
          <a:off x="4086225" y="24164925"/>
          <a:ext cx="1485900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112</xdr:row>
      <xdr:rowOff>123825</xdr:rowOff>
    </xdr:from>
    <xdr:to>
      <xdr:col>8</xdr:col>
      <xdr:colOff>1</xdr:colOff>
      <xdr:row>119</xdr:row>
      <xdr:rowOff>114300</xdr:rowOff>
    </xdr:to>
    <xdr:cxnSp macro="">
      <xdr:nvCxnSpPr>
        <xdr:cNvPr id="81" name="직선 화살표 연결선 80"/>
        <xdr:cNvCxnSpPr/>
      </xdr:nvCxnSpPr>
      <xdr:spPr>
        <a:xfrm rot="5400000" flipH="1" flipV="1">
          <a:off x="4090988" y="23979188"/>
          <a:ext cx="1457325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657225</xdr:colOff>
      <xdr:row>105</xdr:row>
      <xdr:rowOff>180975</xdr:rowOff>
    </xdr:from>
    <xdr:to>
      <xdr:col>9</xdr:col>
      <xdr:colOff>600075</xdr:colOff>
      <xdr:row>108</xdr:row>
      <xdr:rowOff>0</xdr:rowOff>
    </xdr:to>
    <xdr:sp macro="" textlink="">
      <xdr:nvSpPr>
        <xdr:cNvPr id="82" name="사각형 설명선 81"/>
        <xdr:cNvSpPr/>
      </xdr:nvSpPr>
      <xdr:spPr>
        <a:xfrm>
          <a:off x="4448175" y="22183725"/>
          <a:ext cx="2000250" cy="447675"/>
        </a:xfrm>
        <a:prstGeom prst="wedgeRectCallout">
          <a:avLst>
            <a:gd name="adj1" fmla="val -36359"/>
            <a:gd name="adj2" fmla="val 2103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급여 </a:t>
          </a:r>
          <a:r>
            <a:rPr lang="en-US" altLang="ko-KR" sz="1000"/>
            <a:t>200</a:t>
          </a:r>
          <a:r>
            <a:rPr lang="ko-KR" altLang="en-US" sz="1000"/>
            <a:t>은 </a:t>
          </a:r>
          <a:r>
            <a:rPr lang="en-US" altLang="ko-KR" sz="1000"/>
            <a:t>100</a:t>
          </a:r>
          <a:r>
            <a:rPr lang="ko-KR" altLang="en-US" sz="1000"/>
            <a:t>과 </a:t>
          </a:r>
          <a:r>
            <a:rPr lang="en-US" altLang="ko-KR" sz="1000"/>
            <a:t>200</a:t>
          </a:r>
          <a:r>
            <a:rPr lang="ko-KR" altLang="en-US" sz="1000"/>
            <a:t>사이에 있으므로 </a:t>
          </a:r>
          <a:r>
            <a:rPr lang="en-US" altLang="ko-KR" sz="1000"/>
            <a:t>A </a:t>
          </a:r>
          <a:r>
            <a:rPr lang="ko-KR" altLang="en-US" sz="1000"/>
            <a:t>등급이다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>
    <xdr:from>
      <xdr:col>16</xdr:col>
      <xdr:colOff>190500</xdr:colOff>
      <xdr:row>128</xdr:row>
      <xdr:rowOff>104775</xdr:rowOff>
    </xdr:from>
    <xdr:to>
      <xdr:col>20</xdr:col>
      <xdr:colOff>19050</xdr:colOff>
      <xdr:row>130</xdr:row>
      <xdr:rowOff>133350</xdr:rowOff>
    </xdr:to>
    <xdr:sp macro="" textlink="">
      <xdr:nvSpPr>
        <xdr:cNvPr id="83" name="사각형 설명선 82"/>
        <xdr:cNvSpPr/>
      </xdr:nvSpPr>
      <xdr:spPr>
        <a:xfrm>
          <a:off x="10915650" y="26927175"/>
          <a:ext cx="2571750" cy="447675"/>
        </a:xfrm>
        <a:prstGeom prst="wedgeRectCallout">
          <a:avLst>
            <a:gd name="adj1" fmla="val -92073"/>
            <a:gd name="adj2" fmla="val 42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부모테이블</a:t>
          </a:r>
          <a:r>
            <a:rPr lang="en-US" altLang="ko-KR" sz="1000"/>
            <a:t>.</a:t>
          </a:r>
          <a:r>
            <a:rPr lang="ko-KR" altLang="en-US" sz="1000"/>
            <a:t>기본키</a:t>
          </a:r>
          <a:r>
            <a:rPr lang="en-US" altLang="ko-KR" sz="1000"/>
            <a:t>=</a:t>
          </a:r>
          <a:r>
            <a:rPr lang="ko-KR" altLang="en-US" sz="1000"/>
            <a:t>자식테이블</a:t>
          </a:r>
          <a:r>
            <a:rPr lang="en-US" altLang="ko-KR" sz="1000"/>
            <a:t>.</a:t>
          </a:r>
          <a:r>
            <a:rPr lang="ko-KR" altLang="en-US" sz="1000"/>
            <a:t>외래키</a:t>
          </a:r>
        </a:p>
      </xdr:txBody>
    </xdr:sp>
    <xdr:clientData/>
  </xdr:twoCellAnchor>
  <xdr:twoCellAnchor>
    <xdr:from>
      <xdr:col>16</xdr:col>
      <xdr:colOff>400050</xdr:colOff>
      <xdr:row>133</xdr:row>
      <xdr:rowOff>85725</xdr:rowOff>
    </xdr:from>
    <xdr:to>
      <xdr:col>20</xdr:col>
      <xdr:colOff>228600</xdr:colOff>
      <xdr:row>135</xdr:row>
      <xdr:rowOff>114300</xdr:rowOff>
    </xdr:to>
    <xdr:sp macro="" textlink="">
      <xdr:nvSpPr>
        <xdr:cNvPr id="84" name="사각형 설명선 83"/>
        <xdr:cNvSpPr/>
      </xdr:nvSpPr>
      <xdr:spPr>
        <a:xfrm>
          <a:off x="11125200" y="27955875"/>
          <a:ext cx="2571750" cy="447675"/>
        </a:xfrm>
        <a:prstGeom prst="wedgeRectCallout">
          <a:avLst>
            <a:gd name="adj1" fmla="val -92073"/>
            <a:gd name="adj2" fmla="val 42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모든 부서를 출력하려면 사원쪽에 </a:t>
          </a:r>
          <a:r>
            <a:rPr lang="en-US" altLang="ko-KR" sz="1000"/>
            <a:t>(+) </a:t>
          </a:r>
          <a:r>
            <a:rPr lang="ko-KR" altLang="en-US" sz="1000"/>
            <a:t>추가</a:t>
          </a:r>
        </a:p>
      </xdr:txBody>
    </xdr:sp>
    <xdr:clientData/>
  </xdr:twoCellAnchor>
  <xdr:twoCellAnchor>
    <xdr:from>
      <xdr:col>16</xdr:col>
      <xdr:colOff>361950</xdr:colOff>
      <xdr:row>137</xdr:row>
      <xdr:rowOff>104775</xdr:rowOff>
    </xdr:from>
    <xdr:to>
      <xdr:col>20</xdr:col>
      <xdr:colOff>190500</xdr:colOff>
      <xdr:row>139</xdr:row>
      <xdr:rowOff>133350</xdr:rowOff>
    </xdr:to>
    <xdr:sp macro="" textlink="">
      <xdr:nvSpPr>
        <xdr:cNvPr id="85" name="사각형 설명선 84"/>
        <xdr:cNvSpPr/>
      </xdr:nvSpPr>
      <xdr:spPr>
        <a:xfrm>
          <a:off x="11087100" y="28813125"/>
          <a:ext cx="2571750" cy="447675"/>
        </a:xfrm>
        <a:prstGeom prst="wedgeRectCallout">
          <a:avLst>
            <a:gd name="adj1" fmla="val -92073"/>
            <a:gd name="adj2" fmla="val 42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모든 사원을 출력하려면 부서쪽에 </a:t>
          </a:r>
          <a:r>
            <a:rPr lang="en-US" altLang="ko-KR" sz="1000"/>
            <a:t>(+) </a:t>
          </a:r>
          <a:r>
            <a:rPr lang="ko-KR" altLang="en-US" sz="1000"/>
            <a:t>추가</a:t>
          </a:r>
        </a:p>
      </xdr:txBody>
    </xdr:sp>
    <xdr:clientData/>
  </xdr:twoCellAnchor>
  <xdr:twoCellAnchor>
    <xdr:from>
      <xdr:col>15</xdr:col>
      <xdr:colOff>342900</xdr:colOff>
      <xdr:row>141</xdr:row>
      <xdr:rowOff>85725</xdr:rowOff>
    </xdr:from>
    <xdr:to>
      <xdr:col>20</xdr:col>
      <xdr:colOff>438150</xdr:colOff>
      <xdr:row>145</xdr:row>
      <xdr:rowOff>200025</xdr:rowOff>
    </xdr:to>
    <xdr:sp macro="" textlink="">
      <xdr:nvSpPr>
        <xdr:cNvPr id="86" name="사각형 설명선 85"/>
        <xdr:cNvSpPr/>
      </xdr:nvSpPr>
      <xdr:spPr>
        <a:xfrm>
          <a:off x="10382250" y="29632275"/>
          <a:ext cx="3524250" cy="952500"/>
        </a:xfrm>
        <a:prstGeom prst="wedgeRectCallout">
          <a:avLst>
            <a:gd name="adj1" fmla="val -83895"/>
            <a:gd name="adj2" fmla="val 5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000"/>
            <a:t>관리자</a:t>
          </a:r>
          <a:r>
            <a:rPr lang="ko-KR" altLang="en-US" sz="1000" baseline="0"/>
            <a:t> 밑에 여러 명의 사원이 있으므로</a:t>
          </a:r>
          <a:endParaRPr lang="en-US" altLang="ko-KR" sz="1000" baseline="0"/>
        </a:p>
        <a:p>
          <a:pPr algn="ctr"/>
          <a:r>
            <a:rPr lang="ko-KR" altLang="en-US" sz="1000"/>
            <a:t>관리자 </a:t>
          </a:r>
          <a:r>
            <a:rPr lang="en-US" altLang="ko-KR" sz="1000"/>
            <a:t>M</a:t>
          </a:r>
          <a:r>
            <a:rPr lang="ko-KR" altLang="en-US" sz="1000"/>
            <a:t>이 부모 테이블</a:t>
          </a:r>
          <a:r>
            <a:rPr lang="en-US" altLang="ko-KR" sz="1000"/>
            <a:t>,</a:t>
          </a:r>
        </a:p>
        <a:p>
          <a:pPr algn="ctr"/>
          <a:r>
            <a:rPr lang="ko-KR" altLang="en-US" sz="1000"/>
            <a:t>사원 </a:t>
          </a:r>
          <a:r>
            <a:rPr lang="en-US" altLang="ko-KR" sz="1000"/>
            <a:t>W</a:t>
          </a:r>
          <a:r>
            <a:rPr lang="ko-KR" altLang="en-US" sz="1000"/>
            <a:t>가 자식 테이블이므로</a:t>
          </a:r>
          <a:endParaRPr lang="en-US" altLang="ko-KR" sz="1000"/>
        </a:p>
        <a:p>
          <a:pPr algn="ctr"/>
          <a:r>
            <a:rPr lang="ko-KR" altLang="en-US" sz="1000"/>
            <a:t>부모테이블</a:t>
          </a:r>
          <a:r>
            <a:rPr lang="en-US" altLang="ko-KR" sz="1000"/>
            <a:t>.</a:t>
          </a:r>
          <a:r>
            <a:rPr lang="ko-KR" altLang="en-US" sz="1000"/>
            <a:t>기본키</a:t>
          </a:r>
          <a:r>
            <a:rPr lang="en-US" altLang="ko-KR" sz="1000"/>
            <a:t>=</a:t>
          </a:r>
          <a:r>
            <a:rPr lang="ko-KR" altLang="en-US" sz="1000"/>
            <a:t>자식테이블</a:t>
          </a:r>
          <a:r>
            <a:rPr lang="en-US" altLang="ko-KR" sz="1000"/>
            <a:t>.</a:t>
          </a:r>
          <a:r>
            <a:rPr lang="ko-KR" altLang="en-US" sz="1000"/>
            <a:t>외래키 방식으로 조인</a:t>
          </a:r>
        </a:p>
      </xdr:txBody>
    </xdr:sp>
    <xdr:clientData/>
  </xdr:twoCellAnchor>
  <xdr:twoCellAnchor editAs="oneCell">
    <xdr:from>
      <xdr:col>2</xdr:col>
      <xdr:colOff>19050</xdr:colOff>
      <xdr:row>128</xdr:row>
      <xdr:rowOff>57150</xdr:rowOff>
    </xdr:from>
    <xdr:to>
      <xdr:col>9</xdr:col>
      <xdr:colOff>532716</xdr:colOff>
      <xdr:row>138</xdr:row>
      <xdr:rowOff>37841</xdr:rowOff>
    </xdr:to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4875" y="26879550"/>
          <a:ext cx="5476191" cy="20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150</xdr:row>
      <xdr:rowOff>28575</xdr:rowOff>
    </xdr:from>
    <xdr:to>
      <xdr:col>9</xdr:col>
      <xdr:colOff>637444</xdr:colOff>
      <xdr:row>167</xdr:row>
      <xdr:rowOff>113844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8175" y="31461075"/>
          <a:ext cx="5847619" cy="3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8</xdr:col>
      <xdr:colOff>513666</xdr:colOff>
      <xdr:row>183</xdr:row>
      <xdr:rowOff>190241</xdr:rowOff>
    </xdr:to>
    <xdr:pic>
      <xdr:nvPicPr>
        <xdr:cNvPr id="89" name="그림 8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36461700"/>
          <a:ext cx="5476191" cy="2076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8</xdr:row>
      <xdr:rowOff>0</xdr:rowOff>
    </xdr:from>
    <xdr:to>
      <xdr:col>9</xdr:col>
      <xdr:colOff>228600</xdr:colOff>
      <xdr:row>13</xdr:row>
      <xdr:rowOff>9525</xdr:rowOff>
    </xdr:to>
    <xdr:sp macro="" textlink="">
      <xdr:nvSpPr>
        <xdr:cNvPr id="2" name="왼쪽 중괄호 1"/>
        <xdr:cNvSpPr/>
      </xdr:nvSpPr>
      <xdr:spPr>
        <a:xfrm flipH="1">
          <a:off x="6705600" y="16554450"/>
          <a:ext cx="95250" cy="1057275"/>
        </a:xfrm>
        <a:prstGeom prst="leftBrace">
          <a:avLst>
            <a:gd name="adj1" fmla="val 8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95250</xdr:colOff>
      <xdr:row>7</xdr:row>
      <xdr:rowOff>133350</xdr:rowOff>
    </xdr:from>
    <xdr:to>
      <xdr:col>12</xdr:col>
      <xdr:colOff>523875</xdr:colOff>
      <xdr:row>10</xdr:row>
      <xdr:rowOff>47625</xdr:rowOff>
    </xdr:to>
    <xdr:sp macro="" textlink="">
      <xdr:nvSpPr>
        <xdr:cNvPr id="3" name="사각형 설명선 2"/>
        <xdr:cNvSpPr/>
      </xdr:nvSpPr>
      <xdr:spPr>
        <a:xfrm>
          <a:off x="7353300" y="16478250"/>
          <a:ext cx="1800225" cy="542925"/>
        </a:xfrm>
        <a:prstGeom prst="wedgeRectCallout">
          <a:avLst>
            <a:gd name="adj1" fmla="val -78280"/>
            <a:gd name="adj2" fmla="val 6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상위 </a:t>
          </a:r>
          <a:r>
            <a:rPr lang="en-US" altLang="ko-KR" sz="1100"/>
            <a:t>5</a:t>
          </a:r>
          <a:r>
            <a:rPr lang="ko-KR" altLang="en-US" sz="1100"/>
            <a:t>건만 리턴하고 싶다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27</xdr:row>
      <xdr:rowOff>9525</xdr:rowOff>
    </xdr:from>
    <xdr:to>
      <xdr:col>8</xdr:col>
      <xdr:colOff>219075</xdr:colOff>
      <xdr:row>29</xdr:row>
      <xdr:rowOff>76200</xdr:rowOff>
    </xdr:to>
    <xdr:sp macro="" textlink="">
      <xdr:nvSpPr>
        <xdr:cNvPr id="2" name="사각형 설명선 1"/>
        <xdr:cNvSpPr/>
      </xdr:nvSpPr>
      <xdr:spPr>
        <a:xfrm>
          <a:off x="4381500" y="5667375"/>
          <a:ext cx="1657350" cy="485775"/>
        </a:xfrm>
        <a:prstGeom prst="wedgeRectCallout">
          <a:avLst>
            <a:gd name="adj1" fmla="val -90326"/>
            <a:gd name="adj2" fmla="val 115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단일 행 서브쿼리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5</xdr:col>
      <xdr:colOff>114300</xdr:colOff>
      <xdr:row>32</xdr:row>
      <xdr:rowOff>66675</xdr:rowOff>
    </xdr:to>
    <xdr:sp macro="" textlink="">
      <xdr:nvSpPr>
        <xdr:cNvPr id="3" name="사각형 설명선 2"/>
        <xdr:cNvSpPr/>
      </xdr:nvSpPr>
      <xdr:spPr>
        <a:xfrm>
          <a:off x="2057400" y="6286500"/>
          <a:ext cx="1657350" cy="485775"/>
        </a:xfrm>
        <a:prstGeom prst="wedgeRectCallout">
          <a:avLst>
            <a:gd name="adj1" fmla="val -79981"/>
            <a:gd name="adj2" fmla="val -90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단일 행 연산자</a:t>
          </a:r>
        </a:p>
      </xdr:txBody>
    </xdr:sp>
    <xdr:clientData/>
  </xdr:twoCellAnchor>
  <xdr:twoCellAnchor>
    <xdr:from>
      <xdr:col>8</xdr:col>
      <xdr:colOff>323850</xdr:colOff>
      <xdr:row>42</xdr:row>
      <xdr:rowOff>38100</xdr:rowOff>
    </xdr:from>
    <xdr:to>
      <xdr:col>10</xdr:col>
      <xdr:colOff>609600</xdr:colOff>
      <xdr:row>44</xdr:row>
      <xdr:rowOff>104775</xdr:rowOff>
    </xdr:to>
    <xdr:sp macro="" textlink="">
      <xdr:nvSpPr>
        <xdr:cNvPr id="4" name="사각형 설명선 3"/>
        <xdr:cNvSpPr/>
      </xdr:nvSpPr>
      <xdr:spPr>
        <a:xfrm>
          <a:off x="6143625" y="8839200"/>
          <a:ext cx="1657350" cy="485775"/>
        </a:xfrm>
        <a:prstGeom prst="wedgeRectCallout">
          <a:avLst>
            <a:gd name="adj1" fmla="val -90326"/>
            <a:gd name="adj2" fmla="val 115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복수 행 서브쿼리</a:t>
          </a:r>
        </a:p>
      </xdr:txBody>
    </xdr:sp>
    <xdr:clientData/>
  </xdr:twoCellAnchor>
  <xdr:twoCellAnchor>
    <xdr:from>
      <xdr:col>3</xdr:col>
      <xdr:colOff>76200</xdr:colOff>
      <xdr:row>45</xdr:row>
      <xdr:rowOff>123825</xdr:rowOff>
    </xdr:from>
    <xdr:to>
      <xdr:col>5</xdr:col>
      <xdr:colOff>571500</xdr:colOff>
      <xdr:row>48</xdr:row>
      <xdr:rowOff>133350</xdr:rowOff>
    </xdr:to>
    <xdr:sp macro="" textlink="">
      <xdr:nvSpPr>
        <xdr:cNvPr id="5" name="사각형 설명선 4"/>
        <xdr:cNvSpPr/>
      </xdr:nvSpPr>
      <xdr:spPr>
        <a:xfrm>
          <a:off x="2133600" y="9553575"/>
          <a:ext cx="2038350" cy="638175"/>
        </a:xfrm>
        <a:prstGeom prst="wedgeRectCallout">
          <a:avLst>
            <a:gd name="adj1" fmla="val -63314"/>
            <a:gd name="adj2" fmla="val -98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복수</a:t>
          </a:r>
          <a:r>
            <a:rPr lang="ko-KR" altLang="en-US" sz="1100" baseline="0"/>
            <a:t> 행 서브쿼리에 </a:t>
          </a:r>
          <a:endParaRPr lang="en-US" altLang="ko-KR" sz="1100" baseline="0"/>
        </a:p>
        <a:p>
          <a:pPr algn="ctr"/>
          <a:r>
            <a:rPr lang="ko-KR" altLang="en-US" sz="1100"/>
            <a:t>단일 행 연산자 사용 불가</a:t>
          </a:r>
        </a:p>
      </xdr:txBody>
    </xdr:sp>
    <xdr:clientData/>
  </xdr:twoCellAnchor>
  <xdr:twoCellAnchor>
    <xdr:from>
      <xdr:col>7</xdr:col>
      <xdr:colOff>476250</xdr:colOff>
      <xdr:row>56</xdr:row>
      <xdr:rowOff>28575</xdr:rowOff>
    </xdr:from>
    <xdr:to>
      <xdr:col>10</xdr:col>
      <xdr:colOff>76200</xdr:colOff>
      <xdr:row>58</xdr:row>
      <xdr:rowOff>95250</xdr:rowOff>
    </xdr:to>
    <xdr:sp macro="" textlink="">
      <xdr:nvSpPr>
        <xdr:cNvPr id="6" name="사각형 설명선 5"/>
        <xdr:cNvSpPr/>
      </xdr:nvSpPr>
      <xdr:spPr>
        <a:xfrm>
          <a:off x="5610225" y="11763375"/>
          <a:ext cx="1657350" cy="485775"/>
        </a:xfrm>
        <a:prstGeom prst="wedgeRectCallout">
          <a:avLst>
            <a:gd name="adj1" fmla="val -90326"/>
            <a:gd name="adj2" fmla="val 115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복수 행 서브쿼리</a:t>
          </a:r>
        </a:p>
      </xdr:txBody>
    </xdr:sp>
    <xdr:clientData/>
  </xdr:twoCellAnchor>
  <xdr:twoCellAnchor>
    <xdr:from>
      <xdr:col>2</xdr:col>
      <xdr:colOff>447675</xdr:colOff>
      <xdr:row>59</xdr:row>
      <xdr:rowOff>76200</xdr:rowOff>
    </xdr:from>
    <xdr:to>
      <xdr:col>5</xdr:col>
      <xdr:colOff>257175</xdr:colOff>
      <xdr:row>62</xdr:row>
      <xdr:rowOff>85725</xdr:rowOff>
    </xdr:to>
    <xdr:sp macro="" textlink="">
      <xdr:nvSpPr>
        <xdr:cNvPr id="7" name="사각형 설명선 6"/>
        <xdr:cNvSpPr/>
      </xdr:nvSpPr>
      <xdr:spPr>
        <a:xfrm>
          <a:off x="1819275" y="12439650"/>
          <a:ext cx="2038350" cy="638175"/>
        </a:xfrm>
        <a:prstGeom prst="wedgeRectCallout">
          <a:avLst>
            <a:gd name="adj1" fmla="val -63314"/>
            <a:gd name="adj2" fmla="val -98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복수</a:t>
          </a:r>
          <a:r>
            <a:rPr lang="ko-KR" altLang="en-US" sz="1100" baseline="0"/>
            <a:t> 행 서브쿼리에 </a:t>
          </a:r>
          <a:endParaRPr lang="en-US" altLang="ko-KR" sz="1100" baseline="0"/>
        </a:p>
        <a:p>
          <a:pPr algn="ctr"/>
          <a:r>
            <a:rPr lang="ko-KR" altLang="en-US" sz="1100"/>
            <a:t>단일 행 연산자 사용 불가</a:t>
          </a:r>
        </a:p>
      </xdr:txBody>
    </xdr:sp>
    <xdr:clientData/>
  </xdr:twoCellAnchor>
  <xdr:twoCellAnchor>
    <xdr:from>
      <xdr:col>5</xdr:col>
      <xdr:colOff>171450</xdr:colOff>
      <xdr:row>66</xdr:row>
      <xdr:rowOff>123825</xdr:rowOff>
    </xdr:from>
    <xdr:to>
      <xdr:col>7</xdr:col>
      <xdr:colOff>295275</xdr:colOff>
      <xdr:row>68</xdr:row>
      <xdr:rowOff>190500</xdr:rowOff>
    </xdr:to>
    <xdr:sp macro="" textlink="">
      <xdr:nvSpPr>
        <xdr:cNvPr id="8" name="사각형 설명선 7"/>
        <xdr:cNvSpPr/>
      </xdr:nvSpPr>
      <xdr:spPr>
        <a:xfrm>
          <a:off x="3771900" y="13954125"/>
          <a:ext cx="1657350" cy="485775"/>
        </a:xfrm>
        <a:prstGeom prst="wedgeRectCallout">
          <a:avLst>
            <a:gd name="adj1" fmla="val -75383"/>
            <a:gd name="adj2" fmla="val -727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2450, 2850, 2975</a:t>
          </a:r>
          <a:endParaRPr lang="ko-KR" altLang="en-US" sz="1100"/>
        </a:p>
      </xdr:txBody>
    </xdr:sp>
    <xdr:clientData/>
  </xdr:twoCellAnchor>
  <xdr:twoCellAnchor>
    <xdr:from>
      <xdr:col>4</xdr:col>
      <xdr:colOff>666750</xdr:colOff>
      <xdr:row>84</xdr:row>
      <xdr:rowOff>123825</xdr:rowOff>
    </xdr:from>
    <xdr:to>
      <xdr:col>7</xdr:col>
      <xdr:colOff>104775</xdr:colOff>
      <xdr:row>86</xdr:row>
      <xdr:rowOff>190500</xdr:rowOff>
    </xdr:to>
    <xdr:sp macro="" textlink="">
      <xdr:nvSpPr>
        <xdr:cNvPr id="9" name="사각형 설명선 8"/>
        <xdr:cNvSpPr/>
      </xdr:nvSpPr>
      <xdr:spPr>
        <a:xfrm>
          <a:off x="3581400" y="17726025"/>
          <a:ext cx="1657350" cy="485775"/>
        </a:xfrm>
        <a:prstGeom prst="wedgeRectCallout">
          <a:avLst>
            <a:gd name="adj1" fmla="val -75383"/>
            <a:gd name="adj2" fmla="val -727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2450, 2850, 2975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109</xdr:row>
      <xdr:rowOff>0</xdr:rowOff>
    </xdr:from>
    <xdr:to>
      <xdr:col>5</xdr:col>
      <xdr:colOff>114300</xdr:colOff>
      <xdr:row>111</xdr:row>
      <xdr:rowOff>66675</xdr:rowOff>
    </xdr:to>
    <xdr:sp macro="" textlink="">
      <xdr:nvSpPr>
        <xdr:cNvPr id="10" name="사각형 설명선 9"/>
        <xdr:cNvSpPr/>
      </xdr:nvSpPr>
      <xdr:spPr>
        <a:xfrm>
          <a:off x="2057400" y="22840950"/>
          <a:ext cx="1657350" cy="485775"/>
        </a:xfrm>
        <a:prstGeom prst="wedgeRectCallout">
          <a:avLst>
            <a:gd name="adj1" fmla="val -66188"/>
            <a:gd name="adj2" fmla="val -1276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복수 컬럼 서브 쿼리</a:t>
          </a:r>
        </a:p>
      </xdr:txBody>
    </xdr:sp>
    <xdr:clientData/>
  </xdr:twoCellAnchor>
  <xdr:twoCellAnchor>
    <xdr:from>
      <xdr:col>2</xdr:col>
      <xdr:colOff>295274</xdr:colOff>
      <xdr:row>122</xdr:row>
      <xdr:rowOff>190500</xdr:rowOff>
    </xdr:from>
    <xdr:to>
      <xdr:col>5</xdr:col>
      <xdr:colOff>838199</xdr:colOff>
      <xdr:row>126</xdr:row>
      <xdr:rowOff>38100</xdr:rowOff>
    </xdr:to>
    <xdr:sp macro="" textlink="">
      <xdr:nvSpPr>
        <xdr:cNvPr id="11" name="사각형 설명선 10"/>
        <xdr:cNvSpPr/>
      </xdr:nvSpPr>
      <xdr:spPr>
        <a:xfrm>
          <a:off x="1666874" y="25755600"/>
          <a:ext cx="2771775" cy="685800"/>
        </a:xfrm>
        <a:prstGeom prst="wedgeRectCallout">
          <a:avLst>
            <a:gd name="adj1" fmla="val -3781"/>
            <a:gd name="adj2" fmla="val -102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7654</a:t>
          </a:r>
          <a:r>
            <a:rPr lang="ko-KR" altLang="en-US" sz="1100"/>
            <a:t>번 사원은 </a:t>
          </a:r>
          <a:r>
            <a:rPr lang="en-US" altLang="ko-KR" sz="1100"/>
            <a:t>30</a:t>
          </a:r>
          <a:r>
            <a:rPr lang="ko-KR" altLang="en-US" sz="1100"/>
            <a:t>번 부서의 </a:t>
          </a:r>
          <a:r>
            <a:rPr lang="en-US" altLang="ko-KR" sz="1100"/>
            <a:t>SALESMAN</a:t>
          </a:r>
          <a:r>
            <a:rPr lang="ko-KR" altLang="en-US" sz="1100"/>
            <a:t> </a:t>
          </a:r>
          <a:endParaRPr lang="en-US" altLang="ko-KR" sz="1100"/>
        </a:p>
        <a:p>
          <a:pPr algn="ctr"/>
          <a:r>
            <a:rPr lang="en-US" altLang="ko-KR" sz="1100"/>
            <a:t>7566</a:t>
          </a:r>
          <a:r>
            <a:rPr lang="ko-KR" altLang="en-US" sz="1100"/>
            <a:t>번 사원은 </a:t>
          </a:r>
          <a:r>
            <a:rPr lang="en-US" altLang="ko-KR" sz="1100"/>
            <a:t>20</a:t>
          </a:r>
          <a:r>
            <a:rPr lang="ko-KR" altLang="en-US" sz="1100"/>
            <a:t>번 부서의 </a:t>
          </a:r>
          <a:r>
            <a:rPr lang="en-US" altLang="ko-KR" sz="1100"/>
            <a:t>MANAGER</a:t>
          </a:r>
          <a:endParaRPr lang="ko-KR" altLang="en-US" sz="1100"/>
        </a:p>
      </xdr:txBody>
    </xdr:sp>
    <xdr:clientData/>
  </xdr:twoCellAnchor>
  <xdr:twoCellAnchor>
    <xdr:from>
      <xdr:col>6</xdr:col>
      <xdr:colOff>514350</xdr:colOff>
      <xdr:row>116</xdr:row>
      <xdr:rowOff>171450</xdr:rowOff>
    </xdr:from>
    <xdr:to>
      <xdr:col>10</xdr:col>
      <xdr:colOff>542925</xdr:colOff>
      <xdr:row>120</xdr:row>
      <xdr:rowOff>19050</xdr:rowOff>
    </xdr:to>
    <xdr:sp macro="" textlink="">
      <xdr:nvSpPr>
        <xdr:cNvPr id="12" name="사각형 설명선 11"/>
        <xdr:cNvSpPr/>
      </xdr:nvSpPr>
      <xdr:spPr>
        <a:xfrm>
          <a:off x="4962525" y="24479250"/>
          <a:ext cx="2771775" cy="685800"/>
        </a:xfrm>
        <a:prstGeom prst="wedgeRectCallout">
          <a:avLst>
            <a:gd name="adj1" fmla="val -128524"/>
            <a:gd name="adj2" fmla="val -256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사원 중에 </a:t>
          </a:r>
          <a:r>
            <a:rPr lang="en-US" altLang="ko-KR" sz="1100"/>
            <a:t>30</a:t>
          </a:r>
          <a:r>
            <a:rPr lang="ko-KR" altLang="en-US" sz="1100"/>
            <a:t>번 부서의 </a:t>
          </a:r>
          <a:r>
            <a:rPr lang="en-US" altLang="ko-KR" sz="1100"/>
            <a:t>SALESMAN</a:t>
          </a:r>
          <a:r>
            <a:rPr lang="ko-KR" altLang="en-US" sz="1100"/>
            <a:t> 이거나</a:t>
          </a:r>
          <a:endParaRPr lang="en-US" altLang="ko-KR" sz="1100"/>
        </a:p>
        <a:p>
          <a:pPr algn="ctr"/>
          <a:r>
            <a:rPr lang="en-US" altLang="ko-KR" sz="1100"/>
            <a:t>20</a:t>
          </a:r>
          <a:r>
            <a:rPr lang="ko-KR" altLang="en-US" sz="1100"/>
            <a:t>번 부서의 </a:t>
          </a:r>
          <a:r>
            <a:rPr lang="en-US" altLang="ko-KR" sz="1100"/>
            <a:t>MANAGER</a:t>
          </a:r>
          <a:r>
            <a:rPr lang="ko-KR" altLang="en-US" sz="1100"/>
            <a:t>인 사원</a:t>
          </a:r>
        </a:p>
      </xdr:txBody>
    </xdr:sp>
    <xdr:clientData/>
  </xdr:twoCellAnchor>
  <xdr:twoCellAnchor>
    <xdr:from>
      <xdr:col>6</xdr:col>
      <xdr:colOff>104775</xdr:colOff>
      <xdr:row>138</xdr:row>
      <xdr:rowOff>142875</xdr:rowOff>
    </xdr:from>
    <xdr:to>
      <xdr:col>10</xdr:col>
      <xdr:colOff>133350</xdr:colOff>
      <xdr:row>141</xdr:row>
      <xdr:rowOff>200025</xdr:rowOff>
    </xdr:to>
    <xdr:sp macro="" textlink="">
      <xdr:nvSpPr>
        <xdr:cNvPr id="13" name="사각형 설명선 12"/>
        <xdr:cNvSpPr/>
      </xdr:nvSpPr>
      <xdr:spPr>
        <a:xfrm>
          <a:off x="4552950" y="29060775"/>
          <a:ext cx="2771775" cy="685800"/>
        </a:xfrm>
        <a:prstGeom prst="wedgeRectCallout">
          <a:avLst>
            <a:gd name="adj1" fmla="val -128524"/>
            <a:gd name="adj2" fmla="val -256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20</a:t>
          </a:r>
          <a:r>
            <a:rPr lang="ko-KR" altLang="en-US" sz="1100"/>
            <a:t>번 부서의 </a:t>
          </a:r>
          <a:r>
            <a:rPr lang="en-US" altLang="ko-KR" sz="1100"/>
            <a:t>MANAGER </a:t>
          </a:r>
          <a:r>
            <a:rPr lang="ko-KR" altLang="en-US" sz="1100"/>
            <a:t>또는</a:t>
          </a:r>
          <a:endParaRPr lang="en-US" altLang="ko-KR" sz="1100"/>
        </a:p>
        <a:p>
          <a:pPr algn="ctr"/>
          <a:r>
            <a:rPr lang="en-US" altLang="ko-KR" sz="1100"/>
            <a:t>30</a:t>
          </a:r>
          <a:r>
            <a:rPr lang="ko-KR" altLang="en-US" sz="1100"/>
            <a:t>번 부서의 </a:t>
          </a:r>
          <a:r>
            <a:rPr lang="en-US" altLang="ko-KR" sz="1100"/>
            <a:t>SALESMAN</a:t>
          </a:r>
          <a:r>
            <a:rPr lang="ko-KR" altLang="en-US" sz="1100"/>
            <a:t>도 출력됨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27</xdr:row>
      <xdr:rowOff>57150</xdr:rowOff>
    </xdr:from>
    <xdr:to>
      <xdr:col>9</xdr:col>
      <xdr:colOff>304800</xdr:colOff>
      <xdr:row>30</xdr:row>
      <xdr:rowOff>76200</xdr:rowOff>
    </xdr:to>
    <xdr:sp macro="" textlink="">
      <xdr:nvSpPr>
        <xdr:cNvPr id="2" name="사각형 설명선 1"/>
        <xdr:cNvSpPr/>
      </xdr:nvSpPr>
      <xdr:spPr>
        <a:xfrm>
          <a:off x="5114925" y="5505450"/>
          <a:ext cx="1771650" cy="647700"/>
        </a:xfrm>
        <a:prstGeom prst="wedgeRectCallout">
          <a:avLst>
            <a:gd name="adj1" fmla="val -126210"/>
            <a:gd name="adj2" fmla="val -257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서브쿼리의 단독 실행이 불가능하다</a:t>
          </a:r>
        </a:p>
      </xdr:txBody>
    </xdr:sp>
    <xdr:clientData/>
  </xdr:twoCellAnchor>
  <xdr:twoCellAnchor>
    <xdr:from>
      <xdr:col>3</xdr:col>
      <xdr:colOff>676275</xdr:colOff>
      <xdr:row>30</xdr:row>
      <xdr:rowOff>114300</xdr:rowOff>
    </xdr:from>
    <xdr:to>
      <xdr:col>6</xdr:col>
      <xdr:colOff>400050</xdr:colOff>
      <xdr:row>32</xdr:row>
      <xdr:rowOff>57150</xdr:rowOff>
    </xdr:to>
    <xdr:sp macro="" textlink="">
      <xdr:nvSpPr>
        <xdr:cNvPr id="3" name="사각형 설명선 2"/>
        <xdr:cNvSpPr/>
      </xdr:nvSpPr>
      <xdr:spPr>
        <a:xfrm>
          <a:off x="2733675" y="6191250"/>
          <a:ext cx="2190750" cy="361950"/>
        </a:xfrm>
        <a:prstGeom prst="wedgeRectCallout">
          <a:avLst>
            <a:gd name="adj1" fmla="val -46957"/>
            <a:gd name="adj2" fmla="val -1376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(2) e.deptno</a:t>
          </a:r>
          <a:r>
            <a:rPr lang="ko-KR" altLang="en-US" sz="1100"/>
            <a:t>에 상수를 제공</a:t>
          </a:r>
        </a:p>
      </xdr:txBody>
    </xdr:sp>
    <xdr:clientData/>
  </xdr:twoCellAnchor>
  <xdr:twoCellAnchor>
    <xdr:from>
      <xdr:col>4</xdr:col>
      <xdr:colOff>295275</xdr:colOff>
      <xdr:row>23</xdr:row>
      <xdr:rowOff>152400</xdr:rowOff>
    </xdr:from>
    <xdr:to>
      <xdr:col>7</xdr:col>
      <xdr:colOff>247650</xdr:colOff>
      <xdr:row>26</xdr:row>
      <xdr:rowOff>171450</xdr:rowOff>
    </xdr:to>
    <xdr:sp macro="" textlink="">
      <xdr:nvSpPr>
        <xdr:cNvPr id="4" name="사각형 설명선 3"/>
        <xdr:cNvSpPr/>
      </xdr:nvSpPr>
      <xdr:spPr>
        <a:xfrm>
          <a:off x="3228975" y="4762500"/>
          <a:ext cx="2228850" cy="647700"/>
        </a:xfrm>
        <a:prstGeom prst="wedgeRectCallout">
          <a:avLst>
            <a:gd name="adj1" fmla="val -121358"/>
            <a:gd name="adj2" fmla="val 389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(1)  emp</a:t>
          </a:r>
          <a:r>
            <a:rPr lang="ko-KR" altLang="en-US" sz="1100"/>
            <a:t>에서 차례로 </a:t>
          </a:r>
          <a:r>
            <a:rPr lang="en-US" altLang="ko-KR" sz="1100"/>
            <a:t>1</a:t>
          </a:r>
          <a:r>
            <a:rPr lang="ko-KR" altLang="en-US" sz="1100"/>
            <a:t>건을 읽고</a:t>
          </a:r>
          <a:r>
            <a:rPr lang="en-US" altLang="ko-KR" sz="1100"/>
            <a:t>, </a:t>
          </a:r>
          <a:r>
            <a:rPr lang="ko-KR" altLang="en-US" sz="1100"/>
            <a:t>서브쿼리 에 전달</a:t>
          </a:r>
        </a:p>
      </xdr:txBody>
    </xdr:sp>
    <xdr:clientData/>
  </xdr:twoCellAnchor>
  <xdr:twoCellAnchor>
    <xdr:from>
      <xdr:col>0</xdr:col>
      <xdr:colOff>171450</xdr:colOff>
      <xdr:row>30</xdr:row>
      <xdr:rowOff>104775</xdr:rowOff>
    </xdr:from>
    <xdr:to>
      <xdr:col>3</xdr:col>
      <xdr:colOff>581025</xdr:colOff>
      <xdr:row>32</xdr:row>
      <xdr:rowOff>47625</xdr:rowOff>
    </xdr:to>
    <xdr:sp macro="" textlink="">
      <xdr:nvSpPr>
        <xdr:cNvPr id="5" name="사각형 설명선 4"/>
        <xdr:cNvSpPr/>
      </xdr:nvSpPr>
      <xdr:spPr>
        <a:xfrm>
          <a:off x="171450" y="6181725"/>
          <a:ext cx="2466975" cy="361950"/>
        </a:xfrm>
        <a:prstGeom prst="wedgeRectCallout">
          <a:avLst>
            <a:gd name="adj1" fmla="val -18631"/>
            <a:gd name="adj2" fmla="val -1902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(2) </a:t>
          </a:r>
          <a:r>
            <a:rPr lang="ko-KR" altLang="en-US" sz="1100"/>
            <a:t>조건이 만족하면 해당 행을 출력</a:t>
          </a:r>
        </a:p>
      </xdr:txBody>
    </xdr:sp>
    <xdr:clientData/>
  </xdr:twoCellAnchor>
  <xdr:twoCellAnchor>
    <xdr:from>
      <xdr:col>1</xdr:col>
      <xdr:colOff>28575</xdr:colOff>
      <xdr:row>42</xdr:row>
      <xdr:rowOff>76200</xdr:rowOff>
    </xdr:from>
    <xdr:to>
      <xdr:col>3</xdr:col>
      <xdr:colOff>847725</xdr:colOff>
      <xdr:row>44</xdr:row>
      <xdr:rowOff>19050</xdr:rowOff>
    </xdr:to>
    <xdr:sp macro="" textlink="">
      <xdr:nvSpPr>
        <xdr:cNvPr id="6" name="사각형 설명선 5"/>
        <xdr:cNvSpPr/>
      </xdr:nvSpPr>
      <xdr:spPr>
        <a:xfrm>
          <a:off x="714375" y="8667750"/>
          <a:ext cx="2190750" cy="361950"/>
        </a:xfrm>
        <a:prstGeom prst="wedgeRectCallout">
          <a:avLst>
            <a:gd name="adj1" fmla="val -20000"/>
            <a:gd name="adj2" fmla="val -1823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한건이라도 발견되면 </a:t>
          </a:r>
          <a:r>
            <a:rPr lang="en-US" altLang="ko-KR" sz="1100"/>
            <a:t>TRUE </a:t>
          </a:r>
          <a:r>
            <a:rPr lang="ko-KR" altLang="en-US" sz="1100"/>
            <a:t>리턴</a:t>
          </a:r>
        </a:p>
      </xdr:txBody>
    </xdr:sp>
    <xdr:clientData/>
  </xdr:twoCellAnchor>
  <xdr:twoCellAnchor>
    <xdr:from>
      <xdr:col>1</xdr:col>
      <xdr:colOff>28575</xdr:colOff>
      <xdr:row>53</xdr:row>
      <xdr:rowOff>76200</xdr:rowOff>
    </xdr:from>
    <xdr:to>
      <xdr:col>3</xdr:col>
      <xdr:colOff>847725</xdr:colOff>
      <xdr:row>55</xdr:row>
      <xdr:rowOff>19050</xdr:rowOff>
    </xdr:to>
    <xdr:sp macro="" textlink="">
      <xdr:nvSpPr>
        <xdr:cNvPr id="7" name="사각형 설명선 6"/>
        <xdr:cNvSpPr/>
      </xdr:nvSpPr>
      <xdr:spPr>
        <a:xfrm>
          <a:off x="714375" y="10972800"/>
          <a:ext cx="2190750" cy="361950"/>
        </a:xfrm>
        <a:prstGeom prst="wedgeRectCallout">
          <a:avLst>
            <a:gd name="adj1" fmla="val -20000"/>
            <a:gd name="adj2" fmla="val -1823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한건이라도 발견되면 </a:t>
          </a:r>
          <a:r>
            <a:rPr lang="en-US" altLang="ko-KR" sz="1100"/>
            <a:t>TRUE </a:t>
          </a:r>
          <a:r>
            <a:rPr lang="ko-KR" altLang="en-US" sz="1100"/>
            <a:t>리턴</a:t>
          </a:r>
        </a:p>
      </xdr:txBody>
    </xdr:sp>
    <xdr:clientData/>
  </xdr:twoCellAnchor>
  <xdr:twoCellAnchor>
    <xdr:from>
      <xdr:col>11</xdr:col>
      <xdr:colOff>247651</xdr:colOff>
      <xdr:row>60</xdr:row>
      <xdr:rowOff>171450</xdr:rowOff>
    </xdr:from>
    <xdr:to>
      <xdr:col>12</xdr:col>
      <xdr:colOff>133351</xdr:colOff>
      <xdr:row>62</xdr:row>
      <xdr:rowOff>28575</xdr:rowOff>
    </xdr:to>
    <xdr:sp macro="" textlink="">
      <xdr:nvSpPr>
        <xdr:cNvPr id="8" name="타원 7"/>
        <xdr:cNvSpPr/>
      </xdr:nvSpPr>
      <xdr:spPr>
        <a:xfrm>
          <a:off x="8201026" y="12534900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228600</xdr:colOff>
      <xdr:row>60</xdr:row>
      <xdr:rowOff>171450</xdr:rowOff>
    </xdr:from>
    <xdr:to>
      <xdr:col>7</xdr:col>
      <xdr:colOff>114300</xdr:colOff>
      <xdr:row>62</xdr:row>
      <xdr:rowOff>28575</xdr:rowOff>
    </xdr:to>
    <xdr:sp macro="" textlink="">
      <xdr:nvSpPr>
        <xdr:cNvPr id="9" name="타원 8"/>
        <xdr:cNvSpPr/>
      </xdr:nvSpPr>
      <xdr:spPr>
        <a:xfrm>
          <a:off x="4752975" y="12534900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114301</xdr:colOff>
      <xdr:row>61</xdr:row>
      <xdr:rowOff>100013</xdr:rowOff>
    </xdr:from>
    <xdr:to>
      <xdr:col>11</xdr:col>
      <xdr:colOff>247652</xdr:colOff>
      <xdr:row>61</xdr:row>
      <xdr:rowOff>101601</xdr:rowOff>
    </xdr:to>
    <xdr:cxnSp macro="">
      <xdr:nvCxnSpPr>
        <xdr:cNvPr id="10" name="직선 화살표 연결선 9"/>
        <xdr:cNvCxnSpPr>
          <a:stCxn id="8" idx="2"/>
          <a:endCxn id="9" idx="6"/>
        </xdr:cNvCxnSpPr>
      </xdr:nvCxnSpPr>
      <xdr:spPr>
        <a:xfrm rot="10800000">
          <a:off x="5324476" y="12673013"/>
          <a:ext cx="287655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61</xdr:row>
      <xdr:rowOff>200025</xdr:rowOff>
    </xdr:from>
    <xdr:to>
      <xdr:col>12</xdr:col>
      <xdr:colOff>142875</xdr:colOff>
      <xdr:row>63</xdr:row>
      <xdr:rowOff>57150</xdr:rowOff>
    </xdr:to>
    <xdr:sp macro="" textlink="">
      <xdr:nvSpPr>
        <xdr:cNvPr id="11" name="타원 10"/>
        <xdr:cNvSpPr/>
      </xdr:nvSpPr>
      <xdr:spPr>
        <a:xfrm>
          <a:off x="8210550" y="12773025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6</xdr:col>
      <xdr:colOff>238125</xdr:colOff>
      <xdr:row>61</xdr:row>
      <xdr:rowOff>190500</xdr:rowOff>
    </xdr:from>
    <xdr:to>
      <xdr:col>7</xdr:col>
      <xdr:colOff>123825</xdr:colOff>
      <xdr:row>63</xdr:row>
      <xdr:rowOff>47625</xdr:rowOff>
    </xdr:to>
    <xdr:sp macro="" textlink="">
      <xdr:nvSpPr>
        <xdr:cNvPr id="12" name="타원 11"/>
        <xdr:cNvSpPr/>
      </xdr:nvSpPr>
      <xdr:spPr>
        <a:xfrm>
          <a:off x="4762500" y="12763500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7</xdr:col>
      <xdr:colOff>123825</xdr:colOff>
      <xdr:row>62</xdr:row>
      <xdr:rowOff>119064</xdr:rowOff>
    </xdr:from>
    <xdr:to>
      <xdr:col>11</xdr:col>
      <xdr:colOff>257175</xdr:colOff>
      <xdr:row>62</xdr:row>
      <xdr:rowOff>128589</xdr:rowOff>
    </xdr:to>
    <xdr:cxnSp macro="">
      <xdr:nvCxnSpPr>
        <xdr:cNvPr id="13" name="직선 화살표 연결선 12"/>
        <xdr:cNvCxnSpPr>
          <a:stCxn id="11" idx="2"/>
          <a:endCxn id="12" idx="6"/>
        </xdr:cNvCxnSpPr>
      </xdr:nvCxnSpPr>
      <xdr:spPr>
        <a:xfrm rot="10800000">
          <a:off x="5334000" y="12901614"/>
          <a:ext cx="2876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62</xdr:row>
      <xdr:rowOff>161925</xdr:rowOff>
    </xdr:from>
    <xdr:to>
      <xdr:col>7</xdr:col>
      <xdr:colOff>190500</xdr:colOff>
      <xdr:row>75</xdr:row>
      <xdr:rowOff>28575</xdr:rowOff>
    </xdr:to>
    <xdr:sp macro="" textlink="">
      <xdr:nvSpPr>
        <xdr:cNvPr id="14" name="타원 13"/>
        <xdr:cNvSpPr/>
      </xdr:nvSpPr>
      <xdr:spPr>
        <a:xfrm>
          <a:off x="4714875" y="12944475"/>
          <a:ext cx="685800" cy="2590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323850</xdr:colOff>
      <xdr:row>73</xdr:row>
      <xdr:rowOff>68261</xdr:rowOff>
    </xdr:from>
    <xdr:to>
      <xdr:col>6</xdr:col>
      <xdr:colOff>290933</xdr:colOff>
      <xdr:row>78</xdr:row>
      <xdr:rowOff>57151</xdr:rowOff>
    </xdr:to>
    <xdr:cxnSp macro="">
      <xdr:nvCxnSpPr>
        <xdr:cNvPr id="15" name="직선 화살표 연결선 14"/>
        <xdr:cNvCxnSpPr>
          <a:endCxn id="14" idx="3"/>
        </xdr:cNvCxnSpPr>
      </xdr:nvCxnSpPr>
      <xdr:spPr>
        <a:xfrm flipV="1">
          <a:off x="3257550" y="15155861"/>
          <a:ext cx="1557758" cy="10366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180976</xdr:colOff>
      <xdr:row>94</xdr:row>
      <xdr:rowOff>171450</xdr:rowOff>
    </xdr:from>
    <xdr:to>
      <xdr:col>11</xdr:col>
      <xdr:colOff>66676</xdr:colOff>
      <xdr:row>96</xdr:row>
      <xdr:rowOff>28575</xdr:rowOff>
    </xdr:to>
    <xdr:sp macro="" textlink="">
      <xdr:nvSpPr>
        <xdr:cNvPr id="16" name="타원 15"/>
        <xdr:cNvSpPr/>
      </xdr:nvSpPr>
      <xdr:spPr>
        <a:xfrm>
          <a:off x="7448551" y="19659600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552450</xdr:colOff>
      <xdr:row>94</xdr:row>
      <xdr:rowOff>171450</xdr:rowOff>
    </xdr:from>
    <xdr:to>
      <xdr:col>9</xdr:col>
      <xdr:colOff>123825</xdr:colOff>
      <xdr:row>96</xdr:row>
      <xdr:rowOff>28575</xdr:rowOff>
    </xdr:to>
    <xdr:sp macro="" textlink="">
      <xdr:nvSpPr>
        <xdr:cNvPr id="17" name="타원 16"/>
        <xdr:cNvSpPr/>
      </xdr:nvSpPr>
      <xdr:spPr>
        <a:xfrm>
          <a:off x="552450" y="19659600"/>
          <a:ext cx="615315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123826</xdr:colOff>
      <xdr:row>95</xdr:row>
      <xdr:rowOff>100013</xdr:rowOff>
    </xdr:from>
    <xdr:to>
      <xdr:col>10</xdr:col>
      <xdr:colOff>180977</xdr:colOff>
      <xdr:row>95</xdr:row>
      <xdr:rowOff>101601</xdr:rowOff>
    </xdr:to>
    <xdr:cxnSp macro="">
      <xdr:nvCxnSpPr>
        <xdr:cNvPr id="18" name="직선 화살표 연결선 17"/>
        <xdr:cNvCxnSpPr>
          <a:stCxn id="16" idx="2"/>
          <a:endCxn id="17" idx="6"/>
        </xdr:cNvCxnSpPr>
      </xdr:nvCxnSpPr>
      <xdr:spPr>
        <a:xfrm rot="10800000">
          <a:off x="6705601" y="19797713"/>
          <a:ext cx="74295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95</xdr:row>
      <xdr:rowOff>200025</xdr:rowOff>
    </xdr:from>
    <xdr:to>
      <xdr:col>11</xdr:col>
      <xdr:colOff>66675</xdr:colOff>
      <xdr:row>97</xdr:row>
      <xdr:rowOff>57150</xdr:rowOff>
    </xdr:to>
    <xdr:sp macro="" textlink="">
      <xdr:nvSpPr>
        <xdr:cNvPr id="19" name="타원 18"/>
        <xdr:cNvSpPr/>
      </xdr:nvSpPr>
      <xdr:spPr>
        <a:xfrm>
          <a:off x="7448550" y="19897725"/>
          <a:ext cx="57150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0</xdr:col>
      <xdr:colOff>552450</xdr:colOff>
      <xdr:row>95</xdr:row>
      <xdr:rowOff>190500</xdr:rowOff>
    </xdr:from>
    <xdr:to>
      <xdr:col>9</xdr:col>
      <xdr:colOff>123825</xdr:colOff>
      <xdr:row>97</xdr:row>
      <xdr:rowOff>47625</xdr:rowOff>
    </xdr:to>
    <xdr:sp macro="" textlink="">
      <xdr:nvSpPr>
        <xdr:cNvPr id="20" name="타원 19"/>
        <xdr:cNvSpPr/>
      </xdr:nvSpPr>
      <xdr:spPr>
        <a:xfrm>
          <a:off x="552450" y="19888200"/>
          <a:ext cx="6153150" cy="2762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123825</xdr:colOff>
      <xdr:row>96</xdr:row>
      <xdr:rowOff>119064</xdr:rowOff>
    </xdr:from>
    <xdr:to>
      <xdr:col>10</xdr:col>
      <xdr:colOff>180975</xdr:colOff>
      <xdr:row>96</xdr:row>
      <xdr:rowOff>128589</xdr:rowOff>
    </xdr:to>
    <xdr:cxnSp macro="">
      <xdr:nvCxnSpPr>
        <xdr:cNvPr id="21" name="직선 화살표 연결선 20"/>
        <xdr:cNvCxnSpPr>
          <a:stCxn id="19" idx="2"/>
          <a:endCxn id="20" idx="6"/>
        </xdr:cNvCxnSpPr>
      </xdr:nvCxnSpPr>
      <xdr:spPr>
        <a:xfrm rot="10800000">
          <a:off x="6705600" y="20026314"/>
          <a:ext cx="742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65</xdr:row>
      <xdr:rowOff>152400</xdr:rowOff>
    </xdr:from>
    <xdr:to>
      <xdr:col>10</xdr:col>
      <xdr:colOff>609600</xdr:colOff>
      <xdr:row>67</xdr:row>
      <xdr:rowOff>95250</xdr:rowOff>
    </xdr:to>
    <xdr:sp macro="" textlink="">
      <xdr:nvSpPr>
        <xdr:cNvPr id="22" name="사각형 설명선 21"/>
        <xdr:cNvSpPr/>
      </xdr:nvSpPr>
      <xdr:spPr>
        <a:xfrm>
          <a:off x="6905625" y="13563600"/>
          <a:ext cx="971550" cy="361950"/>
        </a:xfrm>
        <a:prstGeom prst="wedgeRectCallout">
          <a:avLst>
            <a:gd name="adj1" fmla="val -54348"/>
            <a:gd name="adj2" fmla="val -2192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UPDATE</a:t>
          </a:r>
          <a:endParaRPr lang="ko-KR" altLang="en-US" sz="1100"/>
        </a:p>
      </xdr:txBody>
    </xdr:sp>
    <xdr:clientData/>
  </xdr:twoCellAnchor>
  <xdr:twoCellAnchor>
    <xdr:from>
      <xdr:col>9</xdr:col>
      <xdr:colOff>438150</xdr:colOff>
      <xdr:row>99</xdr:row>
      <xdr:rowOff>142875</xdr:rowOff>
    </xdr:from>
    <xdr:to>
      <xdr:col>11</xdr:col>
      <xdr:colOff>38100</xdr:colOff>
      <xdr:row>101</xdr:row>
      <xdr:rowOff>85725</xdr:rowOff>
    </xdr:to>
    <xdr:sp macro="" textlink="">
      <xdr:nvSpPr>
        <xdr:cNvPr id="23" name="사각형 설명선 22"/>
        <xdr:cNvSpPr/>
      </xdr:nvSpPr>
      <xdr:spPr>
        <a:xfrm>
          <a:off x="7019925" y="20678775"/>
          <a:ext cx="971550" cy="361950"/>
        </a:xfrm>
        <a:prstGeom prst="wedgeRectCallout">
          <a:avLst>
            <a:gd name="adj1" fmla="val -54348"/>
            <a:gd name="adj2" fmla="val -2192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DELETE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114300</xdr:rowOff>
    </xdr:from>
    <xdr:to>
      <xdr:col>6</xdr:col>
      <xdr:colOff>0</xdr:colOff>
      <xdr:row>19</xdr:row>
      <xdr:rowOff>115888</xdr:rowOff>
    </xdr:to>
    <xdr:cxnSp macro="">
      <xdr:nvCxnSpPr>
        <xdr:cNvPr id="2" name="직선 화살표 연결선 1"/>
        <xdr:cNvCxnSpPr/>
      </xdr:nvCxnSpPr>
      <xdr:spPr>
        <a:xfrm rot="10800000">
          <a:off x="4391025" y="4095750"/>
          <a:ext cx="6858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76199</xdr:colOff>
      <xdr:row>71</xdr:row>
      <xdr:rowOff>28575</xdr:rowOff>
    </xdr:from>
    <xdr:to>
      <xdr:col>5</xdr:col>
      <xdr:colOff>581024</xdr:colOff>
      <xdr:row>75</xdr:row>
      <xdr:rowOff>180975</xdr:rowOff>
    </xdr:to>
    <xdr:sp macro="" textlink="">
      <xdr:nvSpPr>
        <xdr:cNvPr id="3" name="왼쪽 중괄호 2"/>
        <xdr:cNvSpPr/>
      </xdr:nvSpPr>
      <xdr:spPr>
        <a:xfrm flipH="1">
          <a:off x="4467224" y="14906625"/>
          <a:ext cx="504825" cy="990600"/>
        </a:xfrm>
        <a:prstGeom prst="leftBrace">
          <a:avLst>
            <a:gd name="adj1" fmla="val 8333"/>
            <a:gd name="adj2" fmla="val 1923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571499</xdr:colOff>
      <xdr:row>75</xdr:row>
      <xdr:rowOff>104775</xdr:rowOff>
    </xdr:from>
    <xdr:to>
      <xdr:col>11</xdr:col>
      <xdr:colOff>647700</xdr:colOff>
      <xdr:row>78</xdr:row>
      <xdr:rowOff>114300</xdr:rowOff>
    </xdr:to>
    <xdr:sp macro="" textlink="">
      <xdr:nvSpPr>
        <xdr:cNvPr id="4" name="사각형 설명선 3"/>
        <xdr:cNvSpPr/>
      </xdr:nvSpPr>
      <xdr:spPr>
        <a:xfrm>
          <a:off x="7515224" y="15821025"/>
          <a:ext cx="2571751" cy="638175"/>
        </a:xfrm>
        <a:prstGeom prst="wedgeRectCallout">
          <a:avLst>
            <a:gd name="adj1" fmla="val -79761"/>
            <a:gd name="adj2" fmla="val 71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WHERE </a:t>
          </a:r>
          <a:r>
            <a:rPr lang="ko-KR" altLang="en-US" sz="1100"/>
            <a:t>절을 사용하여</a:t>
          </a:r>
          <a:endParaRPr lang="en-US" altLang="ko-KR" sz="1100"/>
        </a:p>
        <a:p>
          <a:pPr algn="ctr"/>
          <a:r>
            <a:rPr lang="ko-KR" altLang="en-US" sz="1100"/>
            <a:t>변경 할 행을 정확하게 식별하자</a:t>
          </a:r>
        </a:p>
      </xdr:txBody>
    </xdr:sp>
    <xdr:clientData/>
  </xdr:twoCellAnchor>
  <xdr:twoCellAnchor>
    <xdr:from>
      <xdr:col>5</xdr:col>
      <xdr:colOff>0</xdr:colOff>
      <xdr:row>55</xdr:row>
      <xdr:rowOff>104774</xdr:rowOff>
    </xdr:from>
    <xdr:to>
      <xdr:col>6</xdr:col>
      <xdr:colOff>0</xdr:colOff>
      <xdr:row>56</xdr:row>
      <xdr:rowOff>95249</xdr:rowOff>
    </xdr:to>
    <xdr:cxnSp macro="">
      <xdr:nvCxnSpPr>
        <xdr:cNvPr id="5" name="직선 화살표 연결선 4"/>
        <xdr:cNvCxnSpPr/>
      </xdr:nvCxnSpPr>
      <xdr:spPr>
        <a:xfrm rot="10800000" flipV="1">
          <a:off x="4391025" y="11630024"/>
          <a:ext cx="685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114299</xdr:rowOff>
    </xdr:from>
    <xdr:to>
      <xdr:col>6</xdr:col>
      <xdr:colOff>0</xdr:colOff>
      <xdr:row>57</xdr:row>
      <xdr:rowOff>104774</xdr:rowOff>
    </xdr:to>
    <xdr:cxnSp macro="">
      <xdr:nvCxnSpPr>
        <xdr:cNvPr id="6" name="직선 화살표 연결선 5"/>
        <xdr:cNvCxnSpPr/>
      </xdr:nvCxnSpPr>
      <xdr:spPr>
        <a:xfrm rot="10800000" flipV="1">
          <a:off x="4391025" y="11849099"/>
          <a:ext cx="685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114299</xdr:rowOff>
    </xdr:from>
    <xdr:to>
      <xdr:col>6</xdr:col>
      <xdr:colOff>0</xdr:colOff>
      <xdr:row>58</xdr:row>
      <xdr:rowOff>123824</xdr:rowOff>
    </xdr:to>
    <xdr:cxnSp macro="">
      <xdr:nvCxnSpPr>
        <xdr:cNvPr id="7" name="직선 화살표 연결선 6"/>
        <xdr:cNvCxnSpPr/>
      </xdr:nvCxnSpPr>
      <xdr:spPr>
        <a:xfrm rot="10800000" flipV="1">
          <a:off x="4391025" y="12058649"/>
          <a:ext cx="68580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62</xdr:row>
      <xdr:rowOff>123825</xdr:rowOff>
    </xdr:from>
    <xdr:to>
      <xdr:col>10</xdr:col>
      <xdr:colOff>180975</xdr:colOff>
      <xdr:row>64</xdr:row>
      <xdr:rowOff>47625</xdr:rowOff>
    </xdr:to>
    <xdr:sp macro="" textlink="">
      <xdr:nvSpPr>
        <xdr:cNvPr id="8" name="사각형 설명선 7"/>
        <xdr:cNvSpPr/>
      </xdr:nvSpPr>
      <xdr:spPr>
        <a:xfrm>
          <a:off x="8067675" y="13115925"/>
          <a:ext cx="866775" cy="342900"/>
        </a:xfrm>
        <a:prstGeom prst="wedgeRectCallout">
          <a:avLst>
            <a:gd name="adj1" fmla="val -129952"/>
            <a:gd name="adj2" fmla="val -144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서브 쿼리</a:t>
          </a:r>
        </a:p>
      </xdr:txBody>
    </xdr:sp>
    <xdr:clientData/>
  </xdr:twoCellAnchor>
  <xdr:twoCellAnchor>
    <xdr:from>
      <xdr:col>3</xdr:col>
      <xdr:colOff>571500</xdr:colOff>
      <xdr:row>61</xdr:row>
      <xdr:rowOff>200024</xdr:rowOff>
    </xdr:from>
    <xdr:to>
      <xdr:col>8</xdr:col>
      <xdr:colOff>409575</xdr:colOff>
      <xdr:row>64</xdr:row>
      <xdr:rowOff>104775</xdr:rowOff>
    </xdr:to>
    <xdr:sp macro="" textlink="">
      <xdr:nvSpPr>
        <xdr:cNvPr id="9" name="타원 8"/>
        <xdr:cNvSpPr/>
      </xdr:nvSpPr>
      <xdr:spPr>
        <a:xfrm>
          <a:off x="3181350" y="12982574"/>
          <a:ext cx="4171950" cy="53340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76199</xdr:colOff>
      <xdr:row>87</xdr:row>
      <xdr:rowOff>28575</xdr:rowOff>
    </xdr:from>
    <xdr:to>
      <xdr:col>5</xdr:col>
      <xdr:colOff>581024</xdr:colOff>
      <xdr:row>91</xdr:row>
      <xdr:rowOff>180975</xdr:rowOff>
    </xdr:to>
    <xdr:sp macro="" textlink="">
      <xdr:nvSpPr>
        <xdr:cNvPr id="10" name="왼쪽 중괄호 9"/>
        <xdr:cNvSpPr/>
      </xdr:nvSpPr>
      <xdr:spPr>
        <a:xfrm flipH="1">
          <a:off x="4467224" y="18259425"/>
          <a:ext cx="504825" cy="990600"/>
        </a:xfrm>
        <a:prstGeom prst="leftBrace">
          <a:avLst>
            <a:gd name="adj1" fmla="val 8333"/>
            <a:gd name="adj2" fmla="val 1923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571499</xdr:colOff>
      <xdr:row>91</xdr:row>
      <xdr:rowOff>104775</xdr:rowOff>
    </xdr:from>
    <xdr:to>
      <xdr:col>11</xdr:col>
      <xdr:colOff>647700</xdr:colOff>
      <xdr:row>94</xdr:row>
      <xdr:rowOff>114300</xdr:rowOff>
    </xdr:to>
    <xdr:sp macro="" textlink="">
      <xdr:nvSpPr>
        <xdr:cNvPr id="11" name="사각형 설명선 10"/>
        <xdr:cNvSpPr/>
      </xdr:nvSpPr>
      <xdr:spPr>
        <a:xfrm>
          <a:off x="7515224" y="19173825"/>
          <a:ext cx="2571751" cy="638175"/>
        </a:xfrm>
        <a:prstGeom prst="wedgeRectCallout">
          <a:avLst>
            <a:gd name="adj1" fmla="val -83465"/>
            <a:gd name="adj2" fmla="val 504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WHERE </a:t>
          </a:r>
          <a:r>
            <a:rPr lang="ko-KR" altLang="en-US" sz="1100"/>
            <a:t>절을 사용하여</a:t>
          </a:r>
          <a:endParaRPr lang="en-US" altLang="ko-KR" sz="1100"/>
        </a:p>
        <a:p>
          <a:pPr algn="ctr"/>
          <a:r>
            <a:rPr lang="ko-KR" altLang="en-US" sz="1100"/>
            <a:t>삭제 할 행을 정확하게 식별하자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76200</xdr:colOff>
      <xdr:row>24</xdr:row>
      <xdr:rowOff>0</xdr:rowOff>
    </xdr:to>
    <xdr:sp macro="" textlink="">
      <xdr:nvSpPr>
        <xdr:cNvPr id="2" name="오른쪽 중괄호 1"/>
        <xdr:cNvSpPr/>
      </xdr:nvSpPr>
      <xdr:spPr>
        <a:xfrm>
          <a:off x="5791200" y="4191000"/>
          <a:ext cx="76200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9525</xdr:colOff>
      <xdr:row>25</xdr:row>
      <xdr:rowOff>9525</xdr:rowOff>
    </xdr:from>
    <xdr:to>
      <xdr:col>8</xdr:col>
      <xdr:colOff>85725</xdr:colOff>
      <xdr:row>28</xdr:row>
      <xdr:rowOff>9525</xdr:rowOff>
    </xdr:to>
    <xdr:sp macro="" textlink="">
      <xdr:nvSpPr>
        <xdr:cNvPr id="3" name="오른쪽 중괄호 2"/>
        <xdr:cNvSpPr/>
      </xdr:nvSpPr>
      <xdr:spPr>
        <a:xfrm>
          <a:off x="5800725" y="5038725"/>
          <a:ext cx="76200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8</xdr:col>
      <xdr:colOff>85725</xdr:colOff>
      <xdr:row>30</xdr:row>
      <xdr:rowOff>200025</xdr:rowOff>
    </xdr:to>
    <xdr:sp macro="" textlink="">
      <xdr:nvSpPr>
        <xdr:cNvPr id="4" name="오른쪽 중괄호 3"/>
        <xdr:cNvSpPr/>
      </xdr:nvSpPr>
      <xdr:spPr>
        <a:xfrm>
          <a:off x="5791200" y="5867400"/>
          <a:ext cx="85725" cy="409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22</xdr:row>
      <xdr:rowOff>106363</xdr:rowOff>
    </xdr:to>
    <xdr:cxnSp macro="">
      <xdr:nvCxnSpPr>
        <xdr:cNvPr id="5" name="직선 화살표 연결선 4"/>
        <xdr:cNvCxnSpPr>
          <a:stCxn id="2" idx="1"/>
        </xdr:cNvCxnSpPr>
      </xdr:nvCxnSpPr>
      <xdr:spPr>
        <a:xfrm rot="10800000" flipH="1">
          <a:off x="5867400" y="4505325"/>
          <a:ext cx="6096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23</xdr:row>
      <xdr:rowOff>104775</xdr:rowOff>
    </xdr:to>
    <xdr:cxnSp macro="">
      <xdr:nvCxnSpPr>
        <xdr:cNvPr id="6" name="직선 화살표 연결선 5"/>
        <xdr:cNvCxnSpPr>
          <a:stCxn id="2" idx="1"/>
        </xdr:cNvCxnSpPr>
      </xdr:nvCxnSpPr>
      <xdr:spPr>
        <a:xfrm rot="10800000" flipH="1" flipV="1">
          <a:off x="5867400" y="4505325"/>
          <a:ext cx="609600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104774</xdr:rowOff>
    </xdr:from>
    <xdr:to>
      <xdr:col>9</xdr:col>
      <xdr:colOff>0</xdr:colOff>
      <xdr:row>24</xdr:row>
      <xdr:rowOff>114299</xdr:rowOff>
    </xdr:to>
    <xdr:cxnSp macro="">
      <xdr:nvCxnSpPr>
        <xdr:cNvPr id="7" name="직선 화살표 연결선 6"/>
        <xdr:cNvCxnSpPr>
          <a:stCxn id="2" idx="1"/>
        </xdr:cNvCxnSpPr>
      </xdr:nvCxnSpPr>
      <xdr:spPr>
        <a:xfrm rot="10800000" flipH="1" flipV="1">
          <a:off x="5867400" y="4505324"/>
          <a:ext cx="60960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26</xdr:row>
      <xdr:rowOff>104775</xdr:rowOff>
    </xdr:to>
    <xdr:cxnSp macro="">
      <xdr:nvCxnSpPr>
        <xdr:cNvPr id="8" name="직선 화살표 연결선 7"/>
        <xdr:cNvCxnSpPr>
          <a:stCxn id="2" idx="1"/>
        </xdr:cNvCxnSpPr>
      </xdr:nvCxnSpPr>
      <xdr:spPr>
        <a:xfrm rot="10800000" flipH="1" flipV="1">
          <a:off x="5867400" y="4505325"/>
          <a:ext cx="6096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27</xdr:row>
      <xdr:rowOff>104775</xdr:rowOff>
    </xdr:to>
    <xdr:cxnSp macro="">
      <xdr:nvCxnSpPr>
        <xdr:cNvPr id="9" name="직선 화살표 연결선 8"/>
        <xdr:cNvCxnSpPr>
          <a:stCxn id="2" idx="1"/>
        </xdr:cNvCxnSpPr>
      </xdr:nvCxnSpPr>
      <xdr:spPr>
        <a:xfrm rot="10800000" flipH="1" flipV="1">
          <a:off x="5867400" y="4505325"/>
          <a:ext cx="6096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28</xdr:row>
      <xdr:rowOff>104775</xdr:rowOff>
    </xdr:to>
    <xdr:cxnSp macro="">
      <xdr:nvCxnSpPr>
        <xdr:cNvPr id="10" name="직선 화살표 연결선 9"/>
        <xdr:cNvCxnSpPr>
          <a:stCxn id="2" idx="1"/>
        </xdr:cNvCxnSpPr>
      </xdr:nvCxnSpPr>
      <xdr:spPr>
        <a:xfrm rot="10800000" flipH="1" flipV="1">
          <a:off x="5867400" y="4505325"/>
          <a:ext cx="609600" cy="1257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104774</xdr:rowOff>
    </xdr:from>
    <xdr:to>
      <xdr:col>9</xdr:col>
      <xdr:colOff>0</xdr:colOff>
      <xdr:row>30</xdr:row>
      <xdr:rowOff>114299</xdr:rowOff>
    </xdr:to>
    <xdr:cxnSp macro="">
      <xdr:nvCxnSpPr>
        <xdr:cNvPr id="11" name="직선 화살표 연결선 10"/>
        <xdr:cNvCxnSpPr>
          <a:stCxn id="2" idx="1"/>
        </xdr:cNvCxnSpPr>
      </xdr:nvCxnSpPr>
      <xdr:spPr>
        <a:xfrm rot="10800000" flipH="1" flipV="1">
          <a:off x="5867400" y="4505324"/>
          <a:ext cx="609600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31</xdr:row>
      <xdr:rowOff>104775</xdr:rowOff>
    </xdr:to>
    <xdr:cxnSp macro="">
      <xdr:nvCxnSpPr>
        <xdr:cNvPr id="12" name="직선 화살표 연결선 11"/>
        <xdr:cNvCxnSpPr>
          <a:stCxn id="2" idx="1"/>
        </xdr:cNvCxnSpPr>
      </xdr:nvCxnSpPr>
      <xdr:spPr>
        <a:xfrm rot="10800000" flipH="1" flipV="1">
          <a:off x="5867400" y="4505325"/>
          <a:ext cx="60960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22</xdr:row>
      <xdr:rowOff>104775</xdr:rowOff>
    </xdr:from>
    <xdr:to>
      <xdr:col>9</xdr:col>
      <xdr:colOff>0</xdr:colOff>
      <xdr:row>32</xdr:row>
      <xdr:rowOff>104775</xdr:rowOff>
    </xdr:to>
    <xdr:cxnSp macro="">
      <xdr:nvCxnSpPr>
        <xdr:cNvPr id="13" name="직선 화살표 연결선 12"/>
        <xdr:cNvCxnSpPr>
          <a:stCxn id="2" idx="1"/>
        </xdr:cNvCxnSpPr>
      </xdr:nvCxnSpPr>
      <xdr:spPr>
        <a:xfrm rot="10800000" flipH="1" flipV="1">
          <a:off x="5867400" y="4505325"/>
          <a:ext cx="609600" cy="2095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85724</xdr:colOff>
      <xdr:row>25</xdr:row>
      <xdr:rowOff>95250</xdr:rowOff>
    </xdr:from>
    <xdr:to>
      <xdr:col>8</xdr:col>
      <xdr:colOff>685799</xdr:colOff>
      <xdr:row>26</xdr:row>
      <xdr:rowOff>114300</xdr:rowOff>
    </xdr:to>
    <xdr:cxnSp macro="">
      <xdr:nvCxnSpPr>
        <xdr:cNvPr id="14" name="직선 화살표 연결선 13"/>
        <xdr:cNvCxnSpPr>
          <a:stCxn id="3" idx="1"/>
        </xdr:cNvCxnSpPr>
      </xdr:nvCxnSpPr>
      <xdr:spPr>
        <a:xfrm rot="10800000" flipH="1">
          <a:off x="5876924" y="5124450"/>
          <a:ext cx="600075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85724</xdr:colOff>
      <xdr:row>26</xdr:row>
      <xdr:rowOff>114300</xdr:rowOff>
    </xdr:from>
    <xdr:to>
      <xdr:col>8</xdr:col>
      <xdr:colOff>685799</xdr:colOff>
      <xdr:row>29</xdr:row>
      <xdr:rowOff>114300</xdr:rowOff>
    </xdr:to>
    <xdr:cxnSp macro="">
      <xdr:nvCxnSpPr>
        <xdr:cNvPr id="15" name="직선 화살표 연결선 14"/>
        <xdr:cNvCxnSpPr>
          <a:stCxn id="3" idx="1"/>
        </xdr:cNvCxnSpPr>
      </xdr:nvCxnSpPr>
      <xdr:spPr>
        <a:xfrm rot="10800000" flipH="1" flipV="1">
          <a:off x="5876924" y="5353050"/>
          <a:ext cx="60007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85724</xdr:colOff>
      <xdr:row>26</xdr:row>
      <xdr:rowOff>114299</xdr:rowOff>
    </xdr:from>
    <xdr:to>
      <xdr:col>8</xdr:col>
      <xdr:colOff>685799</xdr:colOff>
      <xdr:row>33</xdr:row>
      <xdr:rowOff>123824</xdr:rowOff>
    </xdr:to>
    <xdr:cxnSp macro="">
      <xdr:nvCxnSpPr>
        <xdr:cNvPr id="16" name="직선 화살표 연결선 15"/>
        <xdr:cNvCxnSpPr>
          <a:stCxn id="3" idx="1"/>
        </xdr:cNvCxnSpPr>
      </xdr:nvCxnSpPr>
      <xdr:spPr>
        <a:xfrm rot="10800000" flipH="1" flipV="1">
          <a:off x="5876924" y="5353049"/>
          <a:ext cx="600075" cy="14763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85724</xdr:colOff>
      <xdr:row>29</xdr:row>
      <xdr:rowOff>204787</xdr:rowOff>
    </xdr:from>
    <xdr:to>
      <xdr:col>8</xdr:col>
      <xdr:colOff>685799</xdr:colOff>
      <xdr:row>34</xdr:row>
      <xdr:rowOff>123824</xdr:rowOff>
    </xdr:to>
    <xdr:cxnSp macro="">
      <xdr:nvCxnSpPr>
        <xdr:cNvPr id="17" name="직선 화살표 연결선 16"/>
        <xdr:cNvCxnSpPr>
          <a:stCxn id="4" idx="1"/>
        </xdr:cNvCxnSpPr>
      </xdr:nvCxnSpPr>
      <xdr:spPr>
        <a:xfrm rot="10800000" flipH="1" flipV="1">
          <a:off x="5876924" y="6072187"/>
          <a:ext cx="600075" cy="966787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0</xdr:rowOff>
    </xdr:from>
    <xdr:to>
      <xdr:col>8</xdr:col>
      <xdr:colOff>76200</xdr:colOff>
      <xdr:row>41</xdr:row>
      <xdr:rowOff>0</xdr:rowOff>
    </xdr:to>
    <xdr:sp macro="" textlink="">
      <xdr:nvSpPr>
        <xdr:cNvPr id="18" name="오른쪽 중괄호 17"/>
        <xdr:cNvSpPr/>
      </xdr:nvSpPr>
      <xdr:spPr>
        <a:xfrm>
          <a:off x="5791200" y="7753350"/>
          <a:ext cx="76200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0</xdr:colOff>
      <xdr:row>42</xdr:row>
      <xdr:rowOff>9525</xdr:rowOff>
    </xdr:from>
    <xdr:to>
      <xdr:col>8</xdr:col>
      <xdr:colOff>76200</xdr:colOff>
      <xdr:row>45</xdr:row>
      <xdr:rowOff>9525</xdr:rowOff>
    </xdr:to>
    <xdr:sp macro="" textlink="">
      <xdr:nvSpPr>
        <xdr:cNvPr id="19" name="오른쪽 중괄호 18"/>
        <xdr:cNvSpPr/>
      </xdr:nvSpPr>
      <xdr:spPr>
        <a:xfrm>
          <a:off x="5791200" y="8601075"/>
          <a:ext cx="76200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0</xdr:colOff>
      <xdr:row>46</xdr:row>
      <xdr:rowOff>0</xdr:rowOff>
    </xdr:from>
    <xdr:to>
      <xdr:col>8</xdr:col>
      <xdr:colOff>76200</xdr:colOff>
      <xdr:row>49</xdr:row>
      <xdr:rowOff>0</xdr:rowOff>
    </xdr:to>
    <xdr:sp macro="" textlink="">
      <xdr:nvSpPr>
        <xdr:cNvPr id="20" name="오른쪽 중괄호 19"/>
        <xdr:cNvSpPr/>
      </xdr:nvSpPr>
      <xdr:spPr>
        <a:xfrm>
          <a:off x="5791200" y="9429750"/>
          <a:ext cx="76200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76200</xdr:colOff>
      <xdr:row>52</xdr:row>
      <xdr:rowOff>9525</xdr:rowOff>
    </xdr:to>
    <xdr:sp macro="" textlink="">
      <xdr:nvSpPr>
        <xdr:cNvPr id="21" name="오른쪽 중괄호 20"/>
        <xdr:cNvSpPr/>
      </xdr:nvSpPr>
      <xdr:spPr>
        <a:xfrm>
          <a:off x="5791200" y="10267950"/>
          <a:ext cx="76200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76200</xdr:colOff>
      <xdr:row>39</xdr:row>
      <xdr:rowOff>95251</xdr:rowOff>
    </xdr:from>
    <xdr:to>
      <xdr:col>9</xdr:col>
      <xdr:colOff>0</xdr:colOff>
      <xdr:row>51</xdr:row>
      <xdr:rowOff>4764</xdr:rowOff>
    </xdr:to>
    <xdr:cxnSp macro="">
      <xdr:nvCxnSpPr>
        <xdr:cNvPr id="22" name="직선 화살표 연결선 21"/>
        <xdr:cNvCxnSpPr>
          <a:stCxn id="21" idx="1"/>
        </xdr:cNvCxnSpPr>
      </xdr:nvCxnSpPr>
      <xdr:spPr>
        <a:xfrm rot="10800000" flipH="1">
          <a:off x="5867400" y="8058151"/>
          <a:ext cx="609600" cy="242411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40</xdr:row>
      <xdr:rowOff>114301</xdr:rowOff>
    </xdr:from>
    <xdr:to>
      <xdr:col>9</xdr:col>
      <xdr:colOff>0</xdr:colOff>
      <xdr:row>47</xdr:row>
      <xdr:rowOff>104776</xdr:rowOff>
    </xdr:to>
    <xdr:cxnSp macro="">
      <xdr:nvCxnSpPr>
        <xdr:cNvPr id="23" name="직선 화살표 연결선 22"/>
        <xdr:cNvCxnSpPr>
          <a:stCxn id="20" idx="1"/>
        </xdr:cNvCxnSpPr>
      </xdr:nvCxnSpPr>
      <xdr:spPr>
        <a:xfrm rot="10800000" flipH="1">
          <a:off x="5867400" y="8286751"/>
          <a:ext cx="609600" cy="14573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41</xdr:row>
      <xdr:rowOff>114301</xdr:rowOff>
    </xdr:from>
    <xdr:to>
      <xdr:col>9</xdr:col>
      <xdr:colOff>0</xdr:colOff>
      <xdr:row>47</xdr:row>
      <xdr:rowOff>104776</xdr:rowOff>
    </xdr:to>
    <xdr:cxnSp macro="">
      <xdr:nvCxnSpPr>
        <xdr:cNvPr id="24" name="직선 화살표 연결선 23"/>
        <xdr:cNvCxnSpPr>
          <a:stCxn id="20" idx="1"/>
        </xdr:cNvCxnSpPr>
      </xdr:nvCxnSpPr>
      <xdr:spPr>
        <a:xfrm rot="10800000" flipH="1">
          <a:off x="5867400" y="8496301"/>
          <a:ext cx="609600" cy="12477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42</xdr:row>
      <xdr:rowOff>95251</xdr:rowOff>
    </xdr:from>
    <xdr:to>
      <xdr:col>9</xdr:col>
      <xdr:colOff>0</xdr:colOff>
      <xdr:row>47</xdr:row>
      <xdr:rowOff>104776</xdr:rowOff>
    </xdr:to>
    <xdr:cxnSp macro="">
      <xdr:nvCxnSpPr>
        <xdr:cNvPr id="25" name="직선 화살표 연결선 24"/>
        <xdr:cNvCxnSpPr>
          <a:stCxn id="20" idx="1"/>
        </xdr:cNvCxnSpPr>
      </xdr:nvCxnSpPr>
      <xdr:spPr>
        <a:xfrm rot="10800000" flipH="1">
          <a:off x="5867400" y="8686801"/>
          <a:ext cx="60960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43</xdr:row>
      <xdr:rowOff>85725</xdr:rowOff>
    </xdr:from>
    <xdr:to>
      <xdr:col>9</xdr:col>
      <xdr:colOff>0</xdr:colOff>
      <xdr:row>47</xdr:row>
      <xdr:rowOff>104775</xdr:rowOff>
    </xdr:to>
    <xdr:cxnSp macro="">
      <xdr:nvCxnSpPr>
        <xdr:cNvPr id="26" name="직선 화살표 연결선 25"/>
        <xdr:cNvCxnSpPr>
          <a:stCxn id="20" idx="1"/>
        </xdr:cNvCxnSpPr>
      </xdr:nvCxnSpPr>
      <xdr:spPr>
        <a:xfrm rot="10800000" flipH="1">
          <a:off x="5867400" y="8886825"/>
          <a:ext cx="609600" cy="8572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44</xdr:row>
      <xdr:rowOff>95251</xdr:rowOff>
    </xdr:from>
    <xdr:to>
      <xdr:col>9</xdr:col>
      <xdr:colOff>0</xdr:colOff>
      <xdr:row>47</xdr:row>
      <xdr:rowOff>104776</xdr:rowOff>
    </xdr:to>
    <xdr:cxnSp macro="">
      <xdr:nvCxnSpPr>
        <xdr:cNvPr id="27" name="직선 화살표 연결선 26"/>
        <xdr:cNvCxnSpPr>
          <a:stCxn id="20" idx="1"/>
        </xdr:cNvCxnSpPr>
      </xdr:nvCxnSpPr>
      <xdr:spPr>
        <a:xfrm rot="10800000" flipH="1">
          <a:off x="5867400" y="9105901"/>
          <a:ext cx="609600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43</xdr:row>
      <xdr:rowOff>114300</xdr:rowOff>
    </xdr:from>
    <xdr:to>
      <xdr:col>9</xdr:col>
      <xdr:colOff>0</xdr:colOff>
      <xdr:row>45</xdr:row>
      <xdr:rowOff>114300</xdr:rowOff>
    </xdr:to>
    <xdr:cxnSp macro="">
      <xdr:nvCxnSpPr>
        <xdr:cNvPr id="28" name="직선 화살표 연결선 27"/>
        <xdr:cNvCxnSpPr>
          <a:stCxn id="19" idx="1"/>
        </xdr:cNvCxnSpPr>
      </xdr:nvCxnSpPr>
      <xdr:spPr>
        <a:xfrm rot="10800000" flipH="1" flipV="1">
          <a:off x="5867400" y="8915400"/>
          <a:ext cx="60960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43</xdr:row>
      <xdr:rowOff>114299</xdr:rowOff>
    </xdr:from>
    <xdr:to>
      <xdr:col>9</xdr:col>
      <xdr:colOff>0</xdr:colOff>
      <xdr:row>49</xdr:row>
      <xdr:rowOff>104774</xdr:rowOff>
    </xdr:to>
    <xdr:cxnSp macro="">
      <xdr:nvCxnSpPr>
        <xdr:cNvPr id="29" name="직선 화살표 연결선 28"/>
        <xdr:cNvCxnSpPr>
          <a:stCxn id="19" idx="1"/>
        </xdr:cNvCxnSpPr>
      </xdr:nvCxnSpPr>
      <xdr:spPr>
        <a:xfrm rot="10800000" flipH="1" flipV="1">
          <a:off x="5867400" y="8915399"/>
          <a:ext cx="609600" cy="1247775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43</xdr:row>
      <xdr:rowOff>114299</xdr:rowOff>
    </xdr:from>
    <xdr:to>
      <xdr:col>9</xdr:col>
      <xdr:colOff>0</xdr:colOff>
      <xdr:row>53</xdr:row>
      <xdr:rowOff>123824</xdr:rowOff>
    </xdr:to>
    <xdr:cxnSp macro="">
      <xdr:nvCxnSpPr>
        <xdr:cNvPr id="30" name="직선 화살표 연결선 29"/>
        <xdr:cNvCxnSpPr>
          <a:stCxn id="19" idx="1"/>
        </xdr:cNvCxnSpPr>
      </xdr:nvCxnSpPr>
      <xdr:spPr>
        <a:xfrm rot="10800000" flipH="1" flipV="1">
          <a:off x="5867400" y="8915399"/>
          <a:ext cx="609600" cy="2105025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104774</xdr:rowOff>
    </xdr:from>
    <xdr:to>
      <xdr:col>9</xdr:col>
      <xdr:colOff>0</xdr:colOff>
      <xdr:row>46</xdr:row>
      <xdr:rowOff>133349</xdr:rowOff>
    </xdr:to>
    <xdr:cxnSp macro="">
      <xdr:nvCxnSpPr>
        <xdr:cNvPr id="31" name="직선 화살표 연결선 30"/>
        <xdr:cNvCxnSpPr>
          <a:stCxn id="18" idx="1"/>
        </xdr:cNvCxnSpPr>
      </xdr:nvCxnSpPr>
      <xdr:spPr>
        <a:xfrm rot="10800000" flipH="1" flipV="1">
          <a:off x="5867400" y="8067674"/>
          <a:ext cx="6096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104775</xdr:rowOff>
    </xdr:from>
    <xdr:to>
      <xdr:col>9</xdr:col>
      <xdr:colOff>0</xdr:colOff>
      <xdr:row>47</xdr:row>
      <xdr:rowOff>123825</xdr:rowOff>
    </xdr:to>
    <xdr:cxnSp macro="">
      <xdr:nvCxnSpPr>
        <xdr:cNvPr id="32" name="직선 화살표 연결선 31"/>
        <xdr:cNvCxnSpPr>
          <a:stCxn id="18" idx="1"/>
        </xdr:cNvCxnSpPr>
      </xdr:nvCxnSpPr>
      <xdr:spPr>
        <a:xfrm rot="10800000" flipH="1" flipV="1">
          <a:off x="5867400" y="8067675"/>
          <a:ext cx="609600" cy="1695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104775</xdr:rowOff>
    </xdr:from>
    <xdr:to>
      <xdr:col>9</xdr:col>
      <xdr:colOff>0</xdr:colOff>
      <xdr:row>48</xdr:row>
      <xdr:rowOff>104775</xdr:rowOff>
    </xdr:to>
    <xdr:cxnSp macro="">
      <xdr:nvCxnSpPr>
        <xdr:cNvPr id="33" name="직선 화살표 연결선 32"/>
        <xdr:cNvCxnSpPr>
          <a:stCxn id="18" idx="1"/>
        </xdr:cNvCxnSpPr>
      </xdr:nvCxnSpPr>
      <xdr:spPr>
        <a:xfrm rot="10800000" flipH="1" flipV="1">
          <a:off x="5867400" y="8067675"/>
          <a:ext cx="609600" cy="1885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104774</xdr:rowOff>
    </xdr:from>
    <xdr:to>
      <xdr:col>9</xdr:col>
      <xdr:colOff>0</xdr:colOff>
      <xdr:row>50</xdr:row>
      <xdr:rowOff>95249</xdr:rowOff>
    </xdr:to>
    <xdr:cxnSp macro="">
      <xdr:nvCxnSpPr>
        <xdr:cNvPr id="34" name="직선 화살표 연결선 33"/>
        <xdr:cNvCxnSpPr>
          <a:stCxn id="18" idx="1"/>
        </xdr:cNvCxnSpPr>
      </xdr:nvCxnSpPr>
      <xdr:spPr>
        <a:xfrm rot="10800000" flipH="1" flipV="1">
          <a:off x="5867400" y="8067674"/>
          <a:ext cx="609600" cy="2295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104775</xdr:rowOff>
    </xdr:from>
    <xdr:to>
      <xdr:col>9</xdr:col>
      <xdr:colOff>0</xdr:colOff>
      <xdr:row>51</xdr:row>
      <xdr:rowOff>104775</xdr:rowOff>
    </xdr:to>
    <xdr:cxnSp macro="">
      <xdr:nvCxnSpPr>
        <xdr:cNvPr id="35" name="직선 화살표 연결선 34"/>
        <xdr:cNvCxnSpPr>
          <a:stCxn id="18" idx="1"/>
        </xdr:cNvCxnSpPr>
      </xdr:nvCxnSpPr>
      <xdr:spPr>
        <a:xfrm rot="10800000" flipH="1" flipV="1">
          <a:off x="5867400" y="8067675"/>
          <a:ext cx="609600" cy="2514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104774</xdr:rowOff>
    </xdr:from>
    <xdr:to>
      <xdr:col>9</xdr:col>
      <xdr:colOff>0</xdr:colOff>
      <xdr:row>52</xdr:row>
      <xdr:rowOff>95249</xdr:rowOff>
    </xdr:to>
    <xdr:cxnSp macro="">
      <xdr:nvCxnSpPr>
        <xdr:cNvPr id="36" name="직선 화살표 연결선 35"/>
        <xdr:cNvCxnSpPr>
          <a:stCxn id="18" idx="1"/>
        </xdr:cNvCxnSpPr>
      </xdr:nvCxnSpPr>
      <xdr:spPr>
        <a:xfrm rot="10800000" flipH="1" flipV="1">
          <a:off x="5867400" y="8067674"/>
          <a:ext cx="609600" cy="2714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104774</xdr:rowOff>
    </xdr:from>
    <xdr:to>
      <xdr:col>9</xdr:col>
      <xdr:colOff>0</xdr:colOff>
      <xdr:row>54</xdr:row>
      <xdr:rowOff>95249</xdr:rowOff>
    </xdr:to>
    <xdr:cxnSp macro="">
      <xdr:nvCxnSpPr>
        <xdr:cNvPr id="37" name="직선 화살표 연결선 36"/>
        <xdr:cNvCxnSpPr>
          <a:stCxn id="18" idx="1"/>
        </xdr:cNvCxnSpPr>
      </xdr:nvCxnSpPr>
      <xdr:spPr>
        <a:xfrm rot="10800000" flipH="1" flipV="1">
          <a:off x="5867400" y="8067674"/>
          <a:ext cx="609600" cy="3133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104775</xdr:rowOff>
    </xdr:from>
    <xdr:to>
      <xdr:col>9</xdr:col>
      <xdr:colOff>0</xdr:colOff>
      <xdr:row>55</xdr:row>
      <xdr:rowOff>104775</xdr:rowOff>
    </xdr:to>
    <xdr:cxnSp macro="">
      <xdr:nvCxnSpPr>
        <xdr:cNvPr id="38" name="직선 화살표 연결선 37"/>
        <xdr:cNvCxnSpPr>
          <a:stCxn id="18" idx="1"/>
        </xdr:cNvCxnSpPr>
      </xdr:nvCxnSpPr>
      <xdr:spPr>
        <a:xfrm rot="10800000" flipH="1" flipV="1">
          <a:off x="5867400" y="8067675"/>
          <a:ext cx="609600" cy="3352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39</xdr:row>
      <xdr:rowOff>104775</xdr:rowOff>
    </xdr:from>
    <xdr:to>
      <xdr:col>9</xdr:col>
      <xdr:colOff>0</xdr:colOff>
      <xdr:row>56</xdr:row>
      <xdr:rowOff>85725</xdr:rowOff>
    </xdr:to>
    <xdr:cxnSp macro="">
      <xdr:nvCxnSpPr>
        <xdr:cNvPr id="39" name="직선 화살표 연결선 38"/>
        <xdr:cNvCxnSpPr>
          <a:stCxn id="18" idx="1"/>
        </xdr:cNvCxnSpPr>
      </xdr:nvCxnSpPr>
      <xdr:spPr>
        <a:xfrm rot="10800000" flipH="1" flipV="1">
          <a:off x="5867400" y="8067675"/>
          <a:ext cx="609600" cy="3543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84</xdr:row>
      <xdr:rowOff>133350</xdr:rowOff>
    </xdr:from>
    <xdr:to>
      <xdr:col>3</xdr:col>
      <xdr:colOff>733425</xdr:colOff>
      <xdr:row>87</xdr:row>
      <xdr:rowOff>66675</xdr:rowOff>
    </xdr:to>
    <xdr:sp macro="" textlink="">
      <xdr:nvSpPr>
        <xdr:cNvPr id="40" name="사각형 설명선 39"/>
        <xdr:cNvSpPr/>
      </xdr:nvSpPr>
      <xdr:spPr>
        <a:xfrm>
          <a:off x="714375" y="17526000"/>
          <a:ext cx="2076450" cy="561975"/>
        </a:xfrm>
        <a:prstGeom prst="wedgeRectCallout">
          <a:avLst>
            <a:gd name="adj1" fmla="val -18118"/>
            <a:gd name="adj2" fmla="val -2544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GROUP</a:t>
          </a:r>
          <a:r>
            <a:rPr lang="en-US" altLang="ko-KR" sz="1100" baseline="0"/>
            <a:t> BY deptno, job, mgr</a:t>
          </a:r>
          <a:endParaRPr lang="ko-KR" altLang="en-US" sz="1100"/>
        </a:p>
      </xdr:txBody>
    </xdr:sp>
    <xdr:clientData/>
  </xdr:twoCellAnchor>
  <xdr:twoCellAnchor>
    <xdr:from>
      <xdr:col>2</xdr:col>
      <xdr:colOff>600075</xdr:colOff>
      <xdr:row>81</xdr:row>
      <xdr:rowOff>66675</xdr:rowOff>
    </xdr:from>
    <xdr:to>
      <xdr:col>5</xdr:col>
      <xdr:colOff>457200</xdr:colOff>
      <xdr:row>84</xdr:row>
      <xdr:rowOff>0</xdr:rowOff>
    </xdr:to>
    <xdr:sp macro="" textlink="">
      <xdr:nvSpPr>
        <xdr:cNvPr id="41" name="사각형 설명선 40"/>
        <xdr:cNvSpPr/>
      </xdr:nvSpPr>
      <xdr:spPr>
        <a:xfrm>
          <a:off x="1971675" y="16830675"/>
          <a:ext cx="2076450" cy="561975"/>
        </a:xfrm>
        <a:prstGeom prst="wedgeRectCallout">
          <a:avLst>
            <a:gd name="adj1" fmla="val -26834"/>
            <a:gd name="adj2" fmla="val -1358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GROUP</a:t>
          </a:r>
          <a:r>
            <a:rPr lang="en-US" altLang="ko-KR" sz="1100" baseline="0"/>
            <a:t> BY deptno, mgr</a:t>
          </a:r>
          <a:endParaRPr lang="ko-KR" altLang="en-US" sz="1100"/>
        </a:p>
      </xdr:txBody>
    </xdr:sp>
    <xdr:clientData/>
  </xdr:twoCellAnchor>
  <xdr:twoCellAnchor>
    <xdr:from>
      <xdr:col>4</xdr:col>
      <xdr:colOff>409575</xdr:colOff>
      <xdr:row>74</xdr:row>
      <xdr:rowOff>28575</xdr:rowOff>
    </xdr:from>
    <xdr:to>
      <xdr:col>7</xdr:col>
      <xdr:colOff>285750</xdr:colOff>
      <xdr:row>76</xdr:row>
      <xdr:rowOff>171450</xdr:rowOff>
    </xdr:to>
    <xdr:sp macro="" textlink="">
      <xdr:nvSpPr>
        <xdr:cNvPr id="42" name="사각형 설명선 41"/>
        <xdr:cNvSpPr/>
      </xdr:nvSpPr>
      <xdr:spPr>
        <a:xfrm>
          <a:off x="3314700" y="15325725"/>
          <a:ext cx="2076450" cy="561975"/>
        </a:xfrm>
        <a:prstGeom prst="wedgeRectCallout">
          <a:avLst>
            <a:gd name="adj1" fmla="val -45183"/>
            <a:gd name="adj2" fmla="val 862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GROUP</a:t>
          </a:r>
          <a:r>
            <a:rPr lang="en-US" altLang="ko-KR" sz="1100" baseline="0"/>
            <a:t> BY job, mgr</a:t>
          </a:r>
          <a:endParaRPr lang="ko-KR" altLang="en-US" sz="1100"/>
        </a:p>
      </xdr:txBody>
    </xdr:sp>
    <xdr:clientData/>
  </xdr:twoCellAnchor>
  <xdr:twoCellAnchor>
    <xdr:from>
      <xdr:col>1</xdr:col>
      <xdr:colOff>209550</xdr:colOff>
      <xdr:row>95</xdr:row>
      <xdr:rowOff>142875</xdr:rowOff>
    </xdr:from>
    <xdr:to>
      <xdr:col>4</xdr:col>
      <xdr:colOff>66675</xdr:colOff>
      <xdr:row>99</xdr:row>
      <xdr:rowOff>85725</xdr:rowOff>
    </xdr:to>
    <xdr:sp macro="" textlink="">
      <xdr:nvSpPr>
        <xdr:cNvPr id="43" name="사각형 설명선 42"/>
        <xdr:cNvSpPr/>
      </xdr:nvSpPr>
      <xdr:spPr>
        <a:xfrm>
          <a:off x="895350" y="19840575"/>
          <a:ext cx="2076450" cy="781050"/>
        </a:xfrm>
        <a:prstGeom prst="wedgeRectCallout">
          <a:avLst>
            <a:gd name="adj1" fmla="val 19038"/>
            <a:gd name="adj2" fmla="val -122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deptno, job, mgr</a:t>
          </a:r>
        </a:p>
        <a:p>
          <a:pPr algn="l"/>
          <a:r>
            <a:rPr lang="en-US" altLang="ko-KR" sz="1100" baseline="0"/>
            <a:t>GROUP BY  deptno</a:t>
          </a:r>
        </a:p>
        <a:p>
          <a:pPr algn="l"/>
          <a:r>
            <a:rPr lang="en-US" altLang="ko-KR" sz="1100" baseline="0"/>
            <a:t>GROUP BY ()</a:t>
          </a:r>
          <a:endParaRPr lang="ko-KR" altLang="en-US" sz="1100"/>
        </a:p>
      </xdr:txBody>
    </xdr:sp>
    <xdr:clientData/>
  </xdr:twoCellAnchor>
  <xdr:twoCellAnchor>
    <xdr:from>
      <xdr:col>1</xdr:col>
      <xdr:colOff>304800</xdr:colOff>
      <xdr:row>26</xdr:row>
      <xdr:rowOff>152400</xdr:rowOff>
    </xdr:from>
    <xdr:to>
      <xdr:col>4</xdr:col>
      <xdr:colOff>161925</xdr:colOff>
      <xdr:row>30</xdr:row>
      <xdr:rowOff>95250</xdr:rowOff>
    </xdr:to>
    <xdr:sp macro="" textlink="">
      <xdr:nvSpPr>
        <xdr:cNvPr id="44" name="사각형 설명선 43"/>
        <xdr:cNvSpPr/>
      </xdr:nvSpPr>
      <xdr:spPr>
        <a:xfrm>
          <a:off x="990600" y="5391150"/>
          <a:ext cx="2076450" cy="781050"/>
        </a:xfrm>
        <a:prstGeom prst="wedgeRectCallout">
          <a:avLst>
            <a:gd name="adj1" fmla="val 19038"/>
            <a:gd name="adj2" fmla="val -122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deptno, job</a:t>
          </a:r>
        </a:p>
        <a:p>
          <a:pPr algn="l"/>
          <a:r>
            <a:rPr lang="en-US" altLang="ko-KR" sz="1100" baseline="0"/>
            <a:t>GROUP BY  deptno</a:t>
          </a:r>
        </a:p>
        <a:p>
          <a:pPr algn="l"/>
          <a:r>
            <a:rPr lang="en-US" altLang="ko-KR" sz="1100" baseline="0"/>
            <a:t>GROUP BY ()</a:t>
          </a:r>
          <a:endParaRPr lang="ko-KR" altLang="en-US" sz="1100"/>
        </a:p>
      </xdr:txBody>
    </xdr:sp>
    <xdr:clientData/>
  </xdr:twoCellAnchor>
  <xdr:twoCellAnchor>
    <xdr:from>
      <xdr:col>1</xdr:col>
      <xdr:colOff>152400</xdr:colOff>
      <xdr:row>43</xdr:row>
      <xdr:rowOff>180975</xdr:rowOff>
    </xdr:from>
    <xdr:to>
      <xdr:col>4</xdr:col>
      <xdr:colOff>9525</xdr:colOff>
      <xdr:row>47</xdr:row>
      <xdr:rowOff>123825</xdr:rowOff>
    </xdr:to>
    <xdr:sp macro="" textlink="">
      <xdr:nvSpPr>
        <xdr:cNvPr id="45" name="사각형 설명선 44"/>
        <xdr:cNvSpPr/>
      </xdr:nvSpPr>
      <xdr:spPr>
        <a:xfrm>
          <a:off x="838200" y="8982075"/>
          <a:ext cx="2076450" cy="781050"/>
        </a:xfrm>
        <a:prstGeom prst="wedgeRectCallout">
          <a:avLst>
            <a:gd name="adj1" fmla="val 19038"/>
            <a:gd name="adj2" fmla="val -122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deptno, job</a:t>
          </a:r>
        </a:p>
        <a:p>
          <a:pPr algn="l"/>
          <a:r>
            <a:rPr lang="en-US" altLang="ko-KR" sz="1100" baseline="0"/>
            <a:t>GROUP BY  deptno</a:t>
          </a:r>
        </a:p>
        <a:p>
          <a:pPr algn="l"/>
          <a:r>
            <a:rPr lang="en-US" altLang="ko-KR" sz="1100" baseline="0"/>
            <a:t>GROUP BY job</a:t>
          </a:r>
        </a:p>
        <a:p>
          <a:pPr algn="l"/>
          <a:r>
            <a:rPr lang="en-US" altLang="ko-KR" sz="1100" baseline="0"/>
            <a:t>GROUP BY ()</a:t>
          </a:r>
          <a:endParaRPr lang="ko-KR" altLang="en-US" sz="1100"/>
        </a:p>
      </xdr:txBody>
    </xdr:sp>
    <xdr:clientData/>
  </xdr:twoCellAnchor>
  <xdr:twoCellAnchor>
    <xdr:from>
      <xdr:col>1</xdr:col>
      <xdr:colOff>285750</xdr:colOff>
      <xdr:row>107</xdr:row>
      <xdr:rowOff>180975</xdr:rowOff>
    </xdr:from>
    <xdr:to>
      <xdr:col>3</xdr:col>
      <xdr:colOff>133350</xdr:colOff>
      <xdr:row>110</xdr:row>
      <xdr:rowOff>76200</xdr:rowOff>
    </xdr:to>
    <xdr:sp macro="" textlink="">
      <xdr:nvSpPr>
        <xdr:cNvPr id="46" name="사각형 설명선 45"/>
        <xdr:cNvSpPr/>
      </xdr:nvSpPr>
      <xdr:spPr>
        <a:xfrm>
          <a:off x="971550" y="22393275"/>
          <a:ext cx="1219200" cy="523875"/>
        </a:xfrm>
        <a:prstGeom prst="wedgeRectCallout">
          <a:avLst>
            <a:gd name="adj1" fmla="val -6650"/>
            <a:gd name="adj2" fmla="val -1203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deptno</a:t>
          </a:r>
        </a:p>
      </xdr:txBody>
    </xdr:sp>
    <xdr:clientData/>
  </xdr:twoCellAnchor>
  <xdr:twoCellAnchor>
    <xdr:from>
      <xdr:col>3</xdr:col>
      <xdr:colOff>238125</xdr:colOff>
      <xdr:row>107</xdr:row>
      <xdr:rowOff>180975</xdr:rowOff>
    </xdr:from>
    <xdr:to>
      <xdr:col>4</xdr:col>
      <xdr:colOff>609600</xdr:colOff>
      <xdr:row>110</xdr:row>
      <xdr:rowOff>76200</xdr:rowOff>
    </xdr:to>
    <xdr:sp macro="" textlink="">
      <xdr:nvSpPr>
        <xdr:cNvPr id="47" name="사각형 설명선 46"/>
        <xdr:cNvSpPr/>
      </xdr:nvSpPr>
      <xdr:spPr>
        <a:xfrm>
          <a:off x="2295525" y="22393275"/>
          <a:ext cx="1219200" cy="523875"/>
        </a:xfrm>
        <a:prstGeom prst="wedgeRectCallout">
          <a:avLst>
            <a:gd name="adj1" fmla="val -37119"/>
            <a:gd name="adj2" fmla="val -1203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 job</a:t>
          </a:r>
        </a:p>
        <a:p>
          <a:pPr algn="l"/>
          <a:r>
            <a:rPr lang="en-US" altLang="ko-KR" sz="1100" baseline="0"/>
            <a:t>GROUP BY ()</a:t>
          </a:r>
          <a:endParaRPr lang="ko-KR" altLang="en-US" sz="1100"/>
        </a:p>
      </xdr:txBody>
    </xdr:sp>
    <xdr:clientData/>
  </xdr:twoCellAnchor>
  <xdr:twoCellAnchor>
    <xdr:from>
      <xdr:col>5</xdr:col>
      <xdr:colOff>9525</xdr:colOff>
      <xdr:row>107</xdr:row>
      <xdr:rowOff>180975</xdr:rowOff>
    </xdr:from>
    <xdr:to>
      <xdr:col>6</xdr:col>
      <xdr:colOff>400050</xdr:colOff>
      <xdr:row>110</xdr:row>
      <xdr:rowOff>76200</xdr:rowOff>
    </xdr:to>
    <xdr:sp macro="" textlink="">
      <xdr:nvSpPr>
        <xdr:cNvPr id="48" name="사각형 설명선 47"/>
        <xdr:cNvSpPr/>
      </xdr:nvSpPr>
      <xdr:spPr>
        <a:xfrm>
          <a:off x="3600450" y="22393275"/>
          <a:ext cx="1219200" cy="523875"/>
        </a:xfrm>
        <a:prstGeom prst="wedgeRectCallout">
          <a:avLst>
            <a:gd name="adj1" fmla="val -71494"/>
            <a:gd name="adj2" fmla="val -1221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mgr</a:t>
          </a:r>
        </a:p>
        <a:p>
          <a:pPr algn="l"/>
          <a:r>
            <a:rPr lang="en-US" altLang="ko-KR" sz="1100" baseline="0"/>
            <a:t>GROUP BY ()</a:t>
          </a:r>
          <a:endParaRPr lang="ko-KR" altLang="en-US" sz="1100"/>
        </a:p>
      </xdr:txBody>
    </xdr:sp>
    <xdr:clientData/>
  </xdr:twoCellAnchor>
  <xdr:twoCellAnchor>
    <xdr:from>
      <xdr:col>2</xdr:col>
      <xdr:colOff>85725</xdr:colOff>
      <xdr:row>113</xdr:row>
      <xdr:rowOff>123825</xdr:rowOff>
    </xdr:from>
    <xdr:to>
      <xdr:col>4</xdr:col>
      <xdr:colOff>628650</xdr:colOff>
      <xdr:row>117</xdr:row>
      <xdr:rowOff>66675</xdr:rowOff>
    </xdr:to>
    <xdr:sp macro="" textlink="">
      <xdr:nvSpPr>
        <xdr:cNvPr id="49" name="사각형 설명선 48"/>
        <xdr:cNvSpPr/>
      </xdr:nvSpPr>
      <xdr:spPr>
        <a:xfrm>
          <a:off x="1457325" y="23593425"/>
          <a:ext cx="2076450" cy="781050"/>
        </a:xfrm>
        <a:prstGeom prst="wedgeRectCallout">
          <a:avLst>
            <a:gd name="adj1" fmla="val 19038"/>
            <a:gd name="adj2" fmla="val -122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GROUP</a:t>
          </a:r>
          <a:r>
            <a:rPr lang="en-US" altLang="ko-KR" sz="1100" baseline="0"/>
            <a:t> BY deptno, job, mgr</a:t>
          </a:r>
        </a:p>
        <a:p>
          <a:pPr algn="l"/>
          <a:r>
            <a:rPr lang="en-US" altLang="ko-KR" sz="1100" baseline="0"/>
            <a:t>GROUP BY  deptno, job</a:t>
          </a:r>
        </a:p>
        <a:p>
          <a:pPr algn="l"/>
          <a:r>
            <a:rPr lang="en-US" altLang="ko-KR" sz="1100" baseline="0"/>
            <a:t>GROUP BY mgr</a:t>
          </a:r>
        </a:p>
        <a:p>
          <a:pPr algn="l"/>
          <a:r>
            <a:rPr lang="en-US" altLang="ko-KR" sz="1100" baseline="0"/>
            <a:t>GROUP BY deptno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64"/>
  <sheetViews>
    <sheetView tabSelected="1" workbookViewId="0"/>
  </sheetViews>
  <sheetFormatPr defaultRowHeight="16.5"/>
  <cols>
    <col min="2" max="2" width="41.25" customWidth="1"/>
  </cols>
  <sheetData>
    <row r="2" spans="2:2">
      <c r="B2" s="18" t="s">
        <v>3028</v>
      </c>
    </row>
    <row r="3" spans="2:2">
      <c r="B3" s="188" t="str">
        <f>HYPERLINK("#'SELECT'!A1", "SELECT")</f>
        <v>SELECT</v>
      </c>
    </row>
    <row r="4" spans="2:2">
      <c r="B4" s="188" t="str">
        <f>HYPERLINK("#'WHERE와ORDERBY'!A1", "WHERE절과 ORDER BY")</f>
        <v>WHERE절과 ORDER BY</v>
      </c>
    </row>
    <row r="5" spans="2:2">
      <c r="B5" s="188" t="str">
        <f>HYPERLINK("#'단일행함수'!A1", "단일행함수")</f>
        <v>단일행함수</v>
      </c>
    </row>
    <row r="6" spans="2:2">
      <c r="B6" s="188" t="str">
        <f>HYPERLINK("#'복수행함수'!A1", "복수행함수")</f>
        <v>복수행함수</v>
      </c>
    </row>
    <row r="7" spans="2:2">
      <c r="B7" s="188" t="str">
        <f>HYPERLINK("#'GROUPBY와HAVING'!A1", "GROUP BY와 HAVING")</f>
        <v>GROUP BY와 HAVING</v>
      </c>
    </row>
    <row r="8" spans="2:2">
      <c r="B8" s="188" t="str">
        <f>HYPERLINK("#'PIVOT테이블만들기'!A1", "PIVOT 테이블 만들기")</f>
        <v>PIVOT 테이블 만들기</v>
      </c>
    </row>
    <row r="9" spans="2:2">
      <c r="B9" s="188" t="str">
        <f>HYPERLINK("#'조인연산'!A1", "조인")</f>
        <v>조인</v>
      </c>
    </row>
    <row r="10" spans="2:2">
      <c r="B10" s="188" t="str">
        <f>HYPERLINK("#'인라인뷰'!A1", "인라인뷰와 TOP-N 쿼리")</f>
        <v>인라인뷰와 TOP-N 쿼리</v>
      </c>
    </row>
    <row r="11" spans="2:2">
      <c r="B11" s="188" t="str">
        <f>HYPERLINK("#'서브쿼리I'!A1", "서브쿼리I")</f>
        <v>서브쿼리I</v>
      </c>
    </row>
    <row r="12" spans="2:2">
      <c r="B12" s="188" t="str">
        <f>HYPERLINK("#'서브쿼리II'!A1", "서브쿼리II")</f>
        <v>서브쿼리II</v>
      </c>
    </row>
    <row r="13" spans="2:2">
      <c r="B13" s="188" t="str">
        <f>HYPERLINK("#'DML'!A1", "DML")</f>
        <v>DML</v>
      </c>
    </row>
    <row r="14" spans="2:2">
      <c r="B14" s="188" t="str">
        <f>HYPERLINK("#'집합연산자'!A1", "집합연산자")</f>
        <v>집합연산자</v>
      </c>
    </row>
    <row r="15" spans="2:2">
      <c r="B15" s="188" t="str">
        <f>HYPERLINK("#'ROLLUP'!A1", "ROLLUP, CUBE")</f>
        <v>ROLLUP, CUBE</v>
      </c>
    </row>
    <row r="16" spans="2:2">
      <c r="B16" s="188" t="str">
        <f>HYPERLINK("#'다중INSERT'!A1", "다중 테이블 INSERT")</f>
        <v>다중 테이블 INSERT</v>
      </c>
    </row>
    <row r="17" spans="2:2">
      <c r="B17" s="188" t="str">
        <f>HYPERLINK("#'MERGE'!A1", "MERGE")</f>
        <v>MERGE</v>
      </c>
    </row>
    <row r="18" spans="2:2">
      <c r="B18" s="188" t="str">
        <f>HYPERLINK("#'계층형쿼리'!A1", "계층형쿼리")</f>
        <v>계층형쿼리</v>
      </c>
    </row>
    <row r="19" spans="2:2">
      <c r="B19" s="188" t="str">
        <f>HYPERLINK("#'PIVOT함수'!A1", "PIVOT 함수")</f>
        <v>PIVOT 함수</v>
      </c>
    </row>
    <row r="20" spans="2:2">
      <c r="B20" s="188" t="str">
        <f>HYPERLINK("#'LISTAGG함수'!A1", "LISTAGG 함수")</f>
        <v>LISTAGG 함수</v>
      </c>
    </row>
    <row r="21" spans="2:2">
      <c r="B21" s="188" t="str">
        <f>HYPERLINK("#'분석함수'!A1", "분석 함수")</f>
        <v>분석 함수</v>
      </c>
    </row>
    <row r="23" spans="2:2">
      <c r="B23" s="18" t="s">
        <v>3573</v>
      </c>
    </row>
    <row r="24" spans="2:2">
      <c r="B24" s="188" t="str">
        <f>HYPERLINK("#'PLSQL'!A1", "PL/SQL 블럭")</f>
        <v>PL/SQL 블럭</v>
      </c>
    </row>
    <row r="25" spans="2:2">
      <c r="B25" s="188" t="str">
        <f>HYPERLINK("#'DBMS_OUTPUT 패키지'!A1", "DBMS_OUTPUT 패키지")</f>
        <v>DBMS_OUTPUT 패키지</v>
      </c>
    </row>
    <row r="26" spans="2:2">
      <c r="B26" s="188" t="str">
        <f>HYPERLINK("#'스칼라변수'!A1", "스칼라변수")</f>
        <v>스칼라변수</v>
      </c>
    </row>
    <row r="27" spans="2:2">
      <c r="B27" s="188" t="str">
        <f>HYPERLINK("#'PLSQL에서SQL사용'!A1", "PL/SQL에서 SQL 사용")</f>
        <v>PL/SQL에서 SQL 사용</v>
      </c>
    </row>
    <row r="28" spans="2:2">
      <c r="B28" s="188" t="str">
        <f>HYPERLINK("#'레코드형변수'!A1", "레코드형 변수")</f>
        <v>레코드형 변수</v>
      </c>
    </row>
    <row r="29" spans="2:2">
      <c r="B29" s="188" t="str">
        <f>HYPERLINK("#'흐름제어문'!A1", "흐름제어문")</f>
        <v>흐름제어문</v>
      </c>
    </row>
    <row r="30" spans="2:2">
      <c r="B30" s="188" t="str">
        <f>HYPERLINK("#'내장함수'!A1", "내장함수")</f>
        <v>내장함수</v>
      </c>
    </row>
    <row r="31" spans="2:2">
      <c r="B31" s="188" t="str">
        <f>HYPERLINK("#'컬렉션'!A1", "컬렉션")</f>
        <v>컬렉션</v>
      </c>
    </row>
    <row r="32" spans="2:2">
      <c r="B32" s="188" t="str">
        <f>HYPERLINK("#'예외처리'!A1", "예외처리")</f>
        <v>예외처리</v>
      </c>
    </row>
    <row r="33" spans="2:2">
      <c r="B33" s="188" t="str">
        <f>HYPERLINK("#'명시적커서'!A1", "명시적커서")</f>
        <v>명시적커서</v>
      </c>
    </row>
    <row r="34" spans="2:2">
      <c r="B34" s="188" t="str">
        <f>HYPERLINK("#'BULK COLLECT'!A1", "BULK COLLECT")</f>
        <v>BULK COLLECT</v>
      </c>
    </row>
    <row r="35" spans="2:2">
      <c r="B35" s="188" t="str">
        <f>HYPERLINK("#'FORALL'!A1", "FORALL")</f>
        <v>FORALL</v>
      </c>
    </row>
    <row r="36" spans="2:2">
      <c r="B36" s="188" t="str">
        <f>HYPERLINK("#'FORALL 예외처리'!A1", "FORALL 예외처리")</f>
        <v>FORALL 예외처리</v>
      </c>
    </row>
    <row r="37" spans="2:2">
      <c r="B37" s="188" t="str">
        <f>HYPERLINK("#'INDICES OF'!A1", "INDICES OF")</f>
        <v>INDICES OF</v>
      </c>
    </row>
    <row r="38" spans="2:2">
      <c r="B38" s="188" t="str">
        <f>HYPERLINK("#'RETURNING'!A1", "RETURNING")</f>
        <v>RETURNING</v>
      </c>
    </row>
    <row r="39" spans="2:2">
      <c r="B39" s="188" t="str">
        <f>HYPERLINK("#'프로시저'!A1", "프로시저")</f>
        <v>프로시저</v>
      </c>
    </row>
    <row r="40" spans="2:2">
      <c r="B40" s="188" t="str">
        <f>HYPERLINK("#'참조커서'!A1", "참조커서")</f>
        <v>참조커서</v>
      </c>
    </row>
    <row r="41" spans="2:2">
      <c r="B41" s="188" t="str">
        <f>HYPERLINK("#'함수'!A1", "함수")</f>
        <v>함수</v>
      </c>
    </row>
    <row r="42" spans="2:2">
      <c r="B42" s="188" t="str">
        <f>HYPERLINK("#'패키지'!A1", "패키지")</f>
        <v>패키지</v>
      </c>
    </row>
    <row r="43" spans="2:2">
      <c r="B43" s="188" t="str">
        <f>HYPERLINK("#'트리거'!A1", "트리거")</f>
        <v>트리거</v>
      </c>
    </row>
    <row r="44" spans="2:2">
      <c r="B44" s="188" t="str">
        <f>HYPERLINK("#'문장트리거'!A1", "문장 트리거")</f>
        <v>문장 트리거</v>
      </c>
    </row>
    <row r="45" spans="2:2">
      <c r="B45" s="188" t="str">
        <f>HYPERLINK("#'행트리거'!A1", "행트리거")</f>
        <v>행트리거</v>
      </c>
    </row>
    <row r="46" spans="2:2">
      <c r="B46" s="188" t="str">
        <f>HYPERLINK("#'DDL트리거'!A1", "DDL 트리거와 Instead Of 트리거")</f>
        <v>DDL 트리거와 Instead Of 트리거</v>
      </c>
    </row>
    <row r="47" spans="2:2">
      <c r="B47" s="188" t="str">
        <f>HYPERLINK("#'트리거예제'!A1", "트리거예제")</f>
        <v>트리거예제</v>
      </c>
    </row>
    <row r="48" spans="2:2">
      <c r="B48" s="188" t="str">
        <f>HYPERLINK("#'호출자권한'!A1", "호출자권한")</f>
        <v>호출자권한</v>
      </c>
    </row>
    <row r="49" spans="2:2">
      <c r="B49" s="188" t="str">
        <f>HYPERLINK("#'자율트랜잭션'!A1", "자율트랜잭션")</f>
        <v>자율트랜잭션</v>
      </c>
    </row>
    <row r="50" spans="2:2">
      <c r="B50" s="188" t="str">
        <f>HYPERLINK("#'동적SQL'!A1", "동적SQL")</f>
        <v>동적SQL</v>
      </c>
    </row>
    <row r="51" spans="2:2">
      <c r="B51" s="188" t="str">
        <f>HYPERLINK("#'DBMS_LOB'!A1", "DBMS_LOB")</f>
        <v>DBMS_LOB</v>
      </c>
    </row>
    <row r="52" spans="2:2">
      <c r="B52" s="188" t="str">
        <f>HYPERLINK("#'UTL_FILE'!A1", "UTL_FILE")</f>
        <v>UTL_FILE</v>
      </c>
    </row>
    <row r="53" spans="2:2">
      <c r="B53" s="188" t="str">
        <f>HYPERLINK("#'DBMS_CRYPTO'!A1", "DBMS_CRYPTO")</f>
        <v>DBMS_CRYPTO</v>
      </c>
    </row>
    <row r="54" spans="2:2">
      <c r="B54" s="188"/>
    </row>
    <row r="55" spans="2:2">
      <c r="B55" s="189" t="s">
        <v>3574</v>
      </c>
    </row>
    <row r="56" spans="2:2">
      <c r="B56" s="188" t="str">
        <f>HYPERLINK("#'PLSQL튜닝'!A1", "PL/SQL 튜닝")</f>
        <v>PL/SQL 튜닝</v>
      </c>
    </row>
    <row r="57" spans="2:2">
      <c r="B57" s="188" t="str">
        <f>HYPERLINK("#'테스트환경구성'!A1", "테스트 환경 구성")</f>
        <v>테스트 환경 구성</v>
      </c>
    </row>
    <row r="58" spans="2:2">
      <c r="B58" s="188" t="str">
        <f>HYPERLINK("#'SQL호출자제'!A1", "SQL 호출 자제")</f>
        <v>SQL 호출 자제</v>
      </c>
    </row>
    <row r="59" spans="2:2">
      <c r="B59" s="188" t="str">
        <f>HYPERLINK("#'함수호출자제'!A1", "함수 호출 자제")</f>
        <v>함수 호출 자제</v>
      </c>
    </row>
    <row r="60" spans="2:2">
      <c r="B60" s="188" t="str">
        <f>HYPERLINK("#'Fetch Call 감소'!A1", "Fetch Call 감소")</f>
        <v>Fetch Call 감소</v>
      </c>
    </row>
    <row r="61" spans="2:2">
      <c r="B61" s="188" t="str">
        <f>HYPERLINK("#'Execute Call 감소'!A1", "Execute Call 감소")</f>
        <v>Execute Call 감소</v>
      </c>
    </row>
    <row r="62" spans="2:2">
      <c r="B62" s="188"/>
    </row>
    <row r="63" spans="2:2">
      <c r="B63" s="188"/>
    </row>
    <row r="64" spans="2:2">
      <c r="B64" s="18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42"/>
  <sheetViews>
    <sheetView workbookViewId="0"/>
  </sheetViews>
  <sheetFormatPr defaultRowHeight="16.5"/>
  <cols>
    <col min="4" max="4" width="11.25" customWidth="1"/>
    <col min="6" max="6" width="11.125" customWidth="1"/>
  </cols>
  <sheetData>
    <row r="1" spans="1:9">
      <c r="A1" t="str">
        <f>HYPERLINK("#'목차'!A1", "목차")</f>
        <v>목차</v>
      </c>
    </row>
    <row r="3" spans="1:9">
      <c r="B3" s="18" t="s">
        <v>318</v>
      </c>
    </row>
    <row r="4" spans="1:9">
      <c r="B4" t="s">
        <v>3027</v>
      </c>
    </row>
    <row r="5" spans="1:9">
      <c r="B5" t="s">
        <v>333</v>
      </c>
    </row>
    <row r="7" spans="1:9">
      <c r="B7" s="1" t="s">
        <v>5</v>
      </c>
      <c r="C7" s="1"/>
      <c r="D7" s="1"/>
      <c r="E7" s="1"/>
      <c r="F7" s="1"/>
      <c r="G7" s="1"/>
      <c r="H7" s="1"/>
      <c r="I7" s="1"/>
    </row>
    <row r="8" spans="1:9">
      <c r="B8" s="74" t="s">
        <v>6</v>
      </c>
      <c r="C8" s="13" t="s">
        <v>7</v>
      </c>
      <c r="D8" s="185" t="s">
        <v>79</v>
      </c>
      <c r="E8" s="21" t="s">
        <v>82</v>
      </c>
      <c r="F8" s="185" t="s">
        <v>8</v>
      </c>
      <c r="G8" s="13" t="s">
        <v>9</v>
      </c>
      <c r="H8" s="185" t="s">
        <v>83</v>
      </c>
      <c r="I8" s="13" t="s">
        <v>80</v>
      </c>
    </row>
    <row r="9" spans="1:9">
      <c r="B9" s="80">
        <v>7369</v>
      </c>
      <c r="C9" s="24" t="s">
        <v>84</v>
      </c>
      <c r="D9" s="68" t="s">
        <v>98</v>
      </c>
      <c r="E9" s="27">
        <v>7902</v>
      </c>
      <c r="F9" s="69">
        <v>29572</v>
      </c>
      <c r="G9" s="24">
        <v>800</v>
      </c>
      <c r="H9" s="68"/>
      <c r="I9" s="24">
        <v>20</v>
      </c>
    </row>
    <row r="10" spans="1:9">
      <c r="B10" s="80">
        <v>7499</v>
      </c>
      <c r="C10" s="24" t="s">
        <v>85</v>
      </c>
      <c r="D10" s="68" t="s">
        <v>99</v>
      </c>
      <c r="E10" s="27">
        <v>7698</v>
      </c>
      <c r="F10" s="69">
        <v>29637</v>
      </c>
      <c r="G10" s="24">
        <v>1600</v>
      </c>
      <c r="H10" s="68">
        <v>300</v>
      </c>
      <c r="I10" s="24">
        <v>30</v>
      </c>
    </row>
    <row r="11" spans="1:9">
      <c r="B11" s="80">
        <v>7521</v>
      </c>
      <c r="C11" s="24" t="s">
        <v>86</v>
      </c>
      <c r="D11" s="68" t="s">
        <v>99</v>
      </c>
      <c r="E11" s="27">
        <v>7698</v>
      </c>
      <c r="F11" s="69">
        <v>29639</v>
      </c>
      <c r="G11" s="24">
        <v>1250</v>
      </c>
      <c r="H11" s="68">
        <v>500</v>
      </c>
      <c r="I11" s="24">
        <v>30</v>
      </c>
    </row>
    <row r="12" spans="1:9">
      <c r="B12" s="80">
        <v>7566</v>
      </c>
      <c r="C12" s="24" t="s">
        <v>87</v>
      </c>
      <c r="D12" s="68" t="s">
        <v>100</v>
      </c>
      <c r="E12" s="27">
        <v>7839</v>
      </c>
      <c r="F12" s="69">
        <v>29678</v>
      </c>
      <c r="G12" s="24">
        <v>2975</v>
      </c>
      <c r="H12" s="68"/>
      <c r="I12" s="24">
        <v>20</v>
      </c>
    </row>
    <row r="13" spans="1:9">
      <c r="B13" s="80">
        <v>7654</v>
      </c>
      <c r="C13" s="24" t="s">
        <v>88</v>
      </c>
      <c r="D13" s="68" t="s">
        <v>99</v>
      </c>
      <c r="E13" s="27">
        <v>7698</v>
      </c>
      <c r="F13" s="69">
        <v>29857</v>
      </c>
      <c r="G13" s="24">
        <v>1250</v>
      </c>
      <c r="H13" s="68">
        <v>1400</v>
      </c>
      <c r="I13" s="24">
        <v>30</v>
      </c>
    </row>
    <row r="14" spans="1:9">
      <c r="B14" s="80">
        <v>7698</v>
      </c>
      <c r="C14" s="24" t="s">
        <v>89</v>
      </c>
      <c r="D14" s="68" t="s">
        <v>100</v>
      </c>
      <c r="E14" s="27">
        <v>7839</v>
      </c>
      <c r="F14" s="69">
        <v>29707</v>
      </c>
      <c r="G14" s="24">
        <v>2850</v>
      </c>
      <c r="H14" s="68"/>
      <c r="I14" s="24">
        <v>30</v>
      </c>
    </row>
    <row r="15" spans="1:9">
      <c r="B15" s="80">
        <v>7782</v>
      </c>
      <c r="C15" s="24" t="s">
        <v>90</v>
      </c>
      <c r="D15" s="68" t="s">
        <v>100</v>
      </c>
      <c r="E15" s="27">
        <v>7839</v>
      </c>
      <c r="F15" s="69">
        <v>29746</v>
      </c>
      <c r="G15" s="24">
        <v>2450</v>
      </c>
      <c r="H15" s="68"/>
      <c r="I15" s="24">
        <v>10</v>
      </c>
    </row>
    <row r="16" spans="1:9">
      <c r="B16" s="80">
        <v>7788</v>
      </c>
      <c r="C16" s="24" t="s">
        <v>91</v>
      </c>
      <c r="D16" s="68" t="s">
        <v>101</v>
      </c>
      <c r="E16" s="27">
        <v>7566</v>
      </c>
      <c r="F16" s="69">
        <v>31886</v>
      </c>
      <c r="G16" s="24">
        <v>3000</v>
      </c>
      <c r="H16" s="68"/>
      <c r="I16" s="24">
        <v>20</v>
      </c>
    </row>
    <row r="17" spans="2:9">
      <c r="B17" s="80">
        <v>7839</v>
      </c>
      <c r="C17" s="24" t="s">
        <v>92</v>
      </c>
      <c r="D17" s="68" t="s">
        <v>102</v>
      </c>
      <c r="E17" s="27"/>
      <c r="F17" s="69">
        <v>29907</v>
      </c>
      <c r="G17" s="24">
        <v>5000</v>
      </c>
      <c r="H17" s="68"/>
      <c r="I17" s="24">
        <v>10</v>
      </c>
    </row>
    <row r="18" spans="2:9">
      <c r="B18" s="80">
        <v>7844</v>
      </c>
      <c r="C18" s="24" t="s">
        <v>93</v>
      </c>
      <c r="D18" s="68" t="s">
        <v>99</v>
      </c>
      <c r="E18" s="27">
        <v>7698</v>
      </c>
      <c r="F18" s="69">
        <v>29837</v>
      </c>
      <c r="G18" s="24">
        <v>1500</v>
      </c>
      <c r="H18" s="68">
        <v>0</v>
      </c>
      <c r="I18" s="24">
        <v>30</v>
      </c>
    </row>
    <row r="19" spans="2:9">
      <c r="B19" s="80">
        <v>7876</v>
      </c>
      <c r="C19" s="24" t="s">
        <v>94</v>
      </c>
      <c r="D19" s="68" t="s">
        <v>98</v>
      </c>
      <c r="E19" s="27">
        <v>7788</v>
      </c>
      <c r="F19" s="69">
        <v>31920</v>
      </c>
      <c r="G19" s="24">
        <v>1100</v>
      </c>
      <c r="H19" s="68"/>
      <c r="I19" s="24">
        <v>20</v>
      </c>
    </row>
    <row r="20" spans="2:9">
      <c r="B20" s="80">
        <v>7900</v>
      </c>
      <c r="C20" s="24" t="s">
        <v>95</v>
      </c>
      <c r="D20" s="68" t="s">
        <v>98</v>
      </c>
      <c r="E20" s="27">
        <v>7698</v>
      </c>
      <c r="F20" s="69">
        <v>29923</v>
      </c>
      <c r="G20" s="24">
        <v>950</v>
      </c>
      <c r="H20" s="68"/>
      <c r="I20" s="24">
        <v>30</v>
      </c>
    </row>
    <row r="21" spans="2:9">
      <c r="B21" s="80">
        <v>7902</v>
      </c>
      <c r="C21" s="24" t="s">
        <v>96</v>
      </c>
      <c r="D21" s="68" t="s">
        <v>101</v>
      </c>
      <c r="E21" s="27">
        <v>7566</v>
      </c>
      <c r="F21" s="69">
        <v>29923</v>
      </c>
      <c r="G21" s="24">
        <v>3000</v>
      </c>
      <c r="H21" s="68"/>
      <c r="I21" s="24">
        <v>20</v>
      </c>
    </row>
    <row r="22" spans="2:9">
      <c r="B22" s="83">
        <v>7934</v>
      </c>
      <c r="C22" s="25" t="s">
        <v>97</v>
      </c>
      <c r="D22" s="70" t="s">
        <v>98</v>
      </c>
      <c r="E22" s="29">
        <v>7782</v>
      </c>
      <c r="F22" s="71">
        <v>29974</v>
      </c>
      <c r="G22" s="25">
        <v>1300</v>
      </c>
      <c r="H22" s="70"/>
      <c r="I22" s="25">
        <v>10</v>
      </c>
    </row>
    <row r="24" spans="2:9">
      <c r="B24" s="18" t="s">
        <v>317</v>
      </c>
    </row>
    <row r="26" spans="2:9">
      <c r="B26" s="18" t="s">
        <v>415</v>
      </c>
    </row>
    <row r="28" spans="2:9">
      <c r="B28" t="s">
        <v>311</v>
      </c>
    </row>
    <row r="29" spans="2:9">
      <c r="B29" t="s">
        <v>312</v>
      </c>
    </row>
    <row r="34" spans="2:2">
      <c r="B34" s="18" t="s">
        <v>416</v>
      </c>
    </row>
    <row r="36" spans="2:2">
      <c r="B36" t="s">
        <v>311</v>
      </c>
    </row>
    <row r="37" spans="2:2">
      <c r="B37" t="s">
        <v>313</v>
      </c>
    </row>
    <row r="39" spans="2:2">
      <c r="B39" s="18" t="s">
        <v>319</v>
      </c>
    </row>
    <row r="41" spans="2:2">
      <c r="B41" s="18" t="s">
        <v>329</v>
      </c>
    </row>
    <row r="43" spans="2:2">
      <c r="B43" t="s">
        <v>314</v>
      </c>
    </row>
    <row r="44" spans="2:2">
      <c r="B44" t="s">
        <v>315</v>
      </c>
    </row>
    <row r="51" spans="2:2">
      <c r="B51" t="s">
        <v>314</v>
      </c>
    </row>
    <row r="52" spans="2:2">
      <c r="B52" t="s">
        <v>316</v>
      </c>
    </row>
    <row r="55" spans="2:2">
      <c r="B55" s="18" t="s">
        <v>330</v>
      </c>
    </row>
    <row r="57" spans="2:2">
      <c r="B57" t="s">
        <v>320</v>
      </c>
    </row>
    <row r="58" spans="2:2">
      <c r="B58" t="s">
        <v>321</v>
      </c>
    </row>
    <row r="65" spans="2:2">
      <c r="B65" t="s">
        <v>320</v>
      </c>
    </row>
    <row r="66" spans="2:2">
      <c r="B66" t="s">
        <v>331</v>
      </c>
    </row>
    <row r="71" spans="2:2">
      <c r="B71" t="s">
        <v>322</v>
      </c>
    </row>
    <row r="73" spans="2:2">
      <c r="B73" t="s">
        <v>320</v>
      </c>
    </row>
    <row r="74" spans="2:2">
      <c r="B74" t="s">
        <v>323</v>
      </c>
    </row>
    <row r="76" spans="2:2">
      <c r="B76" t="s">
        <v>325</v>
      </c>
    </row>
    <row r="78" spans="2:2">
      <c r="B78" t="s">
        <v>320</v>
      </c>
    </row>
    <row r="79" spans="2:2">
      <c r="B79" t="s">
        <v>324</v>
      </c>
    </row>
    <row r="81" spans="2:2" s="68" customFormat="1"/>
    <row r="83" spans="2:2">
      <c r="B83" t="s">
        <v>320</v>
      </c>
    </row>
    <row r="84" spans="2:2">
      <c r="B84" t="s">
        <v>332</v>
      </c>
    </row>
    <row r="89" spans="2:2">
      <c r="B89" t="s">
        <v>322</v>
      </c>
    </row>
    <row r="91" spans="2:2">
      <c r="B91" t="s">
        <v>320</v>
      </c>
    </row>
    <row r="92" spans="2:2">
      <c r="B92" t="s">
        <v>326</v>
      </c>
    </row>
    <row r="94" spans="2:2">
      <c r="B94" t="s">
        <v>327</v>
      </c>
    </row>
    <row r="96" spans="2:2">
      <c r="B96" t="s">
        <v>320</v>
      </c>
    </row>
    <row r="97" spans="2:2">
      <c r="B97" t="s">
        <v>328</v>
      </c>
    </row>
    <row r="101" spans="2:2">
      <c r="B101" t="s">
        <v>334</v>
      </c>
    </row>
    <row r="103" spans="2:2">
      <c r="B103" s="18" t="s">
        <v>335</v>
      </c>
    </row>
    <row r="105" spans="2:2">
      <c r="B105" t="s">
        <v>336</v>
      </c>
    </row>
    <row r="106" spans="2:2">
      <c r="B106" t="s">
        <v>105</v>
      </c>
    </row>
    <row r="107" spans="2:2">
      <c r="B107" t="s">
        <v>337</v>
      </c>
    </row>
    <row r="108" spans="2:2">
      <c r="B108" t="s">
        <v>338</v>
      </c>
    </row>
    <row r="114" spans="2:2">
      <c r="B114" s="18" t="s">
        <v>339</v>
      </c>
    </row>
    <row r="116" spans="2:2">
      <c r="B116" s="18" t="s">
        <v>340</v>
      </c>
    </row>
    <row r="118" spans="2:2">
      <c r="B118" t="s">
        <v>336</v>
      </c>
    </row>
    <row r="119" spans="2:2">
      <c r="B119" t="s">
        <v>105</v>
      </c>
    </row>
    <row r="120" spans="2:2">
      <c r="B120" t="s">
        <v>341</v>
      </c>
    </row>
    <row r="121" spans="2:2">
      <c r="B121" t="s">
        <v>342</v>
      </c>
    </row>
    <row r="130" spans="2:2">
      <c r="B130" s="18" t="s">
        <v>343</v>
      </c>
    </row>
    <row r="132" spans="2:2">
      <c r="B132" t="s">
        <v>336</v>
      </c>
    </row>
    <row r="133" spans="2:2">
      <c r="B133" t="s">
        <v>105</v>
      </c>
    </row>
    <row r="134" spans="2:2">
      <c r="B134" t="s">
        <v>344</v>
      </c>
    </row>
    <row r="135" spans="2:2">
      <c r="B135" t="s">
        <v>345</v>
      </c>
    </row>
    <row r="137" spans="2:2">
      <c r="B137" t="s">
        <v>346</v>
      </c>
    </row>
    <row r="139" spans="2:2">
      <c r="B139" t="s">
        <v>336</v>
      </c>
    </row>
    <row r="140" spans="2:2">
      <c r="B140" t="s">
        <v>105</v>
      </c>
    </row>
    <row r="141" spans="2:2">
      <c r="B141" t="s">
        <v>347</v>
      </c>
    </row>
    <row r="142" spans="2:2">
      <c r="B142" t="s">
        <v>348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36"/>
  <sheetViews>
    <sheetView workbookViewId="0"/>
  </sheetViews>
  <sheetFormatPr defaultRowHeight="16.5"/>
  <cols>
    <col min="4" max="4" width="11.5" customWidth="1"/>
    <col min="6" max="6" width="11.875" customWidth="1"/>
  </cols>
  <sheetData>
    <row r="1" spans="1:9">
      <c r="A1" t="str">
        <f>HYPERLINK("#'목차'!A1", "목차")</f>
        <v>목차</v>
      </c>
    </row>
    <row r="2" spans="1:9">
      <c r="B2" s="18" t="s">
        <v>3026</v>
      </c>
    </row>
    <row r="4" spans="1:9">
      <c r="B4" s="1" t="s">
        <v>5</v>
      </c>
      <c r="C4" s="1"/>
      <c r="D4" s="1"/>
      <c r="E4" s="1"/>
      <c r="F4" s="1"/>
      <c r="G4" s="1"/>
      <c r="H4" s="1"/>
      <c r="I4" s="1"/>
    </row>
    <row r="5" spans="1:9">
      <c r="B5" s="74" t="s">
        <v>2349</v>
      </c>
      <c r="C5" s="13" t="s">
        <v>2350</v>
      </c>
      <c r="D5" s="185" t="s">
        <v>2351</v>
      </c>
      <c r="E5" s="21" t="s">
        <v>82</v>
      </c>
      <c r="F5" s="185" t="s">
        <v>8</v>
      </c>
      <c r="G5" s="13" t="s">
        <v>2352</v>
      </c>
      <c r="H5" s="185" t="s">
        <v>2353</v>
      </c>
      <c r="I5" s="13" t="s">
        <v>2354</v>
      </c>
    </row>
    <row r="6" spans="1:9">
      <c r="B6" s="80">
        <v>7369</v>
      </c>
      <c r="C6" s="24" t="s">
        <v>2355</v>
      </c>
      <c r="D6" s="68" t="s">
        <v>98</v>
      </c>
      <c r="E6" s="27">
        <v>7902</v>
      </c>
      <c r="F6" s="69">
        <v>29572</v>
      </c>
      <c r="G6" s="24">
        <v>800</v>
      </c>
      <c r="H6" s="68"/>
      <c r="I6" s="24">
        <v>20</v>
      </c>
    </row>
    <row r="7" spans="1:9">
      <c r="B7" s="80">
        <v>7499</v>
      </c>
      <c r="C7" s="24" t="s">
        <v>85</v>
      </c>
      <c r="D7" s="68" t="s">
        <v>99</v>
      </c>
      <c r="E7" s="27">
        <v>7698</v>
      </c>
      <c r="F7" s="69">
        <v>29637</v>
      </c>
      <c r="G7" s="24">
        <v>1600</v>
      </c>
      <c r="H7" s="68">
        <v>300</v>
      </c>
      <c r="I7" s="24">
        <v>30</v>
      </c>
    </row>
    <row r="8" spans="1:9">
      <c r="B8" s="80">
        <v>7521</v>
      </c>
      <c r="C8" s="24" t="s">
        <v>86</v>
      </c>
      <c r="D8" s="68" t="s">
        <v>99</v>
      </c>
      <c r="E8" s="27">
        <v>7698</v>
      </c>
      <c r="F8" s="69">
        <v>29639</v>
      </c>
      <c r="G8" s="24">
        <v>1250</v>
      </c>
      <c r="H8" s="68">
        <v>500</v>
      </c>
      <c r="I8" s="24">
        <v>30</v>
      </c>
    </row>
    <row r="9" spans="1:9">
      <c r="B9" s="80">
        <v>7566</v>
      </c>
      <c r="C9" s="24" t="s">
        <v>87</v>
      </c>
      <c r="D9" s="68" t="s">
        <v>100</v>
      </c>
      <c r="E9" s="27">
        <v>7839</v>
      </c>
      <c r="F9" s="69">
        <v>29678</v>
      </c>
      <c r="G9" s="24">
        <v>2975</v>
      </c>
      <c r="H9" s="68"/>
      <c r="I9" s="24">
        <v>20</v>
      </c>
    </row>
    <row r="10" spans="1:9">
      <c r="B10" s="80">
        <v>7654</v>
      </c>
      <c r="C10" s="24" t="s">
        <v>88</v>
      </c>
      <c r="D10" s="68" t="s">
        <v>99</v>
      </c>
      <c r="E10" s="27">
        <v>7698</v>
      </c>
      <c r="F10" s="69">
        <v>29857</v>
      </c>
      <c r="G10" s="24">
        <v>1250</v>
      </c>
      <c r="H10" s="68">
        <v>1400</v>
      </c>
      <c r="I10" s="24">
        <v>30</v>
      </c>
    </row>
    <row r="11" spans="1:9">
      <c r="B11" s="80">
        <v>7698</v>
      </c>
      <c r="C11" s="24" t="s">
        <v>89</v>
      </c>
      <c r="D11" s="68" t="s">
        <v>100</v>
      </c>
      <c r="E11" s="27">
        <v>7839</v>
      </c>
      <c r="F11" s="69">
        <v>29707</v>
      </c>
      <c r="G11" s="24">
        <v>2850</v>
      </c>
      <c r="H11" s="68"/>
      <c r="I11" s="24">
        <v>30</v>
      </c>
    </row>
    <row r="12" spans="1:9">
      <c r="B12" s="80">
        <v>7782</v>
      </c>
      <c r="C12" s="24" t="s">
        <v>90</v>
      </c>
      <c r="D12" s="68" t="s">
        <v>100</v>
      </c>
      <c r="E12" s="27">
        <v>7839</v>
      </c>
      <c r="F12" s="69">
        <v>29746</v>
      </c>
      <c r="G12" s="24">
        <v>2450</v>
      </c>
      <c r="H12" s="68"/>
      <c r="I12" s="24">
        <v>10</v>
      </c>
    </row>
    <row r="13" spans="1:9">
      <c r="B13" s="80">
        <v>7788</v>
      </c>
      <c r="C13" s="24" t="s">
        <v>91</v>
      </c>
      <c r="D13" s="68" t="s">
        <v>101</v>
      </c>
      <c r="E13" s="27">
        <v>7566</v>
      </c>
      <c r="F13" s="69">
        <v>31886</v>
      </c>
      <c r="G13" s="24">
        <v>3000</v>
      </c>
      <c r="H13" s="68"/>
      <c r="I13" s="24">
        <v>20</v>
      </c>
    </row>
    <row r="14" spans="1:9">
      <c r="B14" s="80">
        <v>7839</v>
      </c>
      <c r="C14" s="24" t="s">
        <v>92</v>
      </c>
      <c r="D14" s="68" t="s">
        <v>102</v>
      </c>
      <c r="E14" s="27"/>
      <c r="F14" s="69">
        <v>29907</v>
      </c>
      <c r="G14" s="24">
        <v>5000</v>
      </c>
      <c r="H14" s="68"/>
      <c r="I14" s="24">
        <v>10</v>
      </c>
    </row>
    <row r="15" spans="1:9">
      <c r="B15" s="80">
        <v>7844</v>
      </c>
      <c r="C15" s="24" t="s">
        <v>93</v>
      </c>
      <c r="D15" s="68" t="s">
        <v>99</v>
      </c>
      <c r="E15" s="27">
        <v>7698</v>
      </c>
      <c r="F15" s="69">
        <v>29837</v>
      </c>
      <c r="G15" s="24">
        <v>1500</v>
      </c>
      <c r="H15" s="68">
        <v>0</v>
      </c>
      <c r="I15" s="24">
        <v>30</v>
      </c>
    </row>
    <row r="16" spans="1:9">
      <c r="B16" s="80">
        <v>7876</v>
      </c>
      <c r="C16" s="24" t="s">
        <v>94</v>
      </c>
      <c r="D16" s="68" t="s">
        <v>98</v>
      </c>
      <c r="E16" s="27">
        <v>7788</v>
      </c>
      <c r="F16" s="69">
        <v>31920</v>
      </c>
      <c r="G16" s="24">
        <v>1100</v>
      </c>
      <c r="H16" s="68"/>
      <c r="I16" s="24">
        <v>20</v>
      </c>
    </row>
    <row r="17" spans="2:9">
      <c r="B17" s="80">
        <v>7900</v>
      </c>
      <c r="C17" s="24" t="s">
        <v>95</v>
      </c>
      <c r="D17" s="68" t="s">
        <v>98</v>
      </c>
      <c r="E17" s="27">
        <v>7698</v>
      </c>
      <c r="F17" s="69">
        <v>29923</v>
      </c>
      <c r="G17" s="24">
        <v>950</v>
      </c>
      <c r="H17" s="68"/>
      <c r="I17" s="24">
        <v>30</v>
      </c>
    </row>
    <row r="18" spans="2:9">
      <c r="B18" s="80">
        <v>7902</v>
      </c>
      <c r="C18" s="24" t="s">
        <v>96</v>
      </c>
      <c r="D18" s="68" t="s">
        <v>101</v>
      </c>
      <c r="E18" s="27">
        <v>7566</v>
      </c>
      <c r="F18" s="69">
        <v>29923</v>
      </c>
      <c r="G18" s="24">
        <v>3000</v>
      </c>
      <c r="H18" s="68"/>
      <c r="I18" s="24">
        <v>20</v>
      </c>
    </row>
    <row r="19" spans="2:9">
      <c r="B19" s="83">
        <v>7934</v>
      </c>
      <c r="C19" s="25" t="s">
        <v>97</v>
      </c>
      <c r="D19" s="70" t="s">
        <v>98</v>
      </c>
      <c r="E19" s="29">
        <v>7782</v>
      </c>
      <c r="F19" s="71">
        <v>29974</v>
      </c>
      <c r="G19" s="25">
        <v>1300</v>
      </c>
      <c r="H19" s="70"/>
      <c r="I19" s="25">
        <v>10</v>
      </c>
    </row>
    <row r="22" spans="2:9">
      <c r="B22" s="18" t="s">
        <v>353</v>
      </c>
    </row>
    <row r="26" spans="2:9">
      <c r="B26" t="s">
        <v>349</v>
      </c>
    </row>
    <row r="27" spans="2:9">
      <c r="B27" t="s">
        <v>352</v>
      </c>
    </row>
    <row r="28" spans="2:9">
      <c r="B28" t="s">
        <v>350</v>
      </c>
    </row>
    <row r="29" spans="2:9">
      <c r="B29" t="s">
        <v>351</v>
      </c>
    </row>
    <row r="36" spans="2:2">
      <c r="B36" s="18" t="s">
        <v>358</v>
      </c>
    </row>
    <row r="38" spans="2:2">
      <c r="B38" t="s">
        <v>354</v>
      </c>
    </row>
    <row r="39" spans="2:2">
      <c r="B39" t="s">
        <v>352</v>
      </c>
    </row>
    <row r="40" spans="2:2">
      <c r="B40" t="s">
        <v>355</v>
      </c>
    </row>
    <row r="41" spans="2:2">
      <c r="B41" t="s">
        <v>356</v>
      </c>
    </row>
    <row r="47" spans="2:2">
      <c r="B47" s="18" t="s">
        <v>359</v>
      </c>
    </row>
    <row r="49" spans="2:12">
      <c r="B49" t="s">
        <v>354</v>
      </c>
    </row>
    <row r="50" spans="2:12">
      <c r="B50" t="s">
        <v>352</v>
      </c>
    </row>
    <row r="51" spans="2:12">
      <c r="B51" t="s">
        <v>355</v>
      </c>
    </row>
    <row r="52" spans="2:12">
      <c r="B52" t="s">
        <v>357</v>
      </c>
    </row>
    <row r="58" spans="2:12">
      <c r="B58" s="18" t="s">
        <v>362</v>
      </c>
    </row>
    <row r="60" spans="2:12">
      <c r="B60" s="1" t="s">
        <v>5</v>
      </c>
      <c r="C60" s="1"/>
      <c r="D60" s="1"/>
      <c r="E60" s="1"/>
      <c r="F60" s="1"/>
      <c r="G60" s="1"/>
      <c r="H60" s="1"/>
      <c r="I60" s="1"/>
      <c r="K60" t="s">
        <v>2356</v>
      </c>
    </row>
    <row r="61" spans="2:12">
      <c r="B61" s="74" t="s">
        <v>2349</v>
      </c>
      <c r="C61" s="13" t="s">
        <v>2350</v>
      </c>
      <c r="D61" s="185" t="s">
        <v>2351</v>
      </c>
      <c r="E61" s="21" t="s">
        <v>2357</v>
      </c>
      <c r="F61" s="185" t="s">
        <v>2358</v>
      </c>
      <c r="G61" s="13" t="s">
        <v>2352</v>
      </c>
      <c r="H61" s="185" t="s">
        <v>2353</v>
      </c>
      <c r="I61" s="13" t="s">
        <v>2354</v>
      </c>
      <c r="K61" s="21" t="s">
        <v>2349</v>
      </c>
      <c r="L61" s="20" t="s">
        <v>2352</v>
      </c>
    </row>
    <row r="62" spans="2:12">
      <c r="B62" s="80">
        <v>7369</v>
      </c>
      <c r="C62" s="24" t="s">
        <v>2355</v>
      </c>
      <c r="D62" s="68" t="s">
        <v>2359</v>
      </c>
      <c r="E62" s="27">
        <v>7902</v>
      </c>
      <c r="F62" s="69">
        <v>29572</v>
      </c>
      <c r="G62" s="24">
        <v>800</v>
      </c>
      <c r="H62" s="68"/>
      <c r="I62" s="24">
        <v>20</v>
      </c>
      <c r="K62" s="24">
        <v>7369</v>
      </c>
      <c r="L62" s="42">
        <v>900</v>
      </c>
    </row>
    <row r="63" spans="2:12">
      <c r="B63" s="80">
        <v>7499</v>
      </c>
      <c r="C63" s="24" t="s">
        <v>2360</v>
      </c>
      <c r="D63" s="68" t="s">
        <v>2361</v>
      </c>
      <c r="E63" s="27">
        <v>7698</v>
      </c>
      <c r="F63" s="69">
        <v>29637</v>
      </c>
      <c r="G63" s="24">
        <v>1600</v>
      </c>
      <c r="H63" s="68">
        <v>300</v>
      </c>
      <c r="I63" s="24">
        <v>30</v>
      </c>
      <c r="K63" s="25">
        <v>7499</v>
      </c>
      <c r="L63" s="38">
        <v>1000</v>
      </c>
    </row>
    <row r="64" spans="2:12">
      <c r="B64" s="80">
        <v>7521</v>
      </c>
      <c r="C64" s="24" t="s">
        <v>2362</v>
      </c>
      <c r="D64" s="68" t="s">
        <v>2361</v>
      </c>
      <c r="E64" s="27">
        <v>7698</v>
      </c>
      <c r="F64" s="69">
        <v>29639</v>
      </c>
      <c r="G64" s="24">
        <v>1250</v>
      </c>
      <c r="H64" s="68">
        <v>500</v>
      </c>
      <c r="I64" s="24">
        <v>30</v>
      </c>
    </row>
    <row r="65" spans="2:9">
      <c r="B65" s="80">
        <v>7566</v>
      </c>
      <c r="C65" s="24" t="s">
        <v>2363</v>
      </c>
      <c r="D65" s="68" t="s">
        <v>2364</v>
      </c>
      <c r="E65" s="27">
        <v>7839</v>
      </c>
      <c r="F65" s="69">
        <v>29678</v>
      </c>
      <c r="G65" s="24">
        <v>2975</v>
      </c>
      <c r="H65" s="68"/>
      <c r="I65" s="24">
        <v>20</v>
      </c>
    </row>
    <row r="66" spans="2:9">
      <c r="B66" s="80">
        <v>7654</v>
      </c>
      <c r="C66" s="24" t="s">
        <v>2365</v>
      </c>
      <c r="D66" s="68" t="s">
        <v>2361</v>
      </c>
      <c r="E66" s="27">
        <v>7698</v>
      </c>
      <c r="F66" s="69">
        <v>29857</v>
      </c>
      <c r="G66" s="24">
        <v>1250</v>
      </c>
      <c r="H66" s="68">
        <v>1400</v>
      </c>
      <c r="I66" s="24">
        <v>30</v>
      </c>
    </row>
    <row r="67" spans="2:9">
      <c r="B67" s="80">
        <v>7698</v>
      </c>
      <c r="C67" s="24" t="s">
        <v>2366</v>
      </c>
      <c r="D67" s="68" t="s">
        <v>2364</v>
      </c>
      <c r="E67" s="27">
        <v>7839</v>
      </c>
      <c r="F67" s="69">
        <v>29707</v>
      </c>
      <c r="G67" s="24">
        <v>2850</v>
      </c>
      <c r="H67" s="68"/>
      <c r="I67" s="24">
        <v>30</v>
      </c>
    </row>
    <row r="68" spans="2:9">
      <c r="B68" s="80">
        <v>7782</v>
      </c>
      <c r="C68" s="24" t="s">
        <v>2367</v>
      </c>
      <c r="D68" s="68" t="s">
        <v>2364</v>
      </c>
      <c r="E68" s="27">
        <v>7839</v>
      </c>
      <c r="F68" s="69">
        <v>29746</v>
      </c>
      <c r="G68" s="24">
        <v>2450</v>
      </c>
      <c r="H68" s="68"/>
      <c r="I68" s="24">
        <v>10</v>
      </c>
    </row>
    <row r="69" spans="2:9">
      <c r="B69" s="80">
        <v>7788</v>
      </c>
      <c r="C69" s="24" t="s">
        <v>2368</v>
      </c>
      <c r="D69" s="68" t="s">
        <v>2369</v>
      </c>
      <c r="E69" s="27">
        <v>7566</v>
      </c>
      <c r="F69" s="69">
        <v>31886</v>
      </c>
      <c r="G69" s="24">
        <v>3000</v>
      </c>
      <c r="H69" s="68"/>
      <c r="I69" s="24">
        <v>20</v>
      </c>
    </row>
    <row r="70" spans="2:9">
      <c r="B70" s="80">
        <v>7839</v>
      </c>
      <c r="C70" s="24" t="s">
        <v>2370</v>
      </c>
      <c r="D70" s="68" t="s">
        <v>2371</v>
      </c>
      <c r="E70" s="27"/>
      <c r="F70" s="69">
        <v>29907</v>
      </c>
      <c r="G70" s="24">
        <v>5000</v>
      </c>
      <c r="H70" s="68"/>
      <c r="I70" s="24">
        <v>10</v>
      </c>
    </row>
    <row r="71" spans="2:9">
      <c r="B71" s="80">
        <v>7844</v>
      </c>
      <c r="C71" s="24" t="s">
        <v>2372</v>
      </c>
      <c r="D71" s="68" t="s">
        <v>2361</v>
      </c>
      <c r="E71" s="27">
        <v>7698</v>
      </c>
      <c r="F71" s="69">
        <v>29837</v>
      </c>
      <c r="G71" s="24">
        <v>1500</v>
      </c>
      <c r="H71" s="68">
        <v>0</v>
      </c>
      <c r="I71" s="24">
        <v>30</v>
      </c>
    </row>
    <row r="72" spans="2:9">
      <c r="B72" s="80">
        <v>7876</v>
      </c>
      <c r="C72" s="24" t="s">
        <v>2373</v>
      </c>
      <c r="D72" s="68" t="s">
        <v>2359</v>
      </c>
      <c r="E72" s="27">
        <v>7788</v>
      </c>
      <c r="F72" s="69">
        <v>31920</v>
      </c>
      <c r="G72" s="24">
        <v>1100</v>
      </c>
      <c r="H72" s="68"/>
      <c r="I72" s="24">
        <v>20</v>
      </c>
    </row>
    <row r="73" spans="2:9">
      <c r="B73" s="80">
        <v>7900</v>
      </c>
      <c r="C73" s="24" t="s">
        <v>2374</v>
      </c>
      <c r="D73" s="68" t="s">
        <v>2359</v>
      </c>
      <c r="E73" s="27">
        <v>7698</v>
      </c>
      <c r="F73" s="69">
        <v>29923</v>
      </c>
      <c r="G73" s="24">
        <v>950</v>
      </c>
      <c r="H73" s="68"/>
      <c r="I73" s="24">
        <v>30</v>
      </c>
    </row>
    <row r="74" spans="2:9">
      <c r="B74" s="80">
        <v>7902</v>
      </c>
      <c r="C74" s="24" t="s">
        <v>2375</v>
      </c>
      <c r="D74" s="68" t="s">
        <v>2369</v>
      </c>
      <c r="E74" s="27">
        <v>7566</v>
      </c>
      <c r="F74" s="69">
        <v>29923</v>
      </c>
      <c r="G74" s="24">
        <v>3000</v>
      </c>
      <c r="H74" s="68"/>
      <c r="I74" s="24">
        <v>20</v>
      </c>
    </row>
    <row r="75" spans="2:9">
      <c r="B75" s="83">
        <v>7934</v>
      </c>
      <c r="C75" s="25" t="s">
        <v>2376</v>
      </c>
      <c r="D75" s="70" t="s">
        <v>2359</v>
      </c>
      <c r="E75" s="29">
        <v>7782</v>
      </c>
      <c r="F75" s="71">
        <v>29974</v>
      </c>
      <c r="G75" s="25">
        <v>1300</v>
      </c>
      <c r="H75" s="70"/>
      <c r="I75" s="25">
        <v>10</v>
      </c>
    </row>
    <row r="78" spans="2:9">
      <c r="B78" t="s">
        <v>2377</v>
      </c>
    </row>
    <row r="79" spans="2:9">
      <c r="B79" t="s">
        <v>2378</v>
      </c>
      <c r="F79" s="49" t="s">
        <v>2379</v>
      </c>
    </row>
    <row r="80" spans="2:9">
      <c r="B80" t="s">
        <v>2380</v>
      </c>
    </row>
    <row r="82" spans="2:12">
      <c r="B82" t="s">
        <v>2381</v>
      </c>
    </row>
    <row r="84" spans="2:12">
      <c r="B84" t="s">
        <v>2377</v>
      </c>
    </row>
    <row r="85" spans="2:12">
      <c r="B85" t="s">
        <v>2378</v>
      </c>
    </row>
    <row r="86" spans="2:12">
      <c r="B86" t="s">
        <v>2382</v>
      </c>
    </row>
    <row r="87" spans="2:12">
      <c r="B87" t="s">
        <v>2383</v>
      </c>
    </row>
    <row r="88" spans="2:12">
      <c r="B88" t="s">
        <v>2384</v>
      </c>
    </row>
    <row r="92" spans="2:12">
      <c r="B92" s="18" t="s">
        <v>2385</v>
      </c>
    </row>
    <row r="94" spans="2:12">
      <c r="B94" s="1" t="s">
        <v>2386</v>
      </c>
      <c r="C94" s="1"/>
      <c r="D94" s="1"/>
      <c r="E94" s="1"/>
      <c r="F94" s="1"/>
      <c r="G94" s="1"/>
      <c r="H94" s="1"/>
      <c r="I94" s="1"/>
      <c r="K94" t="s">
        <v>2387</v>
      </c>
    </row>
    <row r="95" spans="2:12">
      <c r="B95" s="74" t="s">
        <v>2388</v>
      </c>
      <c r="C95" s="13" t="s">
        <v>2389</v>
      </c>
      <c r="D95" s="185" t="s">
        <v>2390</v>
      </c>
      <c r="E95" s="21" t="s">
        <v>2391</v>
      </c>
      <c r="F95" s="185" t="s">
        <v>2392</v>
      </c>
      <c r="G95" s="13" t="s">
        <v>2393</v>
      </c>
      <c r="H95" s="185" t="s">
        <v>2394</v>
      </c>
      <c r="I95" s="13" t="s">
        <v>2216</v>
      </c>
      <c r="K95" s="21" t="s">
        <v>2388</v>
      </c>
      <c r="L95" s="20" t="s">
        <v>2395</v>
      </c>
    </row>
    <row r="96" spans="2:12">
      <c r="B96" s="80">
        <v>7369</v>
      </c>
      <c r="C96" s="24" t="s">
        <v>2396</v>
      </c>
      <c r="D96" s="68" t="s">
        <v>2397</v>
      </c>
      <c r="E96" s="27">
        <v>7902</v>
      </c>
      <c r="F96" s="69">
        <v>29572</v>
      </c>
      <c r="G96" s="24">
        <v>800</v>
      </c>
      <c r="H96" s="68"/>
      <c r="I96" s="24">
        <v>20</v>
      </c>
      <c r="K96" s="24">
        <v>7369</v>
      </c>
      <c r="L96" s="42"/>
    </row>
    <row r="97" spans="2:12">
      <c r="B97" s="80">
        <v>7499</v>
      </c>
      <c r="C97" s="24" t="s">
        <v>2398</v>
      </c>
      <c r="D97" s="68" t="s">
        <v>2399</v>
      </c>
      <c r="E97" s="27">
        <v>7698</v>
      </c>
      <c r="F97" s="69">
        <v>29637</v>
      </c>
      <c r="G97" s="24">
        <v>1600</v>
      </c>
      <c r="H97" s="68">
        <v>300</v>
      </c>
      <c r="I97" s="24">
        <v>30</v>
      </c>
      <c r="K97" s="25">
        <v>7499</v>
      </c>
      <c r="L97" s="38"/>
    </row>
    <row r="98" spans="2:12">
      <c r="B98" s="80">
        <v>7521</v>
      </c>
      <c r="C98" s="24" t="s">
        <v>2400</v>
      </c>
      <c r="D98" s="68" t="s">
        <v>2399</v>
      </c>
      <c r="E98" s="27">
        <v>7698</v>
      </c>
      <c r="F98" s="69">
        <v>29639</v>
      </c>
      <c r="G98" s="24">
        <v>1250</v>
      </c>
      <c r="H98" s="68">
        <v>500</v>
      </c>
      <c r="I98" s="24">
        <v>30</v>
      </c>
    </row>
    <row r="99" spans="2:12">
      <c r="B99" s="80">
        <v>7566</v>
      </c>
      <c r="C99" s="24" t="s">
        <v>2401</v>
      </c>
      <c r="D99" s="68" t="s">
        <v>2402</v>
      </c>
      <c r="E99" s="27">
        <v>7839</v>
      </c>
      <c r="F99" s="69">
        <v>29678</v>
      </c>
      <c r="G99" s="24">
        <v>2975</v>
      </c>
      <c r="H99" s="68"/>
      <c r="I99" s="24">
        <v>20</v>
      </c>
    </row>
    <row r="100" spans="2:12">
      <c r="B100" s="80">
        <v>7654</v>
      </c>
      <c r="C100" s="24" t="s">
        <v>2403</v>
      </c>
      <c r="D100" s="68" t="s">
        <v>2399</v>
      </c>
      <c r="E100" s="27">
        <v>7698</v>
      </c>
      <c r="F100" s="69">
        <v>29857</v>
      </c>
      <c r="G100" s="24">
        <v>1250</v>
      </c>
      <c r="H100" s="68">
        <v>1400</v>
      </c>
      <c r="I100" s="24">
        <v>30</v>
      </c>
    </row>
    <row r="101" spans="2:12">
      <c r="B101" s="80">
        <v>7698</v>
      </c>
      <c r="C101" s="24" t="s">
        <v>2404</v>
      </c>
      <c r="D101" s="68" t="s">
        <v>2402</v>
      </c>
      <c r="E101" s="27">
        <v>7839</v>
      </c>
      <c r="F101" s="69">
        <v>29707</v>
      </c>
      <c r="G101" s="24">
        <v>2850</v>
      </c>
      <c r="H101" s="68"/>
      <c r="I101" s="24">
        <v>30</v>
      </c>
    </row>
    <row r="102" spans="2:12">
      <c r="B102" s="80">
        <v>7782</v>
      </c>
      <c r="C102" s="24" t="s">
        <v>2405</v>
      </c>
      <c r="D102" s="68" t="s">
        <v>2402</v>
      </c>
      <c r="E102" s="27">
        <v>7839</v>
      </c>
      <c r="F102" s="69">
        <v>29746</v>
      </c>
      <c r="G102" s="24">
        <v>2450</v>
      </c>
      <c r="H102" s="68"/>
      <c r="I102" s="24">
        <v>10</v>
      </c>
    </row>
    <row r="103" spans="2:12">
      <c r="B103" s="80">
        <v>7788</v>
      </c>
      <c r="C103" s="24" t="s">
        <v>2406</v>
      </c>
      <c r="D103" s="68" t="s">
        <v>2407</v>
      </c>
      <c r="E103" s="27">
        <v>7566</v>
      </c>
      <c r="F103" s="69">
        <v>31886</v>
      </c>
      <c r="G103" s="24">
        <v>3000</v>
      </c>
      <c r="H103" s="68"/>
      <c r="I103" s="24">
        <v>20</v>
      </c>
    </row>
    <row r="104" spans="2:12">
      <c r="B104" s="80">
        <v>7839</v>
      </c>
      <c r="C104" s="24" t="s">
        <v>2408</v>
      </c>
      <c r="D104" s="68" t="s">
        <v>2409</v>
      </c>
      <c r="E104" s="27"/>
      <c r="F104" s="69">
        <v>29907</v>
      </c>
      <c r="G104" s="24">
        <v>5000</v>
      </c>
      <c r="H104" s="68"/>
      <c r="I104" s="24">
        <v>10</v>
      </c>
    </row>
    <row r="105" spans="2:12">
      <c r="B105" s="80">
        <v>7844</v>
      </c>
      <c r="C105" s="24" t="s">
        <v>2410</v>
      </c>
      <c r="D105" s="68" t="s">
        <v>2399</v>
      </c>
      <c r="E105" s="27">
        <v>7698</v>
      </c>
      <c r="F105" s="69">
        <v>29837</v>
      </c>
      <c r="G105" s="24">
        <v>1500</v>
      </c>
      <c r="H105" s="68">
        <v>0</v>
      </c>
      <c r="I105" s="24">
        <v>30</v>
      </c>
    </row>
    <row r="106" spans="2:12">
      <c r="B106" s="80">
        <v>7876</v>
      </c>
      <c r="C106" s="24" t="s">
        <v>2411</v>
      </c>
      <c r="D106" s="68" t="s">
        <v>2397</v>
      </c>
      <c r="E106" s="27">
        <v>7788</v>
      </c>
      <c r="F106" s="69">
        <v>31920</v>
      </c>
      <c r="G106" s="24">
        <v>1100</v>
      </c>
      <c r="H106" s="68"/>
      <c r="I106" s="24">
        <v>20</v>
      </c>
    </row>
    <row r="107" spans="2:12">
      <c r="B107" s="80">
        <v>7900</v>
      </c>
      <c r="C107" s="24" t="s">
        <v>2412</v>
      </c>
      <c r="D107" s="68" t="s">
        <v>2397</v>
      </c>
      <c r="E107" s="27">
        <v>7698</v>
      </c>
      <c r="F107" s="69">
        <v>29923</v>
      </c>
      <c r="G107" s="24">
        <v>950</v>
      </c>
      <c r="H107" s="68"/>
      <c r="I107" s="24">
        <v>30</v>
      </c>
    </row>
    <row r="108" spans="2:12">
      <c r="B108" s="80">
        <v>7902</v>
      </c>
      <c r="C108" s="24" t="s">
        <v>2413</v>
      </c>
      <c r="D108" s="68" t="s">
        <v>2407</v>
      </c>
      <c r="E108" s="27">
        <v>7566</v>
      </c>
      <c r="F108" s="69">
        <v>29923</v>
      </c>
      <c r="G108" s="24">
        <v>3000</v>
      </c>
      <c r="H108" s="68"/>
      <c r="I108" s="24">
        <v>20</v>
      </c>
    </row>
    <row r="109" spans="2:12">
      <c r="B109" s="83">
        <v>7934</v>
      </c>
      <c r="C109" s="25" t="s">
        <v>2414</v>
      </c>
      <c r="D109" s="70" t="s">
        <v>2397</v>
      </c>
      <c r="E109" s="29">
        <v>7782</v>
      </c>
      <c r="F109" s="71">
        <v>29974</v>
      </c>
      <c r="G109" s="25">
        <v>1300</v>
      </c>
      <c r="H109" s="70"/>
      <c r="I109" s="25">
        <v>10</v>
      </c>
    </row>
    <row r="112" spans="2:12">
      <c r="B112" t="s">
        <v>2415</v>
      </c>
    </row>
    <row r="113" spans="2:2">
      <c r="B113" t="s">
        <v>2416</v>
      </c>
    </row>
    <row r="115" spans="2:2">
      <c r="B115" t="s">
        <v>2417</v>
      </c>
    </row>
    <row r="117" spans="2:2">
      <c r="B117" t="s">
        <v>2418</v>
      </c>
    </row>
    <row r="118" spans="2:2">
      <c r="B118" t="s">
        <v>2419</v>
      </c>
    </row>
    <row r="119" spans="2:2">
      <c r="B119" t="s">
        <v>2420</v>
      </c>
    </row>
    <row r="122" spans="2:2">
      <c r="B122" s="18" t="s">
        <v>2421</v>
      </c>
    </row>
    <row r="124" spans="2:2">
      <c r="B124" t="s">
        <v>2421</v>
      </c>
    </row>
    <row r="125" spans="2:2">
      <c r="B125" s="47" t="s">
        <v>2422</v>
      </c>
    </row>
    <row r="126" spans="2:2">
      <c r="B126" t="s">
        <v>2423</v>
      </c>
    </row>
    <row r="127" spans="2:2">
      <c r="B127" t="s">
        <v>2424</v>
      </c>
    </row>
    <row r="128" spans="2:2">
      <c r="B128" t="s">
        <v>2425</v>
      </c>
    </row>
    <row r="129" spans="2:2">
      <c r="B129" t="s">
        <v>2426</v>
      </c>
    </row>
    <row r="130" spans="2:2">
      <c r="B130" s="47" t="s">
        <v>2427</v>
      </c>
    </row>
    <row r="131" spans="2:2">
      <c r="B131" t="s">
        <v>2428</v>
      </c>
    </row>
    <row r="132" spans="2:2">
      <c r="B132" t="s">
        <v>2429</v>
      </c>
    </row>
    <row r="133" spans="2:2">
      <c r="B133" t="s">
        <v>2430</v>
      </c>
    </row>
    <row r="134" spans="2:2">
      <c r="B134" t="s">
        <v>2431</v>
      </c>
    </row>
    <row r="135" spans="2:2">
      <c r="B135" t="s">
        <v>2432</v>
      </c>
    </row>
    <row r="136" spans="2:2">
      <c r="B136" t="s">
        <v>2433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95"/>
  <sheetViews>
    <sheetView workbookViewId="0"/>
  </sheetViews>
  <sheetFormatPr defaultRowHeight="16.5"/>
  <cols>
    <col min="2" max="2" width="11.625" customWidth="1"/>
    <col min="3" max="3" width="13.625" customWidth="1"/>
    <col min="4" max="4" width="11.125" customWidth="1"/>
    <col min="5" max="5" width="12.25" customWidth="1"/>
    <col min="7" max="7" width="10.875" customWidth="1"/>
    <col min="8" max="8" width="13.625" customWidth="1"/>
    <col min="9" max="9" width="11.625" customWidth="1"/>
    <col min="10" max="10" width="12.125" customWidth="1"/>
  </cols>
  <sheetData>
    <row r="1" spans="1:7">
      <c r="A1" t="str">
        <f>HYPERLINK("#'목차'!A1", "목차")</f>
        <v>목차</v>
      </c>
    </row>
    <row r="3" spans="1:7">
      <c r="B3" s="18" t="s">
        <v>22</v>
      </c>
    </row>
    <row r="6" spans="1:7">
      <c r="B6" t="s">
        <v>5</v>
      </c>
    </row>
    <row r="7" spans="1:7">
      <c r="B7" s="39" t="s">
        <v>6</v>
      </c>
      <c r="C7" s="41" t="s">
        <v>7</v>
      </c>
      <c r="D7" s="41" t="s">
        <v>8</v>
      </c>
      <c r="E7" s="40" t="s">
        <v>9</v>
      </c>
      <c r="G7" s="47" t="s">
        <v>15</v>
      </c>
    </row>
    <row r="8" spans="1:7">
      <c r="B8" s="23" t="s">
        <v>10</v>
      </c>
      <c r="C8" s="25" t="s">
        <v>11</v>
      </c>
      <c r="D8" s="25" t="s">
        <v>12</v>
      </c>
      <c r="E8" s="38" t="s">
        <v>13</v>
      </c>
      <c r="G8" s="47" t="s">
        <v>16</v>
      </c>
    </row>
    <row r="9" spans="1:7">
      <c r="B9" s="35"/>
      <c r="C9" s="34"/>
      <c r="D9" s="35"/>
      <c r="E9" s="37"/>
      <c r="G9" s="47" t="s">
        <v>17</v>
      </c>
    </row>
    <row r="10" spans="1:7">
      <c r="B10" s="24"/>
      <c r="C10" s="22"/>
      <c r="D10" s="24"/>
      <c r="E10" s="42"/>
      <c r="G10" s="47" t="s">
        <v>18</v>
      </c>
    </row>
    <row r="11" spans="1:7">
      <c r="B11" s="24"/>
      <c r="C11" s="22"/>
      <c r="D11" s="24"/>
      <c r="E11" s="42"/>
      <c r="G11" s="47" t="s">
        <v>19</v>
      </c>
    </row>
    <row r="12" spans="1:7">
      <c r="B12" s="24"/>
      <c r="C12" s="22"/>
      <c r="D12" s="24"/>
      <c r="E12" s="42"/>
    </row>
    <row r="13" spans="1:7">
      <c r="B13" s="25"/>
      <c r="C13" s="23"/>
      <c r="D13" s="25"/>
      <c r="E13" s="38"/>
    </row>
    <row r="15" spans="1:7">
      <c r="B15" s="18" t="s">
        <v>34</v>
      </c>
    </row>
    <row r="17" spans="2:7">
      <c r="B17" t="s">
        <v>5</v>
      </c>
    </row>
    <row r="18" spans="2:7">
      <c r="B18" s="39" t="s">
        <v>6</v>
      </c>
      <c r="C18" s="41" t="s">
        <v>7</v>
      </c>
      <c r="D18" s="41" t="s">
        <v>8</v>
      </c>
      <c r="E18" s="40" t="s">
        <v>9</v>
      </c>
    </row>
    <row r="19" spans="2:7">
      <c r="B19" s="23" t="s">
        <v>10</v>
      </c>
      <c r="C19" s="25" t="s">
        <v>11</v>
      </c>
      <c r="D19" s="25" t="s">
        <v>12</v>
      </c>
      <c r="E19" s="38" t="s">
        <v>13</v>
      </c>
    </row>
    <row r="20" spans="2:7">
      <c r="B20" s="28">
        <v>1</v>
      </c>
      <c r="C20" s="2" t="s">
        <v>0</v>
      </c>
      <c r="D20" s="48">
        <v>40179</v>
      </c>
      <c r="E20" s="3">
        <v>200</v>
      </c>
      <c r="G20" s="18" t="s">
        <v>23</v>
      </c>
    </row>
    <row r="21" spans="2:7">
      <c r="B21" s="24"/>
      <c r="C21" s="22"/>
      <c r="D21" s="24"/>
      <c r="E21" s="42"/>
      <c r="G21" s="18" t="s">
        <v>24</v>
      </c>
    </row>
    <row r="22" spans="2:7">
      <c r="B22" s="24"/>
      <c r="C22" s="22"/>
      <c r="D22" s="24"/>
      <c r="E22" s="42"/>
    </row>
    <row r="23" spans="2:7">
      <c r="B23" s="24"/>
      <c r="C23" s="22"/>
      <c r="D23" s="24"/>
      <c r="E23" s="42"/>
      <c r="G23" s="49" t="s">
        <v>26</v>
      </c>
    </row>
    <row r="24" spans="2:7">
      <c r="B24" s="25"/>
      <c r="C24" s="23"/>
      <c r="D24" s="25"/>
      <c r="E24" s="38"/>
      <c r="G24" s="49" t="s">
        <v>27</v>
      </c>
    </row>
    <row r="25" spans="2:7">
      <c r="G25" s="49" t="s">
        <v>28</v>
      </c>
    </row>
    <row r="27" spans="2:7">
      <c r="B27" t="s">
        <v>25</v>
      </c>
      <c r="G27" t="s">
        <v>31</v>
      </c>
    </row>
    <row r="28" spans="2:7">
      <c r="B28" t="s">
        <v>24</v>
      </c>
      <c r="G28" t="s">
        <v>32</v>
      </c>
    </row>
    <row r="30" spans="2:7">
      <c r="B30" t="s">
        <v>29</v>
      </c>
      <c r="G30" t="s">
        <v>33</v>
      </c>
    </row>
    <row r="31" spans="2:7">
      <c r="B31" t="s">
        <v>30</v>
      </c>
    </row>
    <row r="33" spans="2:7">
      <c r="B33" s="18" t="s">
        <v>36</v>
      </c>
    </row>
    <row r="34" spans="2:7">
      <c r="B34" s="18"/>
    </row>
    <row r="35" spans="2:7">
      <c r="B35" t="s">
        <v>25</v>
      </c>
    </row>
    <row r="36" spans="2:7">
      <c r="B36" t="s">
        <v>35</v>
      </c>
      <c r="G36" t="s">
        <v>41</v>
      </c>
    </row>
    <row r="38" spans="2:7">
      <c r="B38" s="18" t="s">
        <v>37</v>
      </c>
    </row>
    <row r="40" spans="2:7">
      <c r="B40" t="s">
        <v>25</v>
      </c>
    </row>
    <row r="41" spans="2:7">
      <c r="B41" t="s">
        <v>40</v>
      </c>
      <c r="G41" t="s">
        <v>42</v>
      </c>
    </row>
    <row r="43" spans="2:7">
      <c r="B43" t="s">
        <v>38</v>
      </c>
    </row>
    <row r="44" spans="2:7">
      <c r="B44" t="s">
        <v>39</v>
      </c>
    </row>
    <row r="46" spans="2:7">
      <c r="B46" s="18" t="s">
        <v>43</v>
      </c>
    </row>
    <row r="48" spans="2:7">
      <c r="B48" t="s">
        <v>25</v>
      </c>
    </row>
    <row r="49" spans="2:10">
      <c r="B49" t="s">
        <v>44</v>
      </c>
      <c r="G49" t="s">
        <v>45</v>
      </c>
    </row>
    <row r="51" spans="2:10">
      <c r="B51" s="18" t="s">
        <v>52</v>
      </c>
    </row>
    <row r="52" spans="2:10">
      <c r="B52" s="18"/>
    </row>
    <row r="53" spans="2:10">
      <c r="B53" t="s">
        <v>5</v>
      </c>
      <c r="G53" t="s">
        <v>53</v>
      </c>
    </row>
    <row r="54" spans="2:10">
      <c r="B54" s="39" t="s">
        <v>6</v>
      </c>
      <c r="C54" s="41" t="s">
        <v>7</v>
      </c>
      <c r="D54" s="41" t="s">
        <v>8</v>
      </c>
      <c r="E54" s="40" t="s">
        <v>9</v>
      </c>
      <c r="G54" s="39" t="s">
        <v>57</v>
      </c>
      <c r="H54" s="41" t="s">
        <v>58</v>
      </c>
      <c r="I54" s="41" t="s">
        <v>59</v>
      </c>
      <c r="J54" s="40" t="s">
        <v>21</v>
      </c>
    </row>
    <row r="55" spans="2:10">
      <c r="B55" s="23" t="s">
        <v>10</v>
      </c>
      <c r="C55" s="25" t="s">
        <v>11</v>
      </c>
      <c r="D55" s="25" t="s">
        <v>12</v>
      </c>
      <c r="E55" s="38" t="s">
        <v>13</v>
      </c>
      <c r="G55" s="23" t="s">
        <v>10</v>
      </c>
      <c r="H55" s="25" t="s">
        <v>11</v>
      </c>
      <c r="I55" s="25" t="s">
        <v>12</v>
      </c>
      <c r="J55" s="38" t="s">
        <v>13</v>
      </c>
    </row>
    <row r="56" spans="2:10">
      <c r="B56" s="28">
        <v>1</v>
      </c>
      <c r="C56" s="2" t="s">
        <v>0</v>
      </c>
      <c r="D56" s="48">
        <v>40179</v>
      </c>
      <c r="E56" s="3">
        <v>200</v>
      </c>
      <c r="G56" s="28">
        <v>10</v>
      </c>
      <c r="H56" s="2" t="s">
        <v>54</v>
      </c>
      <c r="I56" s="51">
        <v>35431</v>
      </c>
      <c r="J56" s="52">
        <v>200</v>
      </c>
    </row>
    <row r="57" spans="2:10">
      <c r="B57" s="24"/>
      <c r="C57" s="22"/>
      <c r="D57" s="24"/>
      <c r="E57" s="42"/>
      <c r="G57" s="14">
        <v>11</v>
      </c>
      <c r="H57" s="4" t="s">
        <v>55</v>
      </c>
      <c r="I57" s="53">
        <v>36161</v>
      </c>
      <c r="J57" s="54">
        <v>400</v>
      </c>
    </row>
    <row r="58" spans="2:10">
      <c r="B58" s="24"/>
      <c r="C58" s="22"/>
      <c r="D58" s="24"/>
      <c r="E58" s="42"/>
      <c r="G58" s="14">
        <v>12</v>
      </c>
      <c r="H58" s="4" t="s">
        <v>56</v>
      </c>
      <c r="I58" s="53">
        <v>35796</v>
      </c>
      <c r="J58" s="54">
        <v>300</v>
      </c>
    </row>
    <row r="59" spans="2:10">
      <c r="B59" s="24"/>
      <c r="C59" s="22"/>
      <c r="D59" s="24"/>
      <c r="E59" s="42"/>
      <c r="G59" s="24"/>
      <c r="H59" s="22"/>
      <c r="I59" s="24"/>
      <c r="J59" s="42"/>
    </row>
    <row r="60" spans="2:10">
      <c r="B60" s="25"/>
      <c r="C60" s="23"/>
      <c r="D60" s="25"/>
      <c r="E60" s="38"/>
      <c r="G60" s="25"/>
      <c r="H60" s="23"/>
      <c r="I60" s="25"/>
      <c r="J60" s="38"/>
    </row>
    <row r="62" spans="2:10">
      <c r="E62" t="s">
        <v>23</v>
      </c>
    </row>
    <row r="63" spans="2:10">
      <c r="E63" t="s">
        <v>60</v>
      </c>
    </row>
    <row r="64" spans="2:10">
      <c r="E64" t="s">
        <v>61</v>
      </c>
    </row>
    <row r="67" spans="2:7">
      <c r="B67" s="18" t="s">
        <v>46</v>
      </c>
    </row>
    <row r="69" spans="2:7">
      <c r="B69" t="s">
        <v>5</v>
      </c>
    </row>
    <row r="70" spans="2:7">
      <c r="B70" s="39" t="s">
        <v>6</v>
      </c>
      <c r="C70" s="41" t="s">
        <v>7</v>
      </c>
      <c r="D70" s="41" t="s">
        <v>8</v>
      </c>
      <c r="E70" s="40" t="s">
        <v>9</v>
      </c>
    </row>
    <row r="71" spans="2:7">
      <c r="B71" s="23" t="s">
        <v>10</v>
      </c>
      <c r="C71" s="25" t="s">
        <v>11</v>
      </c>
      <c r="D71" s="25" t="s">
        <v>12</v>
      </c>
      <c r="E71" s="38" t="s">
        <v>13</v>
      </c>
    </row>
    <row r="72" spans="2:7">
      <c r="B72" s="28">
        <v>1</v>
      </c>
      <c r="C72" s="2" t="s">
        <v>0</v>
      </c>
      <c r="D72" s="48">
        <v>40179</v>
      </c>
      <c r="E72" s="3">
        <v>200</v>
      </c>
      <c r="G72" s="18" t="s">
        <v>47</v>
      </c>
    </row>
    <row r="73" spans="2:7">
      <c r="B73" s="14">
        <v>2</v>
      </c>
      <c r="C73" s="4" t="s">
        <v>1</v>
      </c>
      <c r="D73" s="50">
        <v>39814</v>
      </c>
      <c r="E73" s="6">
        <v>150</v>
      </c>
      <c r="G73" s="18" t="s">
        <v>48</v>
      </c>
    </row>
    <row r="74" spans="2:7">
      <c r="B74" s="24"/>
      <c r="C74" s="4" t="s">
        <v>4</v>
      </c>
      <c r="D74" s="24"/>
      <c r="E74" s="42"/>
    </row>
    <row r="75" spans="2:7">
      <c r="B75" s="24"/>
      <c r="C75" s="22"/>
      <c r="D75" s="24"/>
      <c r="E75" s="42"/>
      <c r="G75" s="49" t="s">
        <v>49</v>
      </c>
    </row>
    <row r="76" spans="2:7">
      <c r="B76" s="25"/>
      <c r="C76" s="23"/>
      <c r="D76" s="25"/>
      <c r="E76" s="38"/>
    </row>
    <row r="78" spans="2:7">
      <c r="G78" t="s">
        <v>47</v>
      </c>
    </row>
    <row r="79" spans="2:7">
      <c r="G79" t="s">
        <v>50</v>
      </c>
    </row>
    <row r="80" spans="2:7">
      <c r="G80" s="49" t="s">
        <v>51</v>
      </c>
    </row>
    <row r="83" spans="2:7">
      <c r="B83" s="18" t="s">
        <v>65</v>
      </c>
    </row>
    <row r="85" spans="2:7">
      <c r="B85" t="s">
        <v>5</v>
      </c>
    </row>
    <row r="86" spans="2:7">
      <c r="B86" s="39" t="s">
        <v>6</v>
      </c>
      <c r="C86" s="41" t="s">
        <v>7</v>
      </c>
      <c r="D86" s="41" t="s">
        <v>8</v>
      </c>
      <c r="E86" s="40" t="s">
        <v>9</v>
      </c>
    </row>
    <row r="87" spans="2:7">
      <c r="B87" s="23" t="s">
        <v>10</v>
      </c>
      <c r="C87" s="25" t="s">
        <v>11</v>
      </c>
      <c r="D87" s="25" t="s">
        <v>12</v>
      </c>
      <c r="E87" s="38" t="s">
        <v>13</v>
      </c>
    </row>
    <row r="88" spans="2:7">
      <c r="B88" s="28">
        <v>1</v>
      </c>
      <c r="C88" s="2" t="s">
        <v>0</v>
      </c>
      <c r="D88" s="48">
        <v>40179</v>
      </c>
      <c r="E88" s="3">
        <v>200</v>
      </c>
      <c r="G88" s="18" t="s">
        <v>62</v>
      </c>
    </row>
    <row r="89" spans="2:7">
      <c r="B89" s="14">
        <v>2</v>
      </c>
      <c r="C89" s="4" t="s">
        <v>1</v>
      </c>
      <c r="D89" s="50">
        <v>39814</v>
      </c>
      <c r="E89" s="6">
        <v>150</v>
      </c>
      <c r="G89" s="18"/>
    </row>
    <row r="90" spans="2:7">
      <c r="B90" s="24"/>
      <c r="C90" s="4" t="s">
        <v>4</v>
      </c>
      <c r="D90" s="24"/>
      <c r="E90" s="42"/>
    </row>
    <row r="91" spans="2:7">
      <c r="B91" s="24"/>
      <c r="C91" s="22"/>
      <c r="D91" s="24"/>
      <c r="E91" s="42"/>
      <c r="G91" s="49" t="s">
        <v>63</v>
      </c>
    </row>
    <row r="92" spans="2:7">
      <c r="B92" s="25"/>
      <c r="C92" s="23"/>
      <c r="D92" s="25"/>
      <c r="E92" s="38"/>
    </row>
    <row r="94" spans="2:7">
      <c r="G94" t="s">
        <v>64</v>
      </c>
    </row>
    <row r="95" spans="2:7">
      <c r="G95" s="49" t="s">
        <v>51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6"/>
  <sheetViews>
    <sheetView workbookViewId="0"/>
  </sheetViews>
  <sheetFormatPr defaultRowHeight="16.5"/>
  <cols>
    <col min="4" max="4" width="11.5" customWidth="1"/>
    <col min="6" max="6" width="11.125" customWidth="1"/>
  </cols>
  <sheetData>
    <row r="1" spans="1:9">
      <c r="A1" t="str">
        <f>HYPERLINK("#'목차'!A1", "목차")</f>
        <v>목차</v>
      </c>
    </row>
    <row r="3" spans="1:9">
      <c r="B3" s="18" t="s">
        <v>108</v>
      </c>
    </row>
    <row r="4" spans="1:9">
      <c r="B4" s="18"/>
    </row>
    <row r="5" spans="1:9">
      <c r="B5" s="47" t="s">
        <v>110</v>
      </c>
    </row>
    <row r="6" spans="1:9">
      <c r="B6" s="47" t="s">
        <v>109</v>
      </c>
    </row>
    <row r="7" spans="1:9">
      <c r="B7" s="47" t="s">
        <v>111</v>
      </c>
    </row>
    <row r="8" spans="1:9">
      <c r="B8" s="47" t="s">
        <v>112</v>
      </c>
    </row>
    <row r="10" spans="1:9">
      <c r="B10" s="1" t="s">
        <v>5</v>
      </c>
      <c r="C10" s="1"/>
      <c r="D10" s="1"/>
      <c r="E10" s="1"/>
      <c r="F10" s="1"/>
      <c r="G10" s="1"/>
      <c r="H10" s="1"/>
      <c r="I10" s="1"/>
    </row>
    <row r="11" spans="1:9">
      <c r="B11" s="74" t="s">
        <v>6</v>
      </c>
      <c r="C11" s="13" t="s">
        <v>7</v>
      </c>
      <c r="D11" s="185" t="s">
        <v>79</v>
      </c>
      <c r="E11" s="21" t="s">
        <v>82</v>
      </c>
      <c r="F11" s="185" t="s">
        <v>8</v>
      </c>
      <c r="G11" s="13" t="s">
        <v>9</v>
      </c>
      <c r="H11" s="185" t="s">
        <v>83</v>
      </c>
      <c r="I11" s="13" t="s">
        <v>80</v>
      </c>
    </row>
    <row r="12" spans="1:9">
      <c r="B12" s="80">
        <v>7369</v>
      </c>
      <c r="C12" s="24" t="s">
        <v>84</v>
      </c>
      <c r="D12" s="68" t="s">
        <v>98</v>
      </c>
      <c r="E12" s="27">
        <v>7902</v>
      </c>
      <c r="F12" s="69">
        <v>29572</v>
      </c>
      <c r="G12" s="24">
        <v>800</v>
      </c>
      <c r="H12" s="68"/>
      <c r="I12" s="24">
        <v>20</v>
      </c>
    </row>
    <row r="13" spans="1:9">
      <c r="B13" s="80">
        <v>7499</v>
      </c>
      <c r="C13" s="24" t="s">
        <v>85</v>
      </c>
      <c r="D13" s="68" t="s">
        <v>99</v>
      </c>
      <c r="E13" s="27">
        <v>7698</v>
      </c>
      <c r="F13" s="69">
        <v>29637</v>
      </c>
      <c r="G13" s="24">
        <v>1600</v>
      </c>
      <c r="H13" s="68">
        <v>300</v>
      </c>
      <c r="I13" s="24">
        <v>30</v>
      </c>
    </row>
    <row r="14" spans="1:9">
      <c r="B14" s="80">
        <v>7521</v>
      </c>
      <c r="C14" s="24" t="s">
        <v>86</v>
      </c>
      <c r="D14" s="68" t="s">
        <v>99</v>
      </c>
      <c r="E14" s="27">
        <v>7698</v>
      </c>
      <c r="F14" s="69">
        <v>29639</v>
      </c>
      <c r="G14" s="24">
        <v>1250</v>
      </c>
      <c r="H14" s="68">
        <v>500</v>
      </c>
      <c r="I14" s="24">
        <v>30</v>
      </c>
    </row>
    <row r="15" spans="1:9">
      <c r="B15" s="80">
        <v>7566</v>
      </c>
      <c r="C15" s="24" t="s">
        <v>87</v>
      </c>
      <c r="D15" s="68" t="s">
        <v>100</v>
      </c>
      <c r="E15" s="27">
        <v>7839</v>
      </c>
      <c r="F15" s="69">
        <v>29678</v>
      </c>
      <c r="G15" s="24">
        <v>2975</v>
      </c>
      <c r="H15" s="68"/>
      <c r="I15" s="24">
        <v>20</v>
      </c>
    </row>
    <row r="16" spans="1:9">
      <c r="B16" s="80">
        <v>7654</v>
      </c>
      <c r="C16" s="24" t="s">
        <v>88</v>
      </c>
      <c r="D16" s="68" t="s">
        <v>99</v>
      </c>
      <c r="E16" s="27">
        <v>7698</v>
      </c>
      <c r="F16" s="69">
        <v>29857</v>
      </c>
      <c r="G16" s="24">
        <v>1250</v>
      </c>
      <c r="H16" s="68">
        <v>1400</v>
      </c>
      <c r="I16" s="24">
        <v>30</v>
      </c>
    </row>
    <row r="17" spans="2:9">
      <c r="B17" s="80">
        <v>7698</v>
      </c>
      <c r="C17" s="24" t="s">
        <v>89</v>
      </c>
      <c r="D17" s="68" t="s">
        <v>100</v>
      </c>
      <c r="E17" s="27">
        <v>7839</v>
      </c>
      <c r="F17" s="69">
        <v>29707</v>
      </c>
      <c r="G17" s="24">
        <v>2850</v>
      </c>
      <c r="H17" s="68"/>
      <c r="I17" s="24">
        <v>30</v>
      </c>
    </row>
    <row r="18" spans="2:9">
      <c r="B18" s="80">
        <v>7782</v>
      </c>
      <c r="C18" s="24" t="s">
        <v>90</v>
      </c>
      <c r="D18" s="68" t="s">
        <v>100</v>
      </c>
      <c r="E18" s="27">
        <v>7839</v>
      </c>
      <c r="F18" s="69">
        <v>29746</v>
      </c>
      <c r="G18" s="24">
        <v>2450</v>
      </c>
      <c r="H18" s="68"/>
      <c r="I18" s="24">
        <v>10</v>
      </c>
    </row>
    <row r="19" spans="2:9">
      <c r="B19" s="80">
        <v>7788</v>
      </c>
      <c r="C19" s="24" t="s">
        <v>91</v>
      </c>
      <c r="D19" s="68" t="s">
        <v>101</v>
      </c>
      <c r="E19" s="27">
        <v>7566</v>
      </c>
      <c r="F19" s="69">
        <v>31886</v>
      </c>
      <c r="G19" s="24">
        <v>3000</v>
      </c>
      <c r="H19" s="68"/>
      <c r="I19" s="24">
        <v>20</v>
      </c>
    </row>
    <row r="20" spans="2:9">
      <c r="B20" s="80">
        <v>7839</v>
      </c>
      <c r="C20" s="24" t="s">
        <v>92</v>
      </c>
      <c r="D20" s="68" t="s">
        <v>102</v>
      </c>
      <c r="E20" s="27"/>
      <c r="F20" s="69">
        <v>29907</v>
      </c>
      <c r="G20" s="24">
        <v>5000</v>
      </c>
      <c r="H20" s="68"/>
      <c r="I20" s="24">
        <v>10</v>
      </c>
    </row>
    <row r="21" spans="2:9">
      <c r="B21" s="80">
        <v>7844</v>
      </c>
      <c r="C21" s="24" t="s">
        <v>93</v>
      </c>
      <c r="D21" s="68" t="s">
        <v>99</v>
      </c>
      <c r="E21" s="27">
        <v>7698</v>
      </c>
      <c r="F21" s="69">
        <v>29837</v>
      </c>
      <c r="G21" s="24">
        <v>1500</v>
      </c>
      <c r="H21" s="68">
        <v>0</v>
      </c>
      <c r="I21" s="24">
        <v>30</v>
      </c>
    </row>
    <row r="22" spans="2:9">
      <c r="B22" s="80">
        <v>7876</v>
      </c>
      <c r="C22" s="24" t="s">
        <v>94</v>
      </c>
      <c r="D22" s="68" t="s">
        <v>98</v>
      </c>
      <c r="E22" s="27">
        <v>7788</v>
      </c>
      <c r="F22" s="69">
        <v>31920</v>
      </c>
      <c r="G22" s="24">
        <v>1100</v>
      </c>
      <c r="H22" s="68"/>
      <c r="I22" s="24">
        <v>20</v>
      </c>
    </row>
    <row r="23" spans="2:9">
      <c r="B23" s="80">
        <v>7900</v>
      </c>
      <c r="C23" s="24" t="s">
        <v>95</v>
      </c>
      <c r="D23" s="68" t="s">
        <v>98</v>
      </c>
      <c r="E23" s="27">
        <v>7698</v>
      </c>
      <c r="F23" s="69">
        <v>29923</v>
      </c>
      <c r="G23" s="24">
        <v>950</v>
      </c>
      <c r="H23" s="68"/>
      <c r="I23" s="24">
        <v>30</v>
      </c>
    </row>
    <row r="24" spans="2:9">
      <c r="B24" s="80">
        <v>7902</v>
      </c>
      <c r="C24" s="24" t="s">
        <v>96</v>
      </c>
      <c r="D24" s="68" t="s">
        <v>101</v>
      </c>
      <c r="E24" s="27">
        <v>7566</v>
      </c>
      <c r="F24" s="69">
        <v>29923</v>
      </c>
      <c r="G24" s="24">
        <v>3000</v>
      </c>
      <c r="H24" s="68"/>
      <c r="I24" s="24">
        <v>20</v>
      </c>
    </row>
    <row r="25" spans="2:9">
      <c r="B25" s="83">
        <v>7934</v>
      </c>
      <c r="C25" s="25" t="s">
        <v>97</v>
      </c>
      <c r="D25" s="70" t="s">
        <v>98</v>
      </c>
      <c r="E25" s="29">
        <v>7782</v>
      </c>
      <c r="F25" s="71">
        <v>29974</v>
      </c>
      <c r="G25" s="25">
        <v>1300</v>
      </c>
      <c r="H25" s="70"/>
      <c r="I25" s="25">
        <v>10</v>
      </c>
    </row>
    <row r="28" spans="2:9">
      <c r="B28" s="18" t="s">
        <v>110</v>
      </c>
    </row>
    <row r="30" spans="2:9">
      <c r="B30" t="s">
        <v>113</v>
      </c>
      <c r="H30" s="18" t="s">
        <v>2434</v>
      </c>
    </row>
    <row r="31" spans="2:9">
      <c r="B31" t="s">
        <v>2435</v>
      </c>
      <c r="H31" s="18" t="s">
        <v>2436</v>
      </c>
    </row>
    <row r="32" spans="2:9">
      <c r="B32" t="s">
        <v>2437</v>
      </c>
      <c r="H32" t="s">
        <v>2438</v>
      </c>
    </row>
    <row r="33" spans="2:8">
      <c r="H33" s="49" t="s">
        <v>2439</v>
      </c>
    </row>
    <row r="36" spans="2:8">
      <c r="B36" s="18" t="s">
        <v>2440</v>
      </c>
    </row>
    <row r="38" spans="2:8">
      <c r="B38" t="s">
        <v>2441</v>
      </c>
      <c r="H38" t="s">
        <v>2442</v>
      </c>
    </row>
    <row r="39" spans="2:8">
      <c r="B39" t="s">
        <v>2443</v>
      </c>
      <c r="H39" s="49" t="s">
        <v>2444</v>
      </c>
    </row>
    <row r="40" spans="2:8">
      <c r="B40" t="s">
        <v>2445</v>
      </c>
    </row>
    <row r="44" spans="2:8">
      <c r="B44" s="18" t="s">
        <v>2446</v>
      </c>
    </row>
    <row r="46" spans="2:8">
      <c r="B46" t="s">
        <v>2447</v>
      </c>
      <c r="H46" t="s">
        <v>2448</v>
      </c>
    </row>
    <row r="47" spans="2:8">
      <c r="B47" t="s">
        <v>2446</v>
      </c>
      <c r="H47" s="49" t="s">
        <v>2449</v>
      </c>
    </row>
    <row r="48" spans="2:8">
      <c r="B48" t="s">
        <v>2445</v>
      </c>
    </row>
    <row r="52" spans="2:8">
      <c r="B52" s="18" t="s">
        <v>2450</v>
      </c>
    </row>
    <row r="54" spans="2:8">
      <c r="B54" t="s">
        <v>2447</v>
      </c>
      <c r="H54" t="s">
        <v>2451</v>
      </c>
    </row>
    <row r="55" spans="2:8">
      <c r="B55" t="s">
        <v>2450</v>
      </c>
      <c r="H55" s="49" t="s">
        <v>2449</v>
      </c>
    </row>
    <row r="56" spans="2:8">
      <c r="B56" t="s">
        <v>2445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6.5"/>
  <cols>
    <col min="4" max="4" width="11.125" customWidth="1"/>
    <col min="6" max="6" width="10.875" customWidth="1"/>
    <col min="11" max="11" width="11.25" customWidth="1"/>
    <col min="12" max="12" width="17" customWidth="1"/>
    <col min="13" max="13" width="13.75" customWidth="1"/>
  </cols>
  <sheetData>
    <row r="1" spans="1:9">
      <c r="A1" t="str">
        <f>HYPERLINK("#'목차'!A1", "목차")</f>
        <v>목차</v>
      </c>
    </row>
    <row r="2" spans="1:9">
      <c r="B2" s="18" t="s">
        <v>2690</v>
      </c>
    </row>
    <row r="4" spans="1:9">
      <c r="B4" s="1" t="s">
        <v>5</v>
      </c>
      <c r="C4" s="1"/>
      <c r="D4" s="1"/>
      <c r="E4" s="1"/>
      <c r="F4" s="1"/>
      <c r="G4" s="1"/>
      <c r="H4" s="1"/>
      <c r="I4" s="1"/>
    </row>
    <row r="5" spans="1:9">
      <c r="B5" s="74" t="s">
        <v>6</v>
      </c>
      <c r="C5" s="13" t="s">
        <v>7</v>
      </c>
      <c r="D5" s="185" t="s">
        <v>79</v>
      </c>
      <c r="E5" s="21" t="s">
        <v>82</v>
      </c>
      <c r="F5" s="185" t="s">
        <v>2452</v>
      </c>
      <c r="G5" s="13" t="s">
        <v>9</v>
      </c>
      <c r="H5" s="185" t="s">
        <v>83</v>
      </c>
      <c r="I5" s="13" t="s">
        <v>80</v>
      </c>
    </row>
    <row r="6" spans="1:9">
      <c r="B6" s="80">
        <v>7369</v>
      </c>
      <c r="C6" s="24" t="s">
        <v>2453</v>
      </c>
      <c r="D6" s="68" t="s">
        <v>2454</v>
      </c>
      <c r="E6" s="27">
        <v>7902</v>
      </c>
      <c r="F6" s="69">
        <v>29572</v>
      </c>
      <c r="G6" s="24">
        <v>800</v>
      </c>
      <c r="H6" s="68"/>
      <c r="I6" s="24">
        <v>20</v>
      </c>
    </row>
    <row r="7" spans="1:9">
      <c r="B7" s="80">
        <v>7499</v>
      </c>
      <c r="C7" s="24" t="s">
        <v>2455</v>
      </c>
      <c r="D7" s="68" t="s">
        <v>2456</v>
      </c>
      <c r="E7" s="27">
        <v>7698</v>
      </c>
      <c r="F7" s="69">
        <v>29637</v>
      </c>
      <c r="G7" s="24">
        <v>1600</v>
      </c>
      <c r="H7" s="68">
        <v>300</v>
      </c>
      <c r="I7" s="24">
        <v>30</v>
      </c>
    </row>
    <row r="8" spans="1:9">
      <c r="B8" s="80">
        <v>7521</v>
      </c>
      <c r="C8" s="24" t="s">
        <v>2457</v>
      </c>
      <c r="D8" s="68" t="s">
        <v>2456</v>
      </c>
      <c r="E8" s="27">
        <v>7698</v>
      </c>
      <c r="F8" s="69">
        <v>29639</v>
      </c>
      <c r="G8" s="24">
        <v>1250</v>
      </c>
      <c r="H8" s="68">
        <v>500</v>
      </c>
      <c r="I8" s="24">
        <v>30</v>
      </c>
    </row>
    <row r="9" spans="1:9">
      <c r="B9" s="80">
        <v>7566</v>
      </c>
      <c r="C9" s="24" t="s">
        <v>2458</v>
      </c>
      <c r="D9" s="68" t="s">
        <v>2459</v>
      </c>
      <c r="E9" s="27">
        <v>7839</v>
      </c>
      <c r="F9" s="69">
        <v>29678</v>
      </c>
      <c r="G9" s="24">
        <v>2975</v>
      </c>
      <c r="H9" s="68"/>
      <c r="I9" s="24">
        <v>20</v>
      </c>
    </row>
    <row r="10" spans="1:9">
      <c r="B10" s="80">
        <v>7654</v>
      </c>
      <c r="C10" s="24" t="s">
        <v>2460</v>
      </c>
      <c r="D10" s="68" t="s">
        <v>2456</v>
      </c>
      <c r="E10" s="27">
        <v>7698</v>
      </c>
      <c r="F10" s="69">
        <v>29857</v>
      </c>
      <c r="G10" s="24">
        <v>1250</v>
      </c>
      <c r="H10" s="68">
        <v>1400</v>
      </c>
      <c r="I10" s="24">
        <v>30</v>
      </c>
    </row>
    <row r="11" spans="1:9">
      <c r="B11" s="80">
        <v>7698</v>
      </c>
      <c r="C11" s="24" t="s">
        <v>2461</v>
      </c>
      <c r="D11" s="68" t="s">
        <v>2459</v>
      </c>
      <c r="E11" s="27">
        <v>7839</v>
      </c>
      <c r="F11" s="69">
        <v>29707</v>
      </c>
      <c r="G11" s="24">
        <v>2850</v>
      </c>
      <c r="H11" s="68"/>
      <c r="I11" s="24">
        <v>30</v>
      </c>
    </row>
    <row r="12" spans="1:9">
      <c r="B12" s="80">
        <v>7782</v>
      </c>
      <c r="C12" s="24" t="s">
        <v>2462</v>
      </c>
      <c r="D12" s="68" t="s">
        <v>2459</v>
      </c>
      <c r="E12" s="27">
        <v>7839</v>
      </c>
      <c r="F12" s="69">
        <v>29746</v>
      </c>
      <c r="G12" s="24">
        <v>2450</v>
      </c>
      <c r="H12" s="68"/>
      <c r="I12" s="24">
        <v>10</v>
      </c>
    </row>
    <row r="13" spans="1:9">
      <c r="B13" s="80">
        <v>7788</v>
      </c>
      <c r="C13" s="24" t="s">
        <v>2463</v>
      </c>
      <c r="D13" s="68" t="s">
        <v>2464</v>
      </c>
      <c r="E13" s="27">
        <v>7566</v>
      </c>
      <c r="F13" s="69">
        <v>31886</v>
      </c>
      <c r="G13" s="24">
        <v>3000</v>
      </c>
      <c r="H13" s="68"/>
      <c r="I13" s="24">
        <v>20</v>
      </c>
    </row>
    <row r="14" spans="1:9">
      <c r="B14" s="80">
        <v>7839</v>
      </c>
      <c r="C14" s="24" t="s">
        <v>2465</v>
      </c>
      <c r="D14" s="68" t="s">
        <v>2466</v>
      </c>
      <c r="E14" s="27"/>
      <c r="F14" s="69">
        <v>29907</v>
      </c>
      <c r="G14" s="24">
        <v>5000</v>
      </c>
      <c r="H14" s="68"/>
      <c r="I14" s="24">
        <v>10</v>
      </c>
    </row>
    <row r="15" spans="1:9">
      <c r="B15" s="80">
        <v>7844</v>
      </c>
      <c r="C15" s="24" t="s">
        <v>2467</v>
      </c>
      <c r="D15" s="68" t="s">
        <v>2456</v>
      </c>
      <c r="E15" s="27">
        <v>7698</v>
      </c>
      <c r="F15" s="69">
        <v>29837</v>
      </c>
      <c r="G15" s="24">
        <v>1500</v>
      </c>
      <c r="H15" s="68">
        <v>0</v>
      </c>
      <c r="I15" s="24">
        <v>30</v>
      </c>
    </row>
    <row r="16" spans="1:9">
      <c r="B16" s="80">
        <v>7876</v>
      </c>
      <c r="C16" s="24" t="s">
        <v>2468</v>
      </c>
      <c r="D16" s="68" t="s">
        <v>2454</v>
      </c>
      <c r="E16" s="27">
        <v>7788</v>
      </c>
      <c r="F16" s="69">
        <v>31920</v>
      </c>
      <c r="G16" s="24">
        <v>1100</v>
      </c>
      <c r="H16" s="68"/>
      <c r="I16" s="24">
        <v>20</v>
      </c>
    </row>
    <row r="17" spans="2:12">
      <c r="B17" s="80">
        <v>7900</v>
      </c>
      <c r="C17" s="24" t="s">
        <v>2469</v>
      </c>
      <c r="D17" s="68" t="s">
        <v>2454</v>
      </c>
      <c r="E17" s="27">
        <v>7698</v>
      </c>
      <c r="F17" s="69">
        <v>29923</v>
      </c>
      <c r="G17" s="24">
        <v>950</v>
      </c>
      <c r="H17" s="68"/>
      <c r="I17" s="24">
        <v>30</v>
      </c>
    </row>
    <row r="18" spans="2:12">
      <c r="B18" s="80">
        <v>7902</v>
      </c>
      <c r="C18" s="24" t="s">
        <v>2470</v>
      </c>
      <c r="D18" s="68" t="s">
        <v>2464</v>
      </c>
      <c r="E18" s="27">
        <v>7566</v>
      </c>
      <c r="F18" s="69">
        <v>29923</v>
      </c>
      <c r="G18" s="24">
        <v>3000</v>
      </c>
      <c r="H18" s="68"/>
      <c r="I18" s="24">
        <v>20</v>
      </c>
    </row>
    <row r="19" spans="2:12">
      <c r="B19" s="83">
        <v>7934</v>
      </c>
      <c r="C19" s="25" t="s">
        <v>2471</v>
      </c>
      <c r="D19" s="70" t="s">
        <v>2454</v>
      </c>
      <c r="E19" s="29">
        <v>7782</v>
      </c>
      <c r="F19" s="71">
        <v>29974</v>
      </c>
      <c r="G19" s="25">
        <v>1300</v>
      </c>
      <c r="H19" s="70"/>
      <c r="I19" s="25">
        <v>10</v>
      </c>
    </row>
    <row r="22" spans="2:12">
      <c r="B22" t="s">
        <v>2472</v>
      </c>
      <c r="F22" t="s">
        <v>2472</v>
      </c>
      <c r="J22" s="184" t="s">
        <v>2473</v>
      </c>
      <c r="K22" s="13" t="s">
        <v>2474</v>
      </c>
      <c r="L22" s="186" t="s">
        <v>2475</v>
      </c>
    </row>
    <row r="23" spans="2:12">
      <c r="B23" t="s">
        <v>2476</v>
      </c>
      <c r="F23" t="s">
        <v>2476</v>
      </c>
      <c r="J23" s="22">
        <v>10</v>
      </c>
      <c r="K23" s="24" t="s">
        <v>2454</v>
      </c>
      <c r="L23" s="42">
        <v>1300</v>
      </c>
    </row>
    <row r="24" spans="2:12">
      <c r="B24" t="s">
        <v>364</v>
      </c>
      <c r="F24" s="133" t="s">
        <v>250</v>
      </c>
      <c r="J24" s="22">
        <v>10</v>
      </c>
      <c r="K24" s="24" t="s">
        <v>100</v>
      </c>
      <c r="L24" s="42">
        <v>2450</v>
      </c>
    </row>
    <row r="25" spans="2:12">
      <c r="F25" t="s">
        <v>109</v>
      </c>
      <c r="J25" s="22">
        <v>10</v>
      </c>
      <c r="K25" s="24" t="s">
        <v>102</v>
      </c>
      <c r="L25" s="42">
        <v>5000</v>
      </c>
    </row>
    <row r="26" spans="2:12">
      <c r="F26" t="s">
        <v>363</v>
      </c>
      <c r="J26" s="22">
        <v>10</v>
      </c>
      <c r="K26" s="24"/>
      <c r="L26" s="42">
        <v>8750</v>
      </c>
    </row>
    <row r="27" spans="2:12">
      <c r="F27" t="s">
        <v>105</v>
      </c>
      <c r="J27" s="22">
        <v>20</v>
      </c>
      <c r="K27" s="24" t="s">
        <v>98</v>
      </c>
      <c r="L27" s="42">
        <v>800</v>
      </c>
    </row>
    <row r="28" spans="2:12">
      <c r="F28" s="133" t="s">
        <v>238</v>
      </c>
      <c r="J28" s="22">
        <v>20</v>
      </c>
      <c r="K28" s="24" t="s">
        <v>101</v>
      </c>
      <c r="L28" s="42">
        <v>3000</v>
      </c>
    </row>
    <row r="29" spans="2:12">
      <c r="F29" t="s">
        <v>109</v>
      </c>
      <c r="J29" s="22">
        <v>20</v>
      </c>
      <c r="K29" s="24" t="s">
        <v>100</v>
      </c>
      <c r="L29" s="42">
        <v>2975</v>
      </c>
    </row>
    <row r="30" spans="2:12">
      <c r="F30" t="s">
        <v>366</v>
      </c>
      <c r="J30" s="22">
        <v>20</v>
      </c>
      <c r="K30" s="24"/>
      <c r="L30" s="42">
        <v>6775</v>
      </c>
    </row>
    <row r="31" spans="2:12">
      <c r="F31" t="s">
        <v>215</v>
      </c>
      <c r="J31" s="22">
        <v>30</v>
      </c>
      <c r="K31" s="24" t="s">
        <v>98</v>
      </c>
      <c r="L31" s="42">
        <v>950</v>
      </c>
    </row>
    <row r="32" spans="2:12">
      <c r="J32" s="22">
        <v>30</v>
      </c>
      <c r="K32" s="24" t="s">
        <v>100</v>
      </c>
      <c r="L32" s="42">
        <v>2850</v>
      </c>
    </row>
    <row r="33" spans="2:12">
      <c r="J33" s="22">
        <v>30</v>
      </c>
      <c r="K33" s="24" t="s">
        <v>99</v>
      </c>
      <c r="L33" s="42">
        <v>5600</v>
      </c>
    </row>
    <row r="34" spans="2:12">
      <c r="J34" s="22">
        <v>30</v>
      </c>
      <c r="K34" s="24"/>
      <c r="L34" s="42">
        <v>9400</v>
      </c>
    </row>
    <row r="35" spans="2:12">
      <c r="J35" s="23"/>
      <c r="K35" s="25"/>
      <c r="L35" s="38">
        <v>24925</v>
      </c>
    </row>
    <row r="39" spans="2:12">
      <c r="B39" t="s">
        <v>248</v>
      </c>
      <c r="F39" t="s">
        <v>248</v>
      </c>
      <c r="J39" s="184" t="s">
        <v>80</v>
      </c>
      <c r="K39" s="13" t="s">
        <v>79</v>
      </c>
      <c r="L39" s="186" t="s">
        <v>365</v>
      </c>
    </row>
    <row r="40" spans="2:12">
      <c r="B40" t="s">
        <v>105</v>
      </c>
      <c r="F40" t="s">
        <v>105</v>
      </c>
      <c r="J40" s="35"/>
      <c r="K40" s="35"/>
      <c r="L40" s="35">
        <v>24925</v>
      </c>
    </row>
    <row r="41" spans="2:12">
      <c r="B41" t="s">
        <v>367</v>
      </c>
      <c r="F41" s="133" t="s">
        <v>250</v>
      </c>
      <c r="J41" s="24"/>
      <c r="K41" s="24" t="s">
        <v>98</v>
      </c>
      <c r="L41" s="24">
        <v>3050</v>
      </c>
    </row>
    <row r="42" spans="2:12">
      <c r="F42" t="s">
        <v>109</v>
      </c>
      <c r="J42" s="24"/>
      <c r="K42" s="24" t="s">
        <v>101</v>
      </c>
      <c r="L42" s="24">
        <v>3000</v>
      </c>
    </row>
    <row r="43" spans="2:12">
      <c r="F43" t="s">
        <v>363</v>
      </c>
      <c r="J43" s="24"/>
      <c r="K43" s="24" t="s">
        <v>100</v>
      </c>
      <c r="L43" s="24">
        <v>8275</v>
      </c>
    </row>
    <row r="44" spans="2:12">
      <c r="F44" t="s">
        <v>105</v>
      </c>
      <c r="J44" s="24"/>
      <c r="K44" s="24" t="s">
        <v>99</v>
      </c>
      <c r="L44" s="24">
        <v>5600</v>
      </c>
    </row>
    <row r="45" spans="2:12">
      <c r="F45" s="133" t="s">
        <v>227</v>
      </c>
      <c r="J45" s="24"/>
      <c r="K45" s="24" t="s">
        <v>102</v>
      </c>
      <c r="L45" s="24">
        <v>5000</v>
      </c>
    </row>
    <row r="46" spans="2:12">
      <c r="F46" s="133" t="s">
        <v>109</v>
      </c>
      <c r="J46" s="24">
        <v>10</v>
      </c>
      <c r="K46" s="24"/>
      <c r="L46" s="24">
        <v>8750</v>
      </c>
    </row>
    <row r="47" spans="2:12">
      <c r="F47" t="s">
        <v>369</v>
      </c>
      <c r="J47" s="24">
        <v>10</v>
      </c>
      <c r="K47" s="24" t="s">
        <v>98</v>
      </c>
      <c r="L47" s="24">
        <v>1300</v>
      </c>
    </row>
    <row r="48" spans="2:12">
      <c r="F48" t="s">
        <v>105</v>
      </c>
      <c r="J48" s="24">
        <v>10</v>
      </c>
      <c r="K48" s="24" t="s">
        <v>100</v>
      </c>
      <c r="L48" s="24">
        <v>2450</v>
      </c>
    </row>
    <row r="49" spans="2:13">
      <c r="F49" s="133" t="s">
        <v>368</v>
      </c>
      <c r="J49" s="24">
        <v>10</v>
      </c>
      <c r="K49" s="24" t="s">
        <v>102</v>
      </c>
      <c r="L49" s="24">
        <v>5000</v>
      </c>
    </row>
    <row r="50" spans="2:13">
      <c r="F50" t="s">
        <v>109</v>
      </c>
      <c r="J50" s="24">
        <v>20</v>
      </c>
      <c r="K50" s="24"/>
      <c r="L50" s="24">
        <v>6775</v>
      </c>
    </row>
    <row r="51" spans="2:13">
      <c r="F51" t="s">
        <v>366</v>
      </c>
      <c r="J51" s="24">
        <v>20</v>
      </c>
      <c r="K51" s="24" t="s">
        <v>98</v>
      </c>
      <c r="L51" s="24">
        <v>800</v>
      </c>
    </row>
    <row r="52" spans="2:13">
      <c r="F52" t="s">
        <v>215</v>
      </c>
      <c r="J52" s="24">
        <v>20</v>
      </c>
      <c r="K52" s="24" t="s">
        <v>101</v>
      </c>
      <c r="L52" s="24">
        <v>3000</v>
      </c>
    </row>
    <row r="53" spans="2:13">
      <c r="J53" s="24">
        <v>20</v>
      </c>
      <c r="K53" s="24" t="s">
        <v>100</v>
      </c>
      <c r="L53" s="24">
        <v>2975</v>
      </c>
    </row>
    <row r="54" spans="2:13">
      <c r="J54" s="24">
        <v>30</v>
      </c>
      <c r="K54" s="24"/>
      <c r="L54" s="24">
        <v>9400</v>
      </c>
    </row>
    <row r="55" spans="2:13">
      <c r="J55" s="24">
        <v>30</v>
      </c>
      <c r="K55" s="24" t="s">
        <v>98</v>
      </c>
      <c r="L55" s="24">
        <v>950</v>
      </c>
    </row>
    <row r="56" spans="2:13">
      <c r="J56" s="24">
        <v>30</v>
      </c>
      <c r="K56" s="24" t="s">
        <v>100</v>
      </c>
      <c r="L56" s="24">
        <v>2850</v>
      </c>
    </row>
    <row r="57" spans="2:13">
      <c r="J57" s="25">
        <v>30</v>
      </c>
      <c r="K57" s="25" t="s">
        <v>99</v>
      </c>
      <c r="L57" s="25">
        <v>5600</v>
      </c>
    </row>
    <row r="60" spans="2:13">
      <c r="B60" t="s">
        <v>373</v>
      </c>
      <c r="I60" s="184" t="s">
        <v>80</v>
      </c>
      <c r="J60" s="13" t="s">
        <v>79</v>
      </c>
      <c r="K60" s="186" t="s">
        <v>365</v>
      </c>
      <c r="L60" s="21" t="s">
        <v>370</v>
      </c>
      <c r="M60" s="21" t="s">
        <v>371</v>
      </c>
    </row>
    <row r="61" spans="2:13">
      <c r="B61" t="s">
        <v>105</v>
      </c>
      <c r="I61" s="22">
        <v>10</v>
      </c>
      <c r="J61" s="24" t="s">
        <v>98</v>
      </c>
      <c r="K61" s="42">
        <v>1300</v>
      </c>
      <c r="L61" s="24">
        <v>0</v>
      </c>
      <c r="M61" s="24">
        <v>0</v>
      </c>
    </row>
    <row r="62" spans="2:13">
      <c r="B62" t="s">
        <v>372</v>
      </c>
      <c r="I62" s="22">
        <v>10</v>
      </c>
      <c r="J62" s="24" t="s">
        <v>100</v>
      </c>
      <c r="K62" s="42">
        <v>2450</v>
      </c>
      <c r="L62" s="24">
        <v>0</v>
      </c>
      <c r="M62" s="24">
        <v>0</v>
      </c>
    </row>
    <row r="63" spans="2:13">
      <c r="I63" s="22">
        <v>10</v>
      </c>
      <c r="J63" s="24" t="s">
        <v>102</v>
      </c>
      <c r="K63" s="42">
        <v>5000</v>
      </c>
      <c r="L63" s="24">
        <v>0</v>
      </c>
      <c r="M63" s="24">
        <v>0</v>
      </c>
    </row>
    <row r="64" spans="2:13">
      <c r="I64" s="22">
        <v>10</v>
      </c>
      <c r="J64" s="24"/>
      <c r="K64" s="42">
        <v>8750</v>
      </c>
      <c r="L64" s="24">
        <v>0</v>
      </c>
      <c r="M64" s="24">
        <v>1</v>
      </c>
    </row>
    <row r="65" spans="2:13">
      <c r="I65" s="22">
        <v>20</v>
      </c>
      <c r="J65" s="24" t="s">
        <v>98</v>
      </c>
      <c r="K65" s="42">
        <v>800</v>
      </c>
      <c r="L65" s="24">
        <v>0</v>
      </c>
      <c r="M65" s="24">
        <v>0</v>
      </c>
    </row>
    <row r="66" spans="2:13">
      <c r="I66" s="22">
        <v>20</v>
      </c>
      <c r="J66" s="24" t="s">
        <v>101</v>
      </c>
      <c r="K66" s="42">
        <v>3000</v>
      </c>
      <c r="L66" s="24">
        <v>0</v>
      </c>
      <c r="M66" s="24">
        <v>0</v>
      </c>
    </row>
    <row r="67" spans="2:13">
      <c r="I67" s="22">
        <v>20</v>
      </c>
      <c r="J67" s="24" t="s">
        <v>100</v>
      </c>
      <c r="K67" s="42">
        <v>2975</v>
      </c>
      <c r="L67" s="24">
        <v>0</v>
      </c>
      <c r="M67" s="24">
        <v>0</v>
      </c>
    </row>
    <row r="68" spans="2:13">
      <c r="I68" s="22">
        <v>20</v>
      </c>
      <c r="J68" s="24"/>
      <c r="K68" s="42">
        <v>6775</v>
      </c>
      <c r="L68" s="24">
        <v>0</v>
      </c>
      <c r="M68" s="24">
        <v>1</v>
      </c>
    </row>
    <row r="69" spans="2:13">
      <c r="I69" s="22">
        <v>30</v>
      </c>
      <c r="J69" s="24" t="s">
        <v>98</v>
      </c>
      <c r="K69" s="42">
        <v>950</v>
      </c>
      <c r="L69" s="24">
        <v>0</v>
      </c>
      <c r="M69" s="24">
        <v>0</v>
      </c>
    </row>
    <row r="70" spans="2:13">
      <c r="I70" s="22">
        <v>30</v>
      </c>
      <c r="J70" s="24" t="s">
        <v>100</v>
      </c>
      <c r="K70" s="42">
        <v>2850</v>
      </c>
      <c r="L70" s="24">
        <v>0</v>
      </c>
      <c r="M70" s="24">
        <v>0</v>
      </c>
    </row>
    <row r="71" spans="2:13">
      <c r="I71" s="22">
        <v>30</v>
      </c>
      <c r="J71" s="24" t="s">
        <v>99</v>
      </c>
      <c r="K71" s="42">
        <v>5600</v>
      </c>
      <c r="L71" s="24">
        <v>0</v>
      </c>
      <c r="M71" s="24">
        <v>0</v>
      </c>
    </row>
    <row r="72" spans="2:13">
      <c r="I72" s="22">
        <v>30</v>
      </c>
      <c r="J72" s="24"/>
      <c r="K72" s="42">
        <v>9400</v>
      </c>
      <c r="L72" s="24">
        <v>0</v>
      </c>
      <c r="M72" s="24">
        <v>1</v>
      </c>
    </row>
    <row r="73" spans="2:13">
      <c r="I73" s="23"/>
      <c r="J73" s="25"/>
      <c r="K73" s="38">
        <v>24925</v>
      </c>
      <c r="L73" s="25">
        <v>1</v>
      </c>
      <c r="M73" s="25">
        <v>1</v>
      </c>
    </row>
    <row r="76" spans="2:13">
      <c r="B76" t="s">
        <v>374</v>
      </c>
    </row>
    <row r="77" spans="2:13">
      <c r="B77" t="s">
        <v>105</v>
      </c>
    </row>
    <row r="78" spans="2:13">
      <c r="B78" t="s">
        <v>379</v>
      </c>
    </row>
    <row r="79" spans="2:13">
      <c r="B79" t="s">
        <v>375</v>
      </c>
    </row>
    <row r="91" spans="2:2">
      <c r="B91" t="s">
        <v>374</v>
      </c>
    </row>
    <row r="92" spans="2:2">
      <c r="B92" t="s">
        <v>105</v>
      </c>
    </row>
    <row r="93" spans="2:2">
      <c r="B93" t="s">
        <v>376</v>
      </c>
    </row>
    <row r="103" spans="2:2">
      <c r="B103" s="47" t="s">
        <v>380</v>
      </c>
    </row>
    <row r="104" spans="2:2">
      <c r="B104" t="s">
        <v>374</v>
      </c>
    </row>
    <row r="105" spans="2:2">
      <c r="B105" t="s">
        <v>105</v>
      </c>
    </row>
    <row r="106" spans="2:2">
      <c r="B106" t="s">
        <v>377</v>
      </c>
    </row>
    <row r="115" spans="6:6">
      <c r="F115" t="s">
        <v>378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6.5"/>
  <cols>
    <col min="4" max="4" width="11.125" customWidth="1"/>
    <col min="6" max="6" width="11" customWidth="1"/>
    <col min="13" max="13" width="10.75" customWidth="1"/>
  </cols>
  <sheetData>
    <row r="1" spans="1:13">
      <c r="A1" t="str">
        <f>HYPERLINK("#'목차'!A1", "목차")</f>
        <v>목차</v>
      </c>
    </row>
    <row r="2" spans="1:13">
      <c r="B2" s="18" t="s">
        <v>757</v>
      </c>
    </row>
    <row r="4" spans="1:13">
      <c r="B4" s="1" t="s">
        <v>5</v>
      </c>
      <c r="C4" s="1"/>
      <c r="D4" s="1"/>
      <c r="E4" s="1"/>
      <c r="F4" s="1"/>
      <c r="G4" s="1"/>
      <c r="H4" s="1"/>
      <c r="I4" s="1"/>
      <c r="K4" t="s">
        <v>385</v>
      </c>
    </row>
    <row r="5" spans="1:13">
      <c r="B5" s="74" t="s">
        <v>6</v>
      </c>
      <c r="C5" s="13" t="s">
        <v>7</v>
      </c>
      <c r="D5" s="185" t="s">
        <v>79</v>
      </c>
      <c r="E5" s="21" t="s">
        <v>82</v>
      </c>
      <c r="F5" s="185" t="s">
        <v>8</v>
      </c>
      <c r="G5" s="13" t="s">
        <v>9</v>
      </c>
      <c r="H5" s="185" t="s">
        <v>83</v>
      </c>
      <c r="I5" s="13" t="s">
        <v>80</v>
      </c>
      <c r="K5" s="74" t="s">
        <v>6</v>
      </c>
      <c r="L5" s="13" t="s">
        <v>7</v>
      </c>
      <c r="M5" s="186" t="s">
        <v>8</v>
      </c>
    </row>
    <row r="6" spans="1:13">
      <c r="B6" s="80">
        <v>7369</v>
      </c>
      <c r="C6" s="24" t="s">
        <v>84</v>
      </c>
      <c r="D6" s="68" t="s">
        <v>98</v>
      </c>
      <c r="E6" s="27">
        <v>7902</v>
      </c>
      <c r="F6" s="69">
        <v>29572</v>
      </c>
      <c r="G6" s="24">
        <v>800</v>
      </c>
      <c r="H6" s="68"/>
      <c r="I6" s="24">
        <v>20</v>
      </c>
      <c r="K6" s="80">
        <v>7782</v>
      </c>
      <c r="L6" s="24" t="s">
        <v>90</v>
      </c>
      <c r="M6" s="136">
        <v>29746</v>
      </c>
    </row>
    <row r="7" spans="1:13">
      <c r="B7" s="80">
        <v>7499</v>
      </c>
      <c r="C7" s="24" t="s">
        <v>85</v>
      </c>
      <c r="D7" s="68" t="s">
        <v>99</v>
      </c>
      <c r="E7" s="27">
        <v>7698</v>
      </c>
      <c r="F7" s="69">
        <v>29637</v>
      </c>
      <c r="G7" s="24">
        <v>1600</v>
      </c>
      <c r="H7" s="68">
        <v>300</v>
      </c>
      <c r="I7" s="24">
        <v>30</v>
      </c>
      <c r="K7" s="80">
        <v>7839</v>
      </c>
      <c r="L7" s="24" t="s">
        <v>92</v>
      </c>
      <c r="M7" s="136">
        <v>29907</v>
      </c>
    </row>
    <row r="8" spans="1:13">
      <c r="B8" s="80">
        <v>7521</v>
      </c>
      <c r="C8" s="24" t="s">
        <v>86</v>
      </c>
      <c r="D8" s="68" t="s">
        <v>99</v>
      </c>
      <c r="E8" s="27">
        <v>7698</v>
      </c>
      <c r="F8" s="69">
        <v>29639</v>
      </c>
      <c r="G8" s="24">
        <v>1250</v>
      </c>
      <c r="H8" s="68">
        <v>500</v>
      </c>
      <c r="I8" s="24">
        <v>30</v>
      </c>
      <c r="K8" s="83">
        <v>7934</v>
      </c>
      <c r="L8" s="25" t="s">
        <v>97</v>
      </c>
      <c r="M8" s="137">
        <v>29974</v>
      </c>
    </row>
    <row r="9" spans="1:13">
      <c r="B9" s="80">
        <v>7566</v>
      </c>
      <c r="C9" s="24" t="s">
        <v>87</v>
      </c>
      <c r="D9" s="68" t="s">
        <v>100</v>
      </c>
      <c r="E9" s="27">
        <v>7839</v>
      </c>
      <c r="F9" s="69">
        <v>29678</v>
      </c>
      <c r="G9" s="24">
        <v>2975</v>
      </c>
      <c r="H9" s="68"/>
      <c r="I9" s="24">
        <v>20</v>
      </c>
    </row>
    <row r="10" spans="1:13">
      <c r="B10" s="80">
        <v>7654</v>
      </c>
      <c r="C10" s="24" t="s">
        <v>88</v>
      </c>
      <c r="D10" s="68" t="s">
        <v>99</v>
      </c>
      <c r="E10" s="27">
        <v>7698</v>
      </c>
      <c r="F10" s="69">
        <v>29857</v>
      </c>
      <c r="G10" s="24">
        <v>1250</v>
      </c>
      <c r="H10" s="68">
        <v>1400</v>
      </c>
      <c r="I10" s="24">
        <v>30</v>
      </c>
      <c r="K10" t="s">
        <v>386</v>
      </c>
    </row>
    <row r="11" spans="1:13">
      <c r="B11" s="80">
        <v>7698</v>
      </c>
      <c r="C11" s="24" t="s">
        <v>89</v>
      </c>
      <c r="D11" s="68" t="s">
        <v>100</v>
      </c>
      <c r="E11" s="27">
        <v>7839</v>
      </c>
      <c r="F11" s="69">
        <v>29707</v>
      </c>
      <c r="G11" s="24">
        <v>2850</v>
      </c>
      <c r="H11" s="68"/>
      <c r="I11" s="24">
        <v>30</v>
      </c>
      <c r="K11" s="74" t="s">
        <v>6</v>
      </c>
      <c r="L11" s="13" t="s">
        <v>7</v>
      </c>
      <c r="M11" s="13" t="s">
        <v>9</v>
      </c>
    </row>
    <row r="12" spans="1:13">
      <c r="B12" s="82">
        <v>7782</v>
      </c>
      <c r="C12" s="44" t="s">
        <v>90</v>
      </c>
      <c r="D12" s="75" t="s">
        <v>100</v>
      </c>
      <c r="E12" s="26">
        <v>7839</v>
      </c>
      <c r="F12" s="76">
        <v>29746</v>
      </c>
      <c r="G12" s="44">
        <v>2450</v>
      </c>
      <c r="H12" s="75"/>
      <c r="I12" s="44">
        <v>10</v>
      </c>
      <c r="K12" s="80">
        <v>7782</v>
      </c>
      <c r="L12" s="24" t="s">
        <v>90</v>
      </c>
      <c r="M12" s="24">
        <v>2450</v>
      </c>
    </row>
    <row r="13" spans="1:13">
      <c r="B13" s="80">
        <v>7788</v>
      </c>
      <c r="C13" s="24" t="s">
        <v>91</v>
      </c>
      <c r="D13" s="68" t="s">
        <v>101</v>
      </c>
      <c r="E13" s="27">
        <v>7566</v>
      </c>
      <c r="F13" s="69">
        <v>31886</v>
      </c>
      <c r="G13" s="24">
        <v>3000</v>
      </c>
      <c r="H13" s="68"/>
      <c r="I13" s="24">
        <v>20</v>
      </c>
      <c r="K13" s="80">
        <v>7839</v>
      </c>
      <c r="L13" s="24" t="s">
        <v>92</v>
      </c>
      <c r="M13" s="24">
        <v>5000</v>
      </c>
    </row>
    <row r="14" spans="1:13">
      <c r="B14" s="82">
        <v>7839</v>
      </c>
      <c r="C14" s="44" t="s">
        <v>92</v>
      </c>
      <c r="D14" s="75" t="s">
        <v>102</v>
      </c>
      <c r="E14" s="26"/>
      <c r="F14" s="76">
        <v>29907</v>
      </c>
      <c r="G14" s="44">
        <v>5000</v>
      </c>
      <c r="H14" s="75"/>
      <c r="I14" s="44">
        <v>10</v>
      </c>
      <c r="K14" s="83">
        <v>7934</v>
      </c>
      <c r="L14" s="25" t="s">
        <v>97</v>
      </c>
      <c r="M14" s="25">
        <v>1300</v>
      </c>
    </row>
    <row r="15" spans="1:13">
      <c r="B15" s="80">
        <v>7844</v>
      </c>
      <c r="C15" s="24" t="s">
        <v>93</v>
      </c>
      <c r="D15" s="68" t="s">
        <v>99</v>
      </c>
      <c r="E15" s="27">
        <v>7698</v>
      </c>
      <c r="F15" s="69">
        <v>29837</v>
      </c>
      <c r="G15" s="24">
        <v>1500</v>
      </c>
      <c r="H15" s="68">
        <v>0</v>
      </c>
      <c r="I15" s="24">
        <v>30</v>
      </c>
    </row>
    <row r="16" spans="1:13">
      <c r="B16" s="80">
        <v>7876</v>
      </c>
      <c r="C16" s="24" t="s">
        <v>94</v>
      </c>
      <c r="D16" s="68" t="s">
        <v>98</v>
      </c>
      <c r="E16" s="27">
        <v>7788</v>
      </c>
      <c r="F16" s="69">
        <v>31920</v>
      </c>
      <c r="G16" s="24">
        <v>1100</v>
      </c>
      <c r="H16" s="68"/>
      <c r="I16" s="24">
        <v>20</v>
      </c>
    </row>
    <row r="17" spans="2:9">
      <c r="B17" s="80">
        <v>7900</v>
      </c>
      <c r="C17" s="24" t="s">
        <v>95</v>
      </c>
      <c r="D17" s="68" t="s">
        <v>98</v>
      </c>
      <c r="E17" s="27">
        <v>7698</v>
      </c>
      <c r="F17" s="69">
        <v>29923</v>
      </c>
      <c r="G17" s="24">
        <v>950</v>
      </c>
      <c r="H17" s="68"/>
      <c r="I17" s="24">
        <v>30</v>
      </c>
    </row>
    <row r="18" spans="2:9">
      <c r="B18" s="80">
        <v>7902</v>
      </c>
      <c r="C18" s="24" t="s">
        <v>96</v>
      </c>
      <c r="D18" s="68" t="s">
        <v>101</v>
      </c>
      <c r="E18" s="27">
        <v>7566</v>
      </c>
      <c r="F18" s="69">
        <v>29923</v>
      </c>
      <c r="G18" s="24">
        <v>3000</v>
      </c>
      <c r="H18" s="68"/>
      <c r="I18" s="24">
        <v>20</v>
      </c>
    </row>
    <row r="19" spans="2:9">
      <c r="B19" s="93">
        <v>7934</v>
      </c>
      <c r="C19" s="45" t="s">
        <v>97</v>
      </c>
      <c r="D19" s="117" t="s">
        <v>98</v>
      </c>
      <c r="E19" s="32">
        <v>7782</v>
      </c>
      <c r="F19" s="118">
        <v>29974</v>
      </c>
      <c r="G19" s="45">
        <v>1300</v>
      </c>
      <c r="H19" s="117"/>
      <c r="I19" s="45">
        <v>10</v>
      </c>
    </row>
    <row r="21" spans="2:9">
      <c r="B21" t="s">
        <v>381</v>
      </c>
    </row>
    <row r="22" spans="2:9">
      <c r="B22" t="s">
        <v>382</v>
      </c>
    </row>
    <row r="23" spans="2:9">
      <c r="B23" t="s">
        <v>383</v>
      </c>
    </row>
    <row r="24" spans="2:9">
      <c r="B24" t="s">
        <v>384</v>
      </c>
    </row>
    <row r="25" spans="2:9">
      <c r="B25" t="s">
        <v>105</v>
      </c>
    </row>
    <row r="26" spans="2:9">
      <c r="B26" t="s">
        <v>309</v>
      </c>
    </row>
    <row r="33" spans="2:13">
      <c r="B33" s="1" t="s">
        <v>5</v>
      </c>
      <c r="C33" s="1"/>
      <c r="D33" s="1"/>
      <c r="E33" s="1"/>
      <c r="F33" s="1"/>
      <c r="G33" s="1"/>
      <c r="H33" s="1"/>
      <c r="I33" s="1"/>
      <c r="K33" t="s">
        <v>385</v>
      </c>
    </row>
    <row r="34" spans="2:13">
      <c r="B34" s="74" t="s">
        <v>6</v>
      </c>
      <c r="C34" s="13" t="s">
        <v>7</v>
      </c>
      <c r="D34" s="185" t="s">
        <v>79</v>
      </c>
      <c r="E34" s="21" t="s">
        <v>82</v>
      </c>
      <c r="F34" s="185" t="s">
        <v>8</v>
      </c>
      <c r="G34" s="13" t="s">
        <v>9</v>
      </c>
      <c r="H34" s="185" t="s">
        <v>83</v>
      </c>
      <c r="I34" s="13" t="s">
        <v>80</v>
      </c>
      <c r="K34" s="74" t="s">
        <v>6</v>
      </c>
      <c r="L34" s="13" t="s">
        <v>7</v>
      </c>
      <c r="M34" s="186" t="s">
        <v>8</v>
      </c>
    </row>
    <row r="35" spans="2:13">
      <c r="B35" s="80">
        <v>7369</v>
      </c>
      <c r="C35" s="24" t="s">
        <v>84</v>
      </c>
      <c r="D35" s="68" t="s">
        <v>98</v>
      </c>
      <c r="E35" s="27">
        <v>7902</v>
      </c>
      <c r="F35" s="69">
        <v>29572</v>
      </c>
      <c r="G35" s="24">
        <v>800</v>
      </c>
      <c r="H35" s="68"/>
      <c r="I35" s="24">
        <v>20</v>
      </c>
      <c r="K35" s="80">
        <v>7782</v>
      </c>
      <c r="L35" s="24" t="s">
        <v>90</v>
      </c>
      <c r="M35" s="136">
        <v>29746</v>
      </c>
    </row>
    <row r="36" spans="2:13">
      <c r="B36" s="80">
        <v>7499</v>
      </c>
      <c r="C36" s="24" t="s">
        <v>85</v>
      </c>
      <c r="D36" s="68" t="s">
        <v>99</v>
      </c>
      <c r="E36" s="27">
        <v>7698</v>
      </c>
      <c r="F36" s="69">
        <v>29637</v>
      </c>
      <c r="G36" s="24">
        <v>1600</v>
      </c>
      <c r="H36" s="68">
        <v>300</v>
      </c>
      <c r="I36" s="24">
        <v>30</v>
      </c>
      <c r="K36" s="80">
        <v>7839</v>
      </c>
      <c r="L36" s="24" t="s">
        <v>92</v>
      </c>
      <c r="M36" s="136">
        <v>29907</v>
      </c>
    </row>
    <row r="37" spans="2:13">
      <c r="B37" s="80">
        <v>7521</v>
      </c>
      <c r="C37" s="24" t="s">
        <v>86</v>
      </c>
      <c r="D37" s="68" t="s">
        <v>99</v>
      </c>
      <c r="E37" s="27">
        <v>7698</v>
      </c>
      <c r="F37" s="69">
        <v>29639</v>
      </c>
      <c r="G37" s="24">
        <v>1250</v>
      </c>
      <c r="H37" s="68">
        <v>500</v>
      </c>
      <c r="I37" s="24">
        <v>30</v>
      </c>
      <c r="K37" s="83">
        <v>7934</v>
      </c>
      <c r="L37" s="25" t="s">
        <v>97</v>
      </c>
      <c r="M37" s="137">
        <v>29974</v>
      </c>
    </row>
    <row r="38" spans="2:13">
      <c r="B38" s="80">
        <v>7566</v>
      </c>
      <c r="C38" s="24" t="s">
        <v>87</v>
      </c>
      <c r="D38" s="68" t="s">
        <v>100</v>
      </c>
      <c r="E38" s="27">
        <v>7839</v>
      </c>
      <c r="F38" s="69">
        <v>29678</v>
      </c>
      <c r="G38" s="24">
        <v>2975</v>
      </c>
      <c r="H38" s="68"/>
      <c r="I38" s="24">
        <v>20</v>
      </c>
    </row>
    <row r="39" spans="2:13">
      <c r="B39" s="80">
        <v>7654</v>
      </c>
      <c r="C39" s="24" t="s">
        <v>88</v>
      </c>
      <c r="D39" s="68" t="s">
        <v>99</v>
      </c>
      <c r="E39" s="27">
        <v>7698</v>
      </c>
      <c r="F39" s="69">
        <v>29857</v>
      </c>
      <c r="G39" s="24">
        <v>1250</v>
      </c>
      <c r="H39" s="68">
        <v>1400</v>
      </c>
      <c r="I39" s="24">
        <v>30</v>
      </c>
      <c r="K39" t="s">
        <v>386</v>
      </c>
    </row>
    <row r="40" spans="2:13">
      <c r="B40" s="80">
        <v>7698</v>
      </c>
      <c r="C40" s="24" t="s">
        <v>89</v>
      </c>
      <c r="D40" s="68" t="s">
        <v>100</v>
      </c>
      <c r="E40" s="27">
        <v>7839</v>
      </c>
      <c r="F40" s="69">
        <v>29707</v>
      </c>
      <c r="G40" s="24">
        <v>2850</v>
      </c>
      <c r="H40" s="68"/>
      <c r="I40" s="24">
        <v>30</v>
      </c>
      <c r="K40" s="74" t="s">
        <v>6</v>
      </c>
      <c r="L40" s="13" t="s">
        <v>7</v>
      </c>
      <c r="M40" s="13" t="s">
        <v>9</v>
      </c>
    </row>
    <row r="41" spans="2:13">
      <c r="B41" s="82">
        <v>7782</v>
      </c>
      <c r="C41" s="44" t="s">
        <v>90</v>
      </c>
      <c r="D41" s="75" t="s">
        <v>100</v>
      </c>
      <c r="E41" s="26">
        <v>7839</v>
      </c>
      <c r="F41" s="76">
        <v>29746</v>
      </c>
      <c r="G41" s="44">
        <v>2450</v>
      </c>
      <c r="H41" s="75"/>
      <c r="I41" s="44">
        <v>10</v>
      </c>
      <c r="K41" s="123">
        <v>7839</v>
      </c>
      <c r="L41" s="41" t="s">
        <v>92</v>
      </c>
      <c r="M41" s="41">
        <v>5000</v>
      </c>
    </row>
    <row r="42" spans="2:13">
      <c r="B42" s="80">
        <v>7788</v>
      </c>
      <c r="C42" s="24" t="s">
        <v>91</v>
      </c>
      <c r="D42" s="68" t="s">
        <v>101</v>
      </c>
      <c r="E42" s="27">
        <v>7566</v>
      </c>
      <c r="F42" s="69">
        <v>31886</v>
      </c>
      <c r="G42" s="24">
        <v>3000</v>
      </c>
      <c r="H42" s="68"/>
      <c r="I42" s="24">
        <v>20</v>
      </c>
    </row>
    <row r="43" spans="2:13">
      <c r="B43" s="82">
        <v>7839</v>
      </c>
      <c r="C43" s="44" t="s">
        <v>92</v>
      </c>
      <c r="D43" s="75" t="s">
        <v>102</v>
      </c>
      <c r="E43" s="26"/>
      <c r="F43" s="76">
        <v>29907</v>
      </c>
      <c r="G43" s="44">
        <v>5000</v>
      </c>
      <c r="H43" s="75"/>
      <c r="I43" s="44">
        <v>10</v>
      </c>
    </row>
    <row r="44" spans="2:13">
      <c r="B44" s="80">
        <v>7844</v>
      </c>
      <c r="C44" s="24" t="s">
        <v>93</v>
      </c>
      <c r="D44" s="68" t="s">
        <v>99</v>
      </c>
      <c r="E44" s="27">
        <v>7698</v>
      </c>
      <c r="F44" s="69">
        <v>29837</v>
      </c>
      <c r="G44" s="24">
        <v>1500</v>
      </c>
      <c r="H44" s="68">
        <v>0</v>
      </c>
      <c r="I44" s="24">
        <v>30</v>
      </c>
    </row>
    <row r="45" spans="2:13">
      <c r="B45" s="80">
        <v>7876</v>
      </c>
      <c r="C45" s="24" t="s">
        <v>94</v>
      </c>
      <c r="D45" s="68" t="s">
        <v>98</v>
      </c>
      <c r="E45" s="27">
        <v>7788</v>
      </c>
      <c r="F45" s="69">
        <v>31920</v>
      </c>
      <c r="G45" s="24">
        <v>1100</v>
      </c>
      <c r="H45" s="68"/>
      <c r="I45" s="24">
        <v>20</v>
      </c>
    </row>
    <row r="46" spans="2:13">
      <c r="B46" s="80">
        <v>7900</v>
      </c>
      <c r="C46" s="24" t="s">
        <v>95</v>
      </c>
      <c r="D46" s="68" t="s">
        <v>98</v>
      </c>
      <c r="E46" s="27">
        <v>7698</v>
      </c>
      <c r="F46" s="69">
        <v>29923</v>
      </c>
      <c r="G46" s="24">
        <v>950</v>
      </c>
      <c r="H46" s="68"/>
      <c r="I46" s="24">
        <v>30</v>
      </c>
    </row>
    <row r="47" spans="2:13">
      <c r="B47" s="80">
        <v>7902</v>
      </c>
      <c r="C47" s="24" t="s">
        <v>96</v>
      </c>
      <c r="D47" s="68" t="s">
        <v>101</v>
      </c>
      <c r="E47" s="27">
        <v>7566</v>
      </c>
      <c r="F47" s="69">
        <v>29923</v>
      </c>
      <c r="G47" s="24">
        <v>3000</v>
      </c>
      <c r="H47" s="68"/>
      <c r="I47" s="24">
        <v>20</v>
      </c>
    </row>
    <row r="48" spans="2:13">
      <c r="B48" s="93">
        <v>7934</v>
      </c>
      <c r="C48" s="45" t="s">
        <v>97</v>
      </c>
      <c r="D48" s="117" t="s">
        <v>98</v>
      </c>
      <c r="E48" s="32">
        <v>7782</v>
      </c>
      <c r="F48" s="118">
        <v>29974</v>
      </c>
      <c r="G48" s="45">
        <v>1300</v>
      </c>
      <c r="H48" s="117"/>
      <c r="I48" s="45">
        <v>10</v>
      </c>
    </row>
    <row r="50" spans="2:13">
      <c r="B50" t="s">
        <v>381</v>
      </c>
    </row>
    <row r="51" spans="2:13">
      <c r="B51" t="s">
        <v>387</v>
      </c>
    </row>
    <row r="52" spans="2:13">
      <c r="B52" t="s">
        <v>382</v>
      </c>
    </row>
    <row r="53" spans="2:13">
      <c r="B53" t="s">
        <v>388</v>
      </c>
    </row>
    <row r="54" spans="2:13">
      <c r="B54" t="s">
        <v>383</v>
      </c>
    </row>
    <row r="55" spans="2:13">
      <c r="B55" t="s">
        <v>384</v>
      </c>
    </row>
    <row r="56" spans="2:13">
      <c r="B56" t="s">
        <v>105</v>
      </c>
    </row>
    <row r="57" spans="2:13">
      <c r="B57" t="s">
        <v>309</v>
      </c>
    </row>
    <row r="61" spans="2:13">
      <c r="B61" s="1" t="s">
        <v>5</v>
      </c>
      <c r="C61" s="1"/>
      <c r="D61" s="1"/>
      <c r="E61" s="1"/>
      <c r="F61" s="1"/>
      <c r="G61" s="1"/>
      <c r="H61" s="1"/>
      <c r="I61" s="1"/>
      <c r="K61" t="s">
        <v>389</v>
      </c>
    </row>
    <row r="62" spans="2:13">
      <c r="B62" s="74" t="s">
        <v>6</v>
      </c>
      <c r="C62" s="13" t="s">
        <v>7</v>
      </c>
      <c r="D62" s="185" t="s">
        <v>79</v>
      </c>
      <c r="E62" s="21" t="s">
        <v>82</v>
      </c>
      <c r="F62" s="185" t="s">
        <v>8</v>
      </c>
      <c r="G62" s="13" t="s">
        <v>9</v>
      </c>
      <c r="H62" s="185" t="s">
        <v>83</v>
      </c>
      <c r="I62" s="13" t="s">
        <v>80</v>
      </c>
      <c r="K62" s="74" t="s">
        <v>6</v>
      </c>
      <c r="L62" s="13" t="s">
        <v>7</v>
      </c>
      <c r="M62" s="13" t="s">
        <v>9</v>
      </c>
    </row>
    <row r="63" spans="2:13">
      <c r="B63" s="82">
        <v>7369</v>
      </c>
      <c r="C63" s="44" t="s">
        <v>84</v>
      </c>
      <c r="D63" s="75" t="s">
        <v>98</v>
      </c>
      <c r="E63" s="26">
        <v>7902</v>
      </c>
      <c r="F63" s="76">
        <v>29572</v>
      </c>
      <c r="G63" s="44">
        <v>800</v>
      </c>
      <c r="H63" s="75"/>
      <c r="I63" s="44">
        <v>20</v>
      </c>
      <c r="K63" s="147">
        <v>7369</v>
      </c>
      <c r="L63" s="43" t="s">
        <v>84</v>
      </c>
      <c r="M63" s="43">
        <v>800</v>
      </c>
    </row>
    <row r="64" spans="2:13">
      <c r="B64" s="85">
        <v>7499</v>
      </c>
      <c r="C64" s="86" t="s">
        <v>85</v>
      </c>
      <c r="D64" s="87" t="s">
        <v>99</v>
      </c>
      <c r="E64" s="64">
        <v>7698</v>
      </c>
      <c r="F64" s="88">
        <v>29637</v>
      </c>
      <c r="G64" s="86">
        <v>1600</v>
      </c>
      <c r="H64" s="87">
        <v>300</v>
      </c>
      <c r="I64" s="86">
        <v>30</v>
      </c>
      <c r="K64" s="93">
        <v>7900</v>
      </c>
      <c r="L64" s="45" t="s">
        <v>95</v>
      </c>
      <c r="M64" s="45">
        <v>950</v>
      </c>
    </row>
    <row r="65" spans="2:13">
      <c r="B65" s="85">
        <v>7521</v>
      </c>
      <c r="C65" s="86" t="s">
        <v>86</v>
      </c>
      <c r="D65" s="87" t="s">
        <v>99</v>
      </c>
      <c r="E65" s="64">
        <v>7698</v>
      </c>
      <c r="F65" s="88">
        <v>29639</v>
      </c>
      <c r="G65" s="86">
        <v>1250</v>
      </c>
      <c r="H65" s="87">
        <v>500</v>
      </c>
      <c r="I65" s="86">
        <v>30</v>
      </c>
    </row>
    <row r="66" spans="2:13">
      <c r="B66" s="85">
        <v>7566</v>
      </c>
      <c r="C66" s="86" t="s">
        <v>87</v>
      </c>
      <c r="D66" s="87" t="s">
        <v>100</v>
      </c>
      <c r="E66" s="64">
        <v>7839</v>
      </c>
      <c r="F66" s="88">
        <v>29678</v>
      </c>
      <c r="G66" s="86">
        <v>2975</v>
      </c>
      <c r="H66" s="87"/>
      <c r="I66" s="86">
        <v>20</v>
      </c>
      <c r="K66" t="s">
        <v>390</v>
      </c>
    </row>
    <row r="67" spans="2:13">
      <c r="B67" s="85">
        <v>7654</v>
      </c>
      <c r="C67" s="86" t="s">
        <v>88</v>
      </c>
      <c r="D67" s="87" t="s">
        <v>99</v>
      </c>
      <c r="E67" s="64">
        <v>7698</v>
      </c>
      <c r="F67" s="88">
        <v>29857</v>
      </c>
      <c r="G67" s="86">
        <v>1250</v>
      </c>
      <c r="H67" s="87">
        <v>1400</v>
      </c>
      <c r="I67" s="86">
        <v>30</v>
      </c>
      <c r="K67" s="74" t="s">
        <v>6</v>
      </c>
      <c r="L67" s="13" t="s">
        <v>7</v>
      </c>
      <c r="M67" s="13" t="s">
        <v>9</v>
      </c>
    </row>
    <row r="68" spans="2:13">
      <c r="B68" s="85">
        <v>7698</v>
      </c>
      <c r="C68" s="86" t="s">
        <v>89</v>
      </c>
      <c r="D68" s="87" t="s">
        <v>100</v>
      </c>
      <c r="E68" s="64">
        <v>7839</v>
      </c>
      <c r="F68" s="88">
        <v>29707</v>
      </c>
      <c r="G68" s="86">
        <v>2850</v>
      </c>
      <c r="H68" s="87"/>
      <c r="I68" s="86">
        <v>30</v>
      </c>
      <c r="K68" s="85">
        <v>7499</v>
      </c>
      <c r="L68" s="86" t="s">
        <v>85</v>
      </c>
      <c r="M68" s="86">
        <v>1600</v>
      </c>
    </row>
    <row r="69" spans="2:13">
      <c r="B69" s="85">
        <v>7782</v>
      </c>
      <c r="C69" s="86" t="s">
        <v>90</v>
      </c>
      <c r="D69" s="87" t="s">
        <v>100</v>
      </c>
      <c r="E69" s="64">
        <v>7839</v>
      </c>
      <c r="F69" s="88">
        <v>29746</v>
      </c>
      <c r="G69" s="86">
        <v>2450</v>
      </c>
      <c r="H69" s="87"/>
      <c r="I69" s="86">
        <v>10</v>
      </c>
      <c r="K69" s="85">
        <v>7521</v>
      </c>
      <c r="L69" s="86" t="s">
        <v>86</v>
      </c>
      <c r="M69" s="86">
        <v>1250</v>
      </c>
    </row>
    <row r="70" spans="2:13">
      <c r="B70" s="85">
        <v>7788</v>
      </c>
      <c r="C70" s="86" t="s">
        <v>91</v>
      </c>
      <c r="D70" s="87" t="s">
        <v>101</v>
      </c>
      <c r="E70" s="64">
        <v>7566</v>
      </c>
      <c r="F70" s="88">
        <v>31886</v>
      </c>
      <c r="G70" s="86">
        <v>3000</v>
      </c>
      <c r="H70" s="87"/>
      <c r="I70" s="86">
        <v>20</v>
      </c>
      <c r="K70" s="85">
        <v>7566</v>
      </c>
      <c r="L70" s="86" t="s">
        <v>87</v>
      </c>
      <c r="M70" s="86">
        <v>2975</v>
      </c>
    </row>
    <row r="71" spans="2:13">
      <c r="B71" s="142">
        <v>7839</v>
      </c>
      <c r="C71" s="143" t="s">
        <v>92</v>
      </c>
      <c r="D71" s="144" t="s">
        <v>102</v>
      </c>
      <c r="E71" s="145"/>
      <c r="F71" s="146">
        <v>29907</v>
      </c>
      <c r="G71" s="143">
        <v>5000</v>
      </c>
      <c r="H71" s="144"/>
      <c r="I71" s="143">
        <v>10</v>
      </c>
      <c r="K71" s="85">
        <v>7654</v>
      </c>
      <c r="L71" s="86" t="s">
        <v>88</v>
      </c>
      <c r="M71" s="86">
        <v>1250</v>
      </c>
    </row>
    <row r="72" spans="2:13">
      <c r="B72" s="85">
        <v>7844</v>
      </c>
      <c r="C72" s="86" t="s">
        <v>93</v>
      </c>
      <c r="D72" s="87" t="s">
        <v>99</v>
      </c>
      <c r="E72" s="64">
        <v>7698</v>
      </c>
      <c r="F72" s="88">
        <v>29837</v>
      </c>
      <c r="G72" s="86">
        <v>1500</v>
      </c>
      <c r="H72" s="87">
        <v>0</v>
      </c>
      <c r="I72" s="86">
        <v>30</v>
      </c>
      <c r="K72" s="85">
        <v>7698</v>
      </c>
      <c r="L72" s="86" t="s">
        <v>89</v>
      </c>
      <c r="M72" s="86">
        <v>2850</v>
      </c>
    </row>
    <row r="73" spans="2:13">
      <c r="B73" s="85">
        <v>7876</v>
      </c>
      <c r="C73" s="86" t="s">
        <v>94</v>
      </c>
      <c r="D73" s="87" t="s">
        <v>98</v>
      </c>
      <c r="E73" s="64">
        <v>7788</v>
      </c>
      <c r="F73" s="88">
        <v>31920</v>
      </c>
      <c r="G73" s="86">
        <v>1100</v>
      </c>
      <c r="H73" s="87"/>
      <c r="I73" s="86">
        <v>20</v>
      </c>
      <c r="K73" s="85">
        <v>7782</v>
      </c>
      <c r="L73" s="86" t="s">
        <v>90</v>
      </c>
      <c r="M73" s="86">
        <v>2450</v>
      </c>
    </row>
    <row r="74" spans="2:13">
      <c r="B74" s="82">
        <v>7900</v>
      </c>
      <c r="C74" s="44" t="s">
        <v>95</v>
      </c>
      <c r="D74" s="75" t="s">
        <v>98</v>
      </c>
      <c r="E74" s="26">
        <v>7698</v>
      </c>
      <c r="F74" s="76">
        <v>29923</v>
      </c>
      <c r="G74" s="44">
        <v>950</v>
      </c>
      <c r="H74" s="75"/>
      <c r="I74" s="44">
        <v>30</v>
      </c>
      <c r="K74" s="85">
        <v>7788</v>
      </c>
      <c r="L74" s="86" t="s">
        <v>91</v>
      </c>
      <c r="M74" s="86">
        <v>3000</v>
      </c>
    </row>
    <row r="75" spans="2:13">
      <c r="B75" s="85">
        <v>7902</v>
      </c>
      <c r="C75" s="86" t="s">
        <v>96</v>
      </c>
      <c r="D75" s="87" t="s">
        <v>101</v>
      </c>
      <c r="E75" s="64">
        <v>7566</v>
      </c>
      <c r="F75" s="88">
        <v>29923</v>
      </c>
      <c r="G75" s="86">
        <v>3000</v>
      </c>
      <c r="H75" s="87"/>
      <c r="I75" s="86">
        <v>20</v>
      </c>
      <c r="K75" s="85">
        <v>7844</v>
      </c>
      <c r="L75" s="86" t="s">
        <v>93</v>
      </c>
      <c r="M75" s="86">
        <v>1500</v>
      </c>
    </row>
    <row r="76" spans="2:13">
      <c r="B76" s="138">
        <v>7934</v>
      </c>
      <c r="C76" s="139" t="s">
        <v>97</v>
      </c>
      <c r="D76" s="140" t="s">
        <v>98</v>
      </c>
      <c r="E76" s="65">
        <v>7782</v>
      </c>
      <c r="F76" s="141">
        <v>29974</v>
      </c>
      <c r="G76" s="139">
        <v>1300</v>
      </c>
      <c r="H76" s="140"/>
      <c r="I76" s="139">
        <v>10</v>
      </c>
      <c r="K76" s="85">
        <v>7876</v>
      </c>
      <c r="L76" s="86" t="s">
        <v>94</v>
      </c>
      <c r="M76" s="86">
        <v>1100</v>
      </c>
    </row>
    <row r="77" spans="2:13">
      <c r="K77" s="85">
        <v>7902</v>
      </c>
      <c r="L77" s="86" t="s">
        <v>96</v>
      </c>
      <c r="M77" s="86">
        <v>3000</v>
      </c>
    </row>
    <row r="78" spans="2:13">
      <c r="B78" t="s">
        <v>399</v>
      </c>
      <c r="K78" s="138">
        <v>7934</v>
      </c>
      <c r="L78" s="139" t="s">
        <v>97</v>
      </c>
      <c r="M78" s="139">
        <v>1300</v>
      </c>
    </row>
    <row r="79" spans="2:13">
      <c r="B79" t="s">
        <v>392</v>
      </c>
    </row>
    <row r="80" spans="2:13">
      <c r="B80" t="s">
        <v>393</v>
      </c>
      <c r="K80" t="s">
        <v>391</v>
      </c>
    </row>
    <row r="81" spans="2:13">
      <c r="B81" t="s">
        <v>394</v>
      </c>
      <c r="K81" s="74" t="s">
        <v>6</v>
      </c>
      <c r="L81" s="13" t="s">
        <v>7</v>
      </c>
      <c r="M81" s="13" t="s">
        <v>9</v>
      </c>
    </row>
    <row r="82" spans="2:13">
      <c r="B82" t="s">
        <v>395</v>
      </c>
      <c r="K82" s="148">
        <v>7839</v>
      </c>
      <c r="L82" s="149" t="s">
        <v>92</v>
      </c>
      <c r="M82" s="149">
        <v>5000</v>
      </c>
    </row>
    <row r="83" spans="2:13">
      <c r="B83" t="s">
        <v>396</v>
      </c>
    </row>
    <row r="84" spans="2:13">
      <c r="B84" t="s">
        <v>397</v>
      </c>
    </row>
    <row r="85" spans="2:13">
      <c r="B85" t="s">
        <v>398</v>
      </c>
    </row>
    <row r="89" spans="2:13">
      <c r="B89" t="s">
        <v>400</v>
      </c>
      <c r="H89" t="s">
        <v>405</v>
      </c>
    </row>
    <row r="90" spans="2:13">
      <c r="B90" s="184" t="s">
        <v>6</v>
      </c>
      <c r="C90" s="13" t="s">
        <v>401</v>
      </c>
      <c r="D90" s="185" t="s">
        <v>402</v>
      </c>
      <c r="E90" s="13" t="s">
        <v>403</v>
      </c>
      <c r="F90" s="186" t="s">
        <v>404</v>
      </c>
      <c r="H90" s="19" t="s">
        <v>6</v>
      </c>
      <c r="I90" s="21" t="s">
        <v>406</v>
      </c>
      <c r="J90" s="20" t="s">
        <v>407</v>
      </c>
    </row>
    <row r="91" spans="2:13">
      <c r="B91" s="134">
        <v>100</v>
      </c>
      <c r="C91" s="44">
        <v>3000</v>
      </c>
      <c r="D91" s="75">
        <v>5000</v>
      </c>
      <c r="E91" s="44">
        <v>6000</v>
      </c>
      <c r="F91" s="46">
        <v>7000</v>
      </c>
      <c r="H91" s="134">
        <v>100</v>
      </c>
      <c r="I91" s="44">
        <v>1</v>
      </c>
      <c r="J91" s="46">
        <v>3000</v>
      </c>
    </row>
    <row r="92" spans="2:13">
      <c r="B92" s="22">
        <v>200</v>
      </c>
      <c r="C92" s="24">
        <v>4000</v>
      </c>
      <c r="D92" s="68">
        <v>2000</v>
      </c>
      <c r="E92" s="24">
        <v>3000</v>
      </c>
      <c r="F92" s="42">
        <v>5000</v>
      </c>
      <c r="H92" s="134">
        <v>100</v>
      </c>
      <c r="I92" s="44">
        <v>2</v>
      </c>
      <c r="J92" s="46">
        <v>5000</v>
      </c>
    </row>
    <row r="93" spans="2:13">
      <c r="B93" s="22">
        <v>300</v>
      </c>
      <c r="C93" s="24">
        <v>6000</v>
      </c>
      <c r="D93" s="68">
        <v>3000</v>
      </c>
      <c r="E93" s="24">
        <v>4000</v>
      </c>
      <c r="F93" s="42">
        <v>4000</v>
      </c>
      <c r="H93" s="134">
        <v>100</v>
      </c>
      <c r="I93" s="44">
        <v>3</v>
      </c>
      <c r="J93" s="46">
        <v>6000</v>
      </c>
    </row>
    <row r="94" spans="2:13">
      <c r="B94" s="23">
        <v>400</v>
      </c>
      <c r="C94" s="25">
        <v>3000</v>
      </c>
      <c r="D94" s="70">
        <v>1000</v>
      </c>
      <c r="E94" s="25">
        <v>5000</v>
      </c>
      <c r="F94" s="38">
        <v>2000</v>
      </c>
      <c r="H94" s="134">
        <v>100</v>
      </c>
      <c r="I94" s="44">
        <v>4</v>
      </c>
      <c r="J94" s="46">
        <v>7000</v>
      </c>
    </row>
    <row r="95" spans="2:13">
      <c r="H95" s="22">
        <v>200</v>
      </c>
      <c r="I95" s="24">
        <v>1</v>
      </c>
      <c r="J95" s="42">
        <v>4000</v>
      </c>
    </row>
    <row r="96" spans="2:13">
      <c r="B96" t="s">
        <v>381</v>
      </c>
      <c r="H96" s="22">
        <v>200</v>
      </c>
      <c r="I96" s="24">
        <v>2</v>
      </c>
      <c r="J96" s="42">
        <v>2000</v>
      </c>
    </row>
    <row r="97" spans="2:10">
      <c r="B97" t="s">
        <v>408</v>
      </c>
      <c r="H97" s="22">
        <v>200</v>
      </c>
      <c r="I97" s="24">
        <v>3</v>
      </c>
      <c r="J97" s="42">
        <v>3000</v>
      </c>
    </row>
    <row r="98" spans="2:10">
      <c r="B98" t="s">
        <v>409</v>
      </c>
      <c r="H98" s="22">
        <v>200</v>
      </c>
      <c r="I98" s="24">
        <v>4</v>
      </c>
      <c r="J98" s="42">
        <v>5000</v>
      </c>
    </row>
    <row r="99" spans="2:10">
      <c r="B99" t="s">
        <v>410</v>
      </c>
      <c r="H99" s="22">
        <v>300</v>
      </c>
      <c r="I99" s="24">
        <v>1</v>
      </c>
      <c r="J99" s="42">
        <v>6000</v>
      </c>
    </row>
    <row r="100" spans="2:10">
      <c r="B100" t="s">
        <v>411</v>
      </c>
      <c r="H100" s="22">
        <v>300</v>
      </c>
      <c r="I100" s="24">
        <v>2</v>
      </c>
      <c r="J100" s="42">
        <v>3000</v>
      </c>
    </row>
    <row r="101" spans="2:10">
      <c r="B101" t="s">
        <v>412</v>
      </c>
      <c r="H101" s="22">
        <v>300</v>
      </c>
      <c r="I101" s="24">
        <v>3</v>
      </c>
      <c r="J101" s="42">
        <v>4000</v>
      </c>
    </row>
    <row r="102" spans="2:10">
      <c r="B102" t="s">
        <v>413</v>
      </c>
      <c r="H102" s="22">
        <v>300</v>
      </c>
      <c r="I102" s="24">
        <v>4</v>
      </c>
      <c r="J102" s="42">
        <v>4000</v>
      </c>
    </row>
    <row r="103" spans="2:10">
      <c r="H103" s="22">
        <v>400</v>
      </c>
      <c r="I103" s="24">
        <v>1</v>
      </c>
      <c r="J103" s="42">
        <v>3000</v>
      </c>
    </row>
    <row r="104" spans="2:10">
      <c r="H104" s="22">
        <v>400</v>
      </c>
      <c r="I104" s="24">
        <v>2</v>
      </c>
      <c r="J104" s="42">
        <v>1000</v>
      </c>
    </row>
    <row r="105" spans="2:10">
      <c r="H105" s="22">
        <v>400</v>
      </c>
      <c r="I105" s="24">
        <v>3</v>
      </c>
      <c r="J105" s="42">
        <v>5000</v>
      </c>
    </row>
    <row r="106" spans="2:10">
      <c r="H106" s="23">
        <v>400</v>
      </c>
      <c r="I106" s="25">
        <v>4</v>
      </c>
      <c r="J106" s="38">
        <v>2000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93"/>
  <sheetViews>
    <sheetView workbookViewId="0"/>
  </sheetViews>
  <sheetFormatPr defaultRowHeight="16.5"/>
  <cols>
    <col min="2" max="2" width="12" customWidth="1"/>
    <col min="3" max="3" width="14.125" customWidth="1"/>
    <col min="4" max="4" width="12" customWidth="1"/>
    <col min="5" max="5" width="11.5" customWidth="1"/>
    <col min="7" max="7" width="11.875" customWidth="1"/>
    <col min="8" max="8" width="13.375" customWidth="1"/>
    <col min="9" max="9" width="11.5" customWidth="1"/>
    <col min="10" max="10" width="13.375" customWidth="1"/>
  </cols>
  <sheetData>
    <row r="1" spans="1:10">
      <c r="A1" t="str">
        <f>HYPERLINK("#'목차'!A1", "목차")</f>
        <v>목차</v>
      </c>
    </row>
    <row r="2" spans="1:10">
      <c r="B2" s="18" t="s">
        <v>66</v>
      </c>
    </row>
    <row r="3" spans="1:10">
      <c r="B3" s="47" t="s">
        <v>1262</v>
      </c>
    </row>
    <row r="4" spans="1:10">
      <c r="B4" s="18"/>
    </row>
    <row r="5" spans="1:10">
      <c r="B5" s="18"/>
    </row>
    <row r="6" spans="1:10">
      <c r="B6" s="47" t="s">
        <v>68</v>
      </c>
    </row>
    <row r="7" spans="1:10">
      <c r="B7" s="56" t="s">
        <v>69</v>
      </c>
    </row>
    <row r="8" spans="1:10">
      <c r="B8" s="56" t="s">
        <v>70</v>
      </c>
    </row>
    <row r="10" spans="1:10">
      <c r="B10" t="s">
        <v>5</v>
      </c>
      <c r="G10" t="s">
        <v>67</v>
      </c>
    </row>
    <row r="11" spans="1:10">
      <c r="B11" s="39" t="s">
        <v>6</v>
      </c>
      <c r="C11" s="41" t="s">
        <v>7</v>
      </c>
      <c r="D11" s="41" t="s">
        <v>8</v>
      </c>
      <c r="E11" s="40" t="s">
        <v>9</v>
      </c>
      <c r="G11" s="39" t="s">
        <v>57</v>
      </c>
      <c r="H11" s="41" t="s">
        <v>58</v>
      </c>
      <c r="I11" s="41" t="s">
        <v>59</v>
      </c>
      <c r="J11" s="40" t="s">
        <v>21</v>
      </c>
    </row>
    <row r="12" spans="1:10">
      <c r="B12" s="23" t="s">
        <v>10</v>
      </c>
      <c r="C12" s="25" t="s">
        <v>11</v>
      </c>
      <c r="D12" s="25" t="s">
        <v>12</v>
      </c>
      <c r="E12" s="38" t="s">
        <v>13</v>
      </c>
      <c r="G12" s="23" t="s">
        <v>10</v>
      </c>
      <c r="H12" s="25" t="s">
        <v>11</v>
      </c>
      <c r="I12" s="25" t="s">
        <v>12</v>
      </c>
      <c r="J12" s="38" t="s">
        <v>13</v>
      </c>
    </row>
    <row r="13" spans="1:10">
      <c r="B13" s="28">
        <v>1</v>
      </c>
      <c r="C13" s="2" t="s">
        <v>0</v>
      </c>
      <c r="D13" s="48">
        <v>40179</v>
      </c>
      <c r="E13" s="3">
        <v>200</v>
      </c>
      <c r="G13" s="28">
        <v>10</v>
      </c>
      <c r="H13" s="2" t="s">
        <v>54</v>
      </c>
      <c r="I13" s="48">
        <v>35431</v>
      </c>
      <c r="J13" s="3">
        <v>200</v>
      </c>
    </row>
    <row r="14" spans="1:10">
      <c r="B14" s="14">
        <v>10</v>
      </c>
      <c r="C14" s="4" t="s">
        <v>54</v>
      </c>
      <c r="D14" s="50">
        <v>35431</v>
      </c>
      <c r="E14" s="6">
        <v>100</v>
      </c>
      <c r="G14" s="14">
        <v>11</v>
      </c>
      <c r="H14" s="4" t="s">
        <v>55</v>
      </c>
      <c r="I14" s="50">
        <v>36161</v>
      </c>
      <c r="J14" s="6">
        <v>400</v>
      </c>
    </row>
    <row r="15" spans="1:10">
      <c r="B15" s="24"/>
      <c r="C15" s="22"/>
      <c r="D15" s="24"/>
      <c r="E15" s="42"/>
      <c r="G15" s="14">
        <v>12</v>
      </c>
      <c r="H15" s="4" t="s">
        <v>56</v>
      </c>
      <c r="I15" s="50">
        <v>35796</v>
      </c>
      <c r="J15" s="6">
        <v>300</v>
      </c>
    </row>
    <row r="16" spans="1:10">
      <c r="B16" s="24"/>
      <c r="C16" s="22"/>
      <c r="D16" s="24"/>
      <c r="E16" s="42"/>
      <c r="G16" s="24"/>
      <c r="H16" s="22"/>
      <c r="I16" s="24"/>
      <c r="J16" s="42"/>
    </row>
    <row r="17" spans="2:10">
      <c r="B17" s="25"/>
      <c r="C17" s="23"/>
      <c r="D17" s="25"/>
      <c r="E17" s="38"/>
      <c r="G17" s="25"/>
      <c r="H17" s="23"/>
      <c r="I17" s="25"/>
      <c r="J17" s="38"/>
    </row>
    <row r="24" spans="2:10">
      <c r="B24" s="47" t="s">
        <v>1263</v>
      </c>
    </row>
    <row r="25" spans="2:10">
      <c r="B25" s="47" t="s">
        <v>1264</v>
      </c>
    </row>
    <row r="26" spans="2:10">
      <c r="B26" s="47" t="s">
        <v>1265</v>
      </c>
    </row>
    <row r="27" spans="2:10">
      <c r="B27" s="47" t="s">
        <v>1266</v>
      </c>
    </row>
    <row r="28" spans="2:10">
      <c r="B28" s="47" t="s">
        <v>1267</v>
      </c>
    </row>
    <row r="29" spans="2:10">
      <c r="B29" s="47" t="s">
        <v>1268</v>
      </c>
    </row>
    <row r="30" spans="2:10">
      <c r="B30" s="47" t="s">
        <v>1269</v>
      </c>
    </row>
    <row r="32" spans="2:10">
      <c r="B32" t="s">
        <v>5</v>
      </c>
    </row>
    <row r="33" spans="2:5">
      <c r="B33" s="39" t="s">
        <v>6</v>
      </c>
      <c r="C33" s="41" t="s">
        <v>7</v>
      </c>
      <c r="D33" s="41" t="s">
        <v>8</v>
      </c>
      <c r="E33" s="40" t="s">
        <v>9</v>
      </c>
    </row>
    <row r="34" spans="2:5">
      <c r="B34" s="23" t="s">
        <v>10</v>
      </c>
      <c r="C34" s="25" t="s">
        <v>11</v>
      </c>
      <c r="D34" s="25" t="s">
        <v>12</v>
      </c>
      <c r="E34" s="38" t="s">
        <v>13</v>
      </c>
    </row>
    <row r="35" spans="2:5">
      <c r="B35" s="28">
        <v>1</v>
      </c>
      <c r="C35" s="2" t="s">
        <v>0</v>
      </c>
      <c r="D35" s="48">
        <v>40179</v>
      </c>
      <c r="E35" s="3">
        <v>200</v>
      </c>
    </row>
    <row r="36" spans="2:5">
      <c r="B36" s="14">
        <v>10</v>
      </c>
      <c r="C36" s="4" t="s">
        <v>54</v>
      </c>
      <c r="D36" s="50">
        <v>35431</v>
      </c>
      <c r="E36" s="57">
        <v>200</v>
      </c>
    </row>
    <row r="37" spans="2:5">
      <c r="B37" s="26">
        <v>11</v>
      </c>
      <c r="C37" s="30" t="s">
        <v>55</v>
      </c>
      <c r="D37" s="58">
        <v>36161</v>
      </c>
      <c r="E37" s="57">
        <v>400</v>
      </c>
    </row>
    <row r="38" spans="2:5">
      <c r="B38" s="26">
        <v>12</v>
      </c>
      <c r="C38" s="30" t="s">
        <v>56</v>
      </c>
      <c r="D38" s="58">
        <v>35796</v>
      </c>
      <c r="E38" s="57">
        <v>300</v>
      </c>
    </row>
    <row r="39" spans="2:5">
      <c r="B39" s="25"/>
      <c r="C39" s="23"/>
      <c r="D39" s="25"/>
      <c r="E39" s="38"/>
    </row>
    <row r="42" spans="2:5">
      <c r="B42" s="18" t="s">
        <v>1270</v>
      </c>
    </row>
    <row r="43" spans="2:5">
      <c r="B43" t="s">
        <v>1271</v>
      </c>
    </row>
    <row r="45" spans="2:5">
      <c r="B45" s="47" t="s">
        <v>68</v>
      </c>
    </row>
    <row r="46" spans="2:5">
      <c r="B46" s="47" t="s">
        <v>1272</v>
      </c>
    </row>
    <row r="47" spans="2:5">
      <c r="B47" s="47" t="s">
        <v>70</v>
      </c>
    </row>
    <row r="49" spans="2:2">
      <c r="B49" s="47" t="s">
        <v>1263</v>
      </c>
    </row>
    <row r="50" spans="2:2">
      <c r="B50" s="47" t="s">
        <v>1264</v>
      </c>
    </row>
    <row r="51" spans="2:2">
      <c r="B51" s="47" t="s">
        <v>1265</v>
      </c>
    </row>
    <row r="52" spans="2:2">
      <c r="B52" s="47" t="s">
        <v>1266</v>
      </c>
    </row>
    <row r="53" spans="2:2">
      <c r="B53" s="47" t="s">
        <v>1267</v>
      </c>
    </row>
    <row r="54" spans="2:2">
      <c r="B54" s="56" t="s">
        <v>1275</v>
      </c>
    </row>
    <row r="55" spans="2:2">
      <c r="B55" s="47" t="s">
        <v>1268</v>
      </c>
    </row>
    <row r="56" spans="2:2">
      <c r="B56" s="47" t="s">
        <v>1269</v>
      </c>
    </row>
    <row r="59" spans="2:2">
      <c r="B59" s="18" t="s">
        <v>1276</v>
      </c>
    </row>
    <row r="61" spans="2:2">
      <c r="B61" t="s">
        <v>1273</v>
      </c>
    </row>
    <row r="63" spans="2:2">
      <c r="B63" t="s">
        <v>1274</v>
      </c>
    </row>
    <row r="64" spans="2:2">
      <c r="B64" t="s">
        <v>2477</v>
      </c>
    </row>
    <row r="65" spans="2:2">
      <c r="B65" t="s">
        <v>2478</v>
      </c>
    </row>
    <row r="68" spans="2:2">
      <c r="B68" t="s">
        <v>2479</v>
      </c>
    </row>
    <row r="69" spans="2:2">
      <c r="B69" t="s">
        <v>2480</v>
      </c>
    </row>
    <row r="70" spans="2:2">
      <c r="B70" t="s">
        <v>2481</v>
      </c>
    </row>
    <row r="71" spans="2:2">
      <c r="B71" t="s">
        <v>2482</v>
      </c>
    </row>
    <row r="72" spans="2:2">
      <c r="B72" t="s">
        <v>2483</v>
      </c>
    </row>
    <row r="74" spans="2:2">
      <c r="B74" t="s">
        <v>2484</v>
      </c>
    </row>
    <row r="75" spans="2:2">
      <c r="B75" t="s">
        <v>2485</v>
      </c>
    </row>
    <row r="77" spans="2:2">
      <c r="B77" t="s">
        <v>2486</v>
      </c>
    </row>
    <row r="78" spans="2:2">
      <c r="B78" t="s">
        <v>2487</v>
      </c>
    </row>
    <row r="79" spans="2:2">
      <c r="B79" t="s">
        <v>2488</v>
      </c>
    </row>
    <row r="82" spans="2:2">
      <c r="B82" t="s">
        <v>2489</v>
      </c>
    </row>
    <row r="83" spans="2:2">
      <c r="B83" t="s">
        <v>2490</v>
      </c>
    </row>
    <row r="84" spans="2:2">
      <c r="B84" t="s">
        <v>2491</v>
      </c>
    </row>
    <row r="85" spans="2:2">
      <c r="B85" t="s">
        <v>2492</v>
      </c>
    </row>
    <row r="86" spans="2:2">
      <c r="B86" t="s">
        <v>2493</v>
      </c>
    </row>
    <row r="89" spans="2:2">
      <c r="B89" t="s">
        <v>2494</v>
      </c>
    </row>
    <row r="92" spans="2:2">
      <c r="B92" t="s">
        <v>2495</v>
      </c>
    </row>
    <row r="93" spans="2:2">
      <c r="B93" t="s">
        <v>2496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14"/>
  <sheetViews>
    <sheetView workbookViewId="0"/>
  </sheetViews>
  <sheetFormatPr defaultRowHeight="16.5"/>
  <cols>
    <col min="4" max="4" width="12" customWidth="1"/>
    <col min="6" max="6" width="11.125" bestFit="1" customWidth="1"/>
  </cols>
  <sheetData>
    <row r="1" spans="1:9">
      <c r="A1" t="str">
        <f>HYPERLINK("#'목차'!A1", "목차")</f>
        <v>목차</v>
      </c>
    </row>
    <row r="3" spans="1:9">
      <c r="B3" s="18" t="s">
        <v>2520</v>
      </c>
    </row>
    <row r="6" spans="1:9">
      <c r="B6" s="1" t="s">
        <v>2521</v>
      </c>
      <c r="C6" s="1"/>
      <c r="D6" s="1"/>
      <c r="E6" s="1"/>
      <c r="F6" s="1"/>
      <c r="G6" s="1"/>
      <c r="H6" s="1"/>
      <c r="I6" s="1"/>
    </row>
    <row r="7" spans="1:9">
      <c r="B7" s="72" t="s">
        <v>2522</v>
      </c>
      <c r="C7" s="13" t="s">
        <v>2523</v>
      </c>
      <c r="D7" s="185" t="s">
        <v>2524</v>
      </c>
      <c r="E7" s="73" t="s">
        <v>2525</v>
      </c>
      <c r="F7" s="185" t="s">
        <v>2526</v>
      </c>
      <c r="G7" s="13" t="s">
        <v>2527</v>
      </c>
      <c r="H7" s="185" t="s">
        <v>2528</v>
      </c>
      <c r="I7" s="13" t="s">
        <v>2529</v>
      </c>
    </row>
    <row r="8" spans="1:9">
      <c r="B8" s="82">
        <v>7369</v>
      </c>
      <c r="C8" s="24" t="s">
        <v>2530</v>
      </c>
      <c r="D8" s="68" t="s">
        <v>2531</v>
      </c>
      <c r="E8" s="26">
        <v>7902</v>
      </c>
      <c r="F8" s="69">
        <v>29572</v>
      </c>
      <c r="G8" s="24">
        <v>800</v>
      </c>
      <c r="H8" s="68"/>
      <c r="I8" s="24">
        <v>20</v>
      </c>
    </row>
    <row r="9" spans="1:9">
      <c r="B9" s="82">
        <v>7499</v>
      </c>
      <c r="C9" s="24" t="s">
        <v>2532</v>
      </c>
      <c r="D9" s="68" t="s">
        <v>2533</v>
      </c>
      <c r="E9" s="26">
        <v>7698</v>
      </c>
      <c r="F9" s="69">
        <v>29637</v>
      </c>
      <c r="G9" s="24">
        <v>1600</v>
      </c>
      <c r="H9" s="68">
        <v>300</v>
      </c>
      <c r="I9" s="24">
        <v>30</v>
      </c>
    </row>
    <row r="10" spans="1:9">
      <c r="B10" s="82">
        <v>7521</v>
      </c>
      <c r="C10" s="24" t="s">
        <v>2534</v>
      </c>
      <c r="D10" s="68" t="s">
        <v>2533</v>
      </c>
      <c r="E10" s="26">
        <v>7698</v>
      </c>
      <c r="F10" s="69">
        <v>29639</v>
      </c>
      <c r="G10" s="24">
        <v>1250</v>
      </c>
      <c r="H10" s="68">
        <v>500</v>
      </c>
      <c r="I10" s="24">
        <v>30</v>
      </c>
    </row>
    <row r="11" spans="1:9">
      <c r="B11" s="82">
        <v>7566</v>
      </c>
      <c r="C11" s="24" t="s">
        <v>2535</v>
      </c>
      <c r="D11" s="68" t="s">
        <v>2536</v>
      </c>
      <c r="E11" s="26">
        <v>7839</v>
      </c>
      <c r="F11" s="69">
        <v>29678</v>
      </c>
      <c r="G11" s="24">
        <v>2975</v>
      </c>
      <c r="H11" s="68"/>
      <c r="I11" s="24">
        <v>20</v>
      </c>
    </row>
    <row r="12" spans="1:9">
      <c r="B12" s="82">
        <v>7654</v>
      </c>
      <c r="C12" s="24" t="s">
        <v>2537</v>
      </c>
      <c r="D12" s="68" t="s">
        <v>2533</v>
      </c>
      <c r="E12" s="26">
        <v>7698</v>
      </c>
      <c r="F12" s="69">
        <v>29857</v>
      </c>
      <c r="G12" s="24">
        <v>1250</v>
      </c>
      <c r="H12" s="68">
        <v>1400</v>
      </c>
      <c r="I12" s="24">
        <v>30</v>
      </c>
    </row>
    <row r="13" spans="1:9">
      <c r="B13" s="82">
        <v>7698</v>
      </c>
      <c r="C13" s="24" t="s">
        <v>2538</v>
      </c>
      <c r="D13" s="68" t="s">
        <v>2536</v>
      </c>
      <c r="E13" s="26">
        <v>7839</v>
      </c>
      <c r="F13" s="69">
        <v>29707</v>
      </c>
      <c r="G13" s="24">
        <v>2850</v>
      </c>
      <c r="H13" s="68"/>
      <c r="I13" s="24">
        <v>30</v>
      </c>
    </row>
    <row r="14" spans="1:9">
      <c r="B14" s="82">
        <v>7782</v>
      </c>
      <c r="C14" s="24" t="s">
        <v>2539</v>
      </c>
      <c r="D14" s="68" t="s">
        <v>2536</v>
      </c>
      <c r="E14" s="26">
        <v>7839</v>
      </c>
      <c r="F14" s="69">
        <v>29746</v>
      </c>
      <c r="G14" s="24">
        <v>2450</v>
      </c>
      <c r="H14" s="68"/>
      <c r="I14" s="24">
        <v>10</v>
      </c>
    </row>
    <row r="15" spans="1:9">
      <c r="B15" s="82">
        <v>7788</v>
      </c>
      <c r="C15" s="24" t="s">
        <v>2540</v>
      </c>
      <c r="D15" s="68" t="s">
        <v>2541</v>
      </c>
      <c r="E15" s="26">
        <v>7566</v>
      </c>
      <c r="F15" s="69">
        <v>31886</v>
      </c>
      <c r="G15" s="24">
        <v>3000</v>
      </c>
      <c r="H15" s="68"/>
      <c r="I15" s="24">
        <v>20</v>
      </c>
    </row>
    <row r="16" spans="1:9">
      <c r="B16" s="82">
        <v>7839</v>
      </c>
      <c r="C16" s="24" t="s">
        <v>2542</v>
      </c>
      <c r="D16" s="68" t="s">
        <v>2543</v>
      </c>
      <c r="E16" s="26"/>
      <c r="F16" s="69">
        <v>29907</v>
      </c>
      <c r="G16" s="24">
        <v>5000</v>
      </c>
      <c r="H16" s="68"/>
      <c r="I16" s="24">
        <v>10</v>
      </c>
    </row>
    <row r="17" spans="2:9">
      <c r="B17" s="82">
        <v>7844</v>
      </c>
      <c r="C17" s="24" t="s">
        <v>2544</v>
      </c>
      <c r="D17" s="68" t="s">
        <v>2533</v>
      </c>
      <c r="E17" s="26">
        <v>7698</v>
      </c>
      <c r="F17" s="69">
        <v>29837</v>
      </c>
      <c r="G17" s="24">
        <v>1500</v>
      </c>
      <c r="H17" s="68">
        <v>0</v>
      </c>
      <c r="I17" s="24">
        <v>30</v>
      </c>
    </row>
    <row r="18" spans="2:9">
      <c r="B18" s="82">
        <v>7876</v>
      </c>
      <c r="C18" s="24" t="s">
        <v>2545</v>
      </c>
      <c r="D18" s="68" t="s">
        <v>2531</v>
      </c>
      <c r="E18" s="26">
        <v>7788</v>
      </c>
      <c r="F18" s="69">
        <v>31920</v>
      </c>
      <c r="G18" s="24">
        <v>1100</v>
      </c>
      <c r="H18" s="68"/>
      <c r="I18" s="24">
        <v>20</v>
      </c>
    </row>
    <row r="19" spans="2:9">
      <c r="B19" s="82">
        <v>7900</v>
      </c>
      <c r="C19" s="24" t="s">
        <v>2546</v>
      </c>
      <c r="D19" s="68" t="s">
        <v>2531</v>
      </c>
      <c r="E19" s="26">
        <v>7698</v>
      </c>
      <c r="F19" s="69">
        <v>29923</v>
      </c>
      <c r="G19" s="24">
        <v>950</v>
      </c>
      <c r="H19" s="68"/>
      <c r="I19" s="24">
        <v>30</v>
      </c>
    </row>
    <row r="20" spans="2:9">
      <c r="B20" s="82">
        <v>7902</v>
      </c>
      <c r="C20" s="24" t="s">
        <v>2547</v>
      </c>
      <c r="D20" s="68" t="s">
        <v>2541</v>
      </c>
      <c r="E20" s="26">
        <v>7566</v>
      </c>
      <c r="F20" s="69">
        <v>29923</v>
      </c>
      <c r="G20" s="24">
        <v>3000</v>
      </c>
      <c r="H20" s="68"/>
      <c r="I20" s="24">
        <v>20</v>
      </c>
    </row>
    <row r="21" spans="2:9">
      <c r="B21" s="93">
        <v>7934</v>
      </c>
      <c r="C21" s="25" t="s">
        <v>2548</v>
      </c>
      <c r="D21" s="70" t="s">
        <v>2531</v>
      </c>
      <c r="E21" s="32">
        <v>7782</v>
      </c>
      <c r="F21" s="71">
        <v>29974</v>
      </c>
      <c r="G21" s="25">
        <v>1300</v>
      </c>
      <c r="H21" s="70"/>
      <c r="I21" s="25">
        <v>10</v>
      </c>
    </row>
    <row r="22" spans="2:9">
      <c r="B22" s="1" t="s">
        <v>2549</v>
      </c>
      <c r="E22" s="1" t="s">
        <v>2550</v>
      </c>
    </row>
    <row r="24" spans="2:9">
      <c r="B24" t="s">
        <v>2551</v>
      </c>
    </row>
    <row r="26" spans="2:9">
      <c r="B26" t="s">
        <v>2552</v>
      </c>
    </row>
    <row r="27" spans="2:9">
      <c r="B27" t="s">
        <v>2553</v>
      </c>
    </row>
    <row r="28" spans="2:9">
      <c r="B28" t="s">
        <v>103</v>
      </c>
    </row>
    <row r="31" spans="2:9">
      <c r="B31" t="s">
        <v>81</v>
      </c>
    </row>
    <row r="33" spans="2:11">
      <c r="B33" t="s">
        <v>107</v>
      </c>
    </row>
    <row r="35" spans="2:11">
      <c r="B35" t="s">
        <v>104</v>
      </c>
    </row>
    <row r="36" spans="2:11">
      <c r="B36" t="s">
        <v>105</v>
      </c>
    </row>
    <row r="37" spans="2:11">
      <c r="B37" t="s">
        <v>106</v>
      </c>
    </row>
    <row r="38" spans="2:11">
      <c r="B38" t="s">
        <v>2554</v>
      </c>
    </row>
    <row r="40" spans="2:11">
      <c r="B40" s="1" t="s">
        <v>2555</v>
      </c>
      <c r="C40" s="1"/>
      <c r="D40" s="1"/>
      <c r="E40" s="1"/>
      <c r="F40" s="1"/>
      <c r="G40" s="1"/>
      <c r="H40" s="1"/>
      <c r="I40" s="1"/>
    </row>
    <row r="41" spans="2:11">
      <c r="B41" s="74" t="s">
        <v>2556</v>
      </c>
      <c r="C41" s="13" t="s">
        <v>2557</v>
      </c>
      <c r="D41" s="185" t="s">
        <v>2513</v>
      </c>
      <c r="E41" s="21" t="s">
        <v>2558</v>
      </c>
      <c r="F41" s="185" t="s">
        <v>2559</v>
      </c>
      <c r="G41" s="13" t="s">
        <v>2560</v>
      </c>
      <c r="H41" s="185" t="s">
        <v>2561</v>
      </c>
      <c r="I41" s="13" t="s">
        <v>2500</v>
      </c>
    </row>
    <row r="42" spans="2:11">
      <c r="B42" s="80">
        <v>7369</v>
      </c>
      <c r="C42" s="24" t="s">
        <v>2562</v>
      </c>
      <c r="D42" s="68" t="s">
        <v>2501</v>
      </c>
      <c r="E42" s="27">
        <v>7902</v>
      </c>
      <c r="F42" s="69">
        <v>29572</v>
      </c>
      <c r="G42" s="24">
        <v>800</v>
      </c>
      <c r="H42" s="68"/>
      <c r="I42" s="24">
        <v>20</v>
      </c>
    </row>
    <row r="43" spans="2:11">
      <c r="B43" s="80">
        <v>7499</v>
      </c>
      <c r="C43" s="24" t="s">
        <v>2563</v>
      </c>
      <c r="D43" s="68" t="s">
        <v>2505</v>
      </c>
      <c r="E43" s="27">
        <v>7698</v>
      </c>
      <c r="F43" s="69">
        <v>29637</v>
      </c>
      <c r="G43" s="24">
        <v>1600</v>
      </c>
      <c r="H43" s="68">
        <v>300</v>
      </c>
      <c r="I43" s="24">
        <v>30</v>
      </c>
    </row>
    <row r="44" spans="2:11">
      <c r="B44" s="80">
        <v>7521</v>
      </c>
      <c r="C44" s="24" t="s">
        <v>2564</v>
      </c>
      <c r="D44" s="68" t="s">
        <v>2505</v>
      </c>
      <c r="E44" s="27">
        <v>7698</v>
      </c>
      <c r="F44" s="69">
        <v>29639</v>
      </c>
      <c r="G44" s="24">
        <v>1250</v>
      </c>
      <c r="H44" s="68">
        <v>500</v>
      </c>
      <c r="I44" s="24">
        <v>30</v>
      </c>
    </row>
    <row r="45" spans="2:11">
      <c r="B45" s="81">
        <v>7566</v>
      </c>
      <c r="C45" s="77" t="s">
        <v>2565</v>
      </c>
      <c r="D45" s="78" t="s">
        <v>2502</v>
      </c>
      <c r="E45" s="84">
        <v>7839</v>
      </c>
      <c r="F45" s="79">
        <v>29678</v>
      </c>
      <c r="G45" s="77">
        <v>2975</v>
      </c>
      <c r="H45" s="78"/>
      <c r="I45" s="77">
        <v>20</v>
      </c>
      <c r="J45" s="62" t="s">
        <v>2566</v>
      </c>
      <c r="K45" t="s">
        <v>2567</v>
      </c>
    </row>
    <row r="46" spans="2:11">
      <c r="B46" s="80">
        <v>7654</v>
      </c>
      <c r="C46" s="24" t="s">
        <v>2568</v>
      </c>
      <c r="D46" s="68" t="s">
        <v>2221</v>
      </c>
      <c r="E46" s="27">
        <v>7698</v>
      </c>
      <c r="F46" s="69">
        <v>29857</v>
      </c>
      <c r="G46" s="24">
        <v>1250</v>
      </c>
      <c r="H46" s="68">
        <v>1400</v>
      </c>
      <c r="I46" s="24">
        <v>30</v>
      </c>
    </row>
    <row r="47" spans="2:11">
      <c r="B47" s="80">
        <v>7698</v>
      </c>
      <c r="C47" s="24" t="s">
        <v>2569</v>
      </c>
      <c r="D47" s="68" t="s">
        <v>2218</v>
      </c>
      <c r="E47" s="27">
        <v>7839</v>
      </c>
      <c r="F47" s="69">
        <v>29707</v>
      </c>
      <c r="G47" s="24">
        <v>2850</v>
      </c>
      <c r="H47" s="68"/>
      <c r="I47" s="24">
        <v>30</v>
      </c>
      <c r="J47" s="62"/>
    </row>
    <row r="48" spans="2:11">
      <c r="B48" s="80">
        <v>7782</v>
      </c>
      <c r="C48" s="24" t="s">
        <v>2570</v>
      </c>
      <c r="D48" s="68" t="s">
        <v>2218</v>
      </c>
      <c r="E48" s="27">
        <v>7839</v>
      </c>
      <c r="F48" s="69">
        <v>29746</v>
      </c>
      <c r="G48" s="24">
        <v>2450</v>
      </c>
      <c r="H48" s="68"/>
      <c r="I48" s="24">
        <v>10</v>
      </c>
      <c r="J48" s="62"/>
    </row>
    <row r="49" spans="2:11">
      <c r="B49" s="85">
        <v>7788</v>
      </c>
      <c r="C49" s="86" t="s">
        <v>2571</v>
      </c>
      <c r="D49" s="87" t="s">
        <v>2220</v>
      </c>
      <c r="E49" s="64">
        <v>7566</v>
      </c>
      <c r="F49" s="88">
        <v>31886</v>
      </c>
      <c r="G49" s="86">
        <v>3000</v>
      </c>
      <c r="H49" s="87"/>
      <c r="I49" s="86">
        <v>20</v>
      </c>
      <c r="J49" s="62" t="s">
        <v>2572</v>
      </c>
      <c r="K49" t="s">
        <v>2567</v>
      </c>
    </row>
    <row r="50" spans="2:11">
      <c r="B50" s="82">
        <v>7839</v>
      </c>
      <c r="C50" s="44" t="s">
        <v>2573</v>
      </c>
      <c r="D50" s="75" t="s">
        <v>2219</v>
      </c>
      <c r="E50" s="26"/>
      <c r="F50" s="76">
        <v>29907</v>
      </c>
      <c r="G50" s="44">
        <v>5000</v>
      </c>
      <c r="H50" s="75"/>
      <c r="I50" s="44">
        <v>10</v>
      </c>
      <c r="J50" s="62" t="s">
        <v>2574</v>
      </c>
      <c r="K50" t="s">
        <v>2575</v>
      </c>
    </row>
    <row r="51" spans="2:11">
      <c r="B51" s="80">
        <v>7844</v>
      </c>
      <c r="C51" s="24" t="s">
        <v>2576</v>
      </c>
      <c r="D51" s="68" t="s">
        <v>2221</v>
      </c>
      <c r="E51" s="27">
        <v>7698</v>
      </c>
      <c r="F51" s="69">
        <v>29837</v>
      </c>
      <c r="G51" s="24">
        <v>1500</v>
      </c>
      <c r="H51" s="68">
        <v>0</v>
      </c>
      <c r="I51" s="24">
        <v>30</v>
      </c>
    </row>
    <row r="52" spans="2:11">
      <c r="B52" s="89">
        <v>7876</v>
      </c>
      <c r="C52" s="90" t="s">
        <v>2577</v>
      </c>
      <c r="D52" s="91" t="s">
        <v>2217</v>
      </c>
      <c r="E52" s="60">
        <v>7788</v>
      </c>
      <c r="F52" s="92">
        <v>31920</v>
      </c>
      <c r="G52" s="90">
        <v>1100</v>
      </c>
      <c r="H52" s="91"/>
      <c r="I52" s="90">
        <v>20</v>
      </c>
      <c r="J52" s="62" t="s">
        <v>2578</v>
      </c>
    </row>
    <row r="53" spans="2:11">
      <c r="B53" s="80">
        <v>7900</v>
      </c>
      <c r="C53" s="24" t="s">
        <v>2579</v>
      </c>
      <c r="D53" s="68" t="s">
        <v>2217</v>
      </c>
      <c r="E53" s="27">
        <v>7698</v>
      </c>
      <c r="F53" s="69">
        <v>29923</v>
      </c>
      <c r="G53" s="24">
        <v>950</v>
      </c>
      <c r="H53" s="68"/>
      <c r="I53" s="24">
        <v>30</v>
      </c>
    </row>
    <row r="54" spans="2:11">
      <c r="B54" s="80">
        <v>7902</v>
      </c>
      <c r="C54" s="24" t="s">
        <v>2580</v>
      </c>
      <c r="D54" s="68" t="s">
        <v>2220</v>
      </c>
      <c r="E54" s="27">
        <v>7566</v>
      </c>
      <c r="F54" s="69">
        <v>29923</v>
      </c>
      <c r="G54" s="24">
        <v>3000</v>
      </c>
      <c r="H54" s="68"/>
      <c r="I54" s="24">
        <v>20</v>
      </c>
    </row>
    <row r="55" spans="2:11">
      <c r="B55" s="83">
        <v>7934</v>
      </c>
      <c r="C55" s="25" t="s">
        <v>2581</v>
      </c>
      <c r="D55" s="70" t="s">
        <v>2217</v>
      </c>
      <c r="E55" s="29">
        <v>7782</v>
      </c>
      <c r="F55" s="71">
        <v>29974</v>
      </c>
      <c r="G55" s="25">
        <v>1300</v>
      </c>
      <c r="H55" s="70"/>
      <c r="I55" s="25">
        <v>10</v>
      </c>
    </row>
    <row r="56" spans="2:11">
      <c r="B56" s="1" t="s">
        <v>2582</v>
      </c>
      <c r="E56" s="1" t="s">
        <v>2583</v>
      </c>
    </row>
    <row r="60" spans="2:11">
      <c r="B60" t="s">
        <v>2584</v>
      </c>
    </row>
    <row r="62" spans="2:11">
      <c r="B62" t="s">
        <v>2585</v>
      </c>
    </row>
    <row r="63" spans="2:11">
      <c r="B63" t="s">
        <v>2214</v>
      </c>
    </row>
    <row r="64" spans="2:11">
      <c r="B64" t="s">
        <v>2586</v>
      </c>
    </row>
    <row r="65" spans="2:11">
      <c r="B65" t="s">
        <v>2587</v>
      </c>
    </row>
    <row r="67" spans="2:11">
      <c r="B67" s="1" t="s">
        <v>2386</v>
      </c>
      <c r="C67" s="1"/>
      <c r="D67" s="1"/>
      <c r="E67" s="1"/>
      <c r="F67" s="1"/>
      <c r="G67" s="1"/>
      <c r="H67" s="1"/>
      <c r="I67" s="1"/>
    </row>
    <row r="68" spans="2:11">
      <c r="B68" s="74" t="s">
        <v>2388</v>
      </c>
      <c r="C68" s="13" t="s">
        <v>2389</v>
      </c>
      <c r="D68" s="185" t="s">
        <v>2390</v>
      </c>
      <c r="E68" s="21" t="s">
        <v>2391</v>
      </c>
      <c r="F68" s="185" t="s">
        <v>2392</v>
      </c>
      <c r="G68" s="13" t="s">
        <v>2393</v>
      </c>
      <c r="H68" s="185" t="s">
        <v>2394</v>
      </c>
      <c r="I68" s="13" t="s">
        <v>2216</v>
      </c>
    </row>
    <row r="69" spans="2:11">
      <c r="B69" s="80">
        <v>7369</v>
      </c>
      <c r="C69" s="24" t="s">
        <v>2588</v>
      </c>
      <c r="D69" s="68" t="s">
        <v>2217</v>
      </c>
      <c r="E69" s="27">
        <v>7902</v>
      </c>
      <c r="F69" s="69">
        <v>29572</v>
      </c>
      <c r="G69" s="24">
        <v>800</v>
      </c>
      <c r="H69" s="68"/>
      <c r="I69" s="24">
        <v>20</v>
      </c>
    </row>
    <row r="70" spans="2:11">
      <c r="B70" s="80">
        <v>7499</v>
      </c>
      <c r="C70" s="24" t="s">
        <v>2589</v>
      </c>
      <c r="D70" s="68" t="s">
        <v>2221</v>
      </c>
      <c r="E70" s="27">
        <v>7698</v>
      </c>
      <c r="F70" s="69">
        <v>29637</v>
      </c>
      <c r="G70" s="24">
        <v>1600</v>
      </c>
      <c r="H70" s="68">
        <v>300</v>
      </c>
      <c r="I70" s="24">
        <v>30</v>
      </c>
    </row>
    <row r="71" spans="2:11">
      <c r="B71" s="80">
        <v>7521</v>
      </c>
      <c r="C71" s="24" t="s">
        <v>2590</v>
      </c>
      <c r="D71" s="68" t="s">
        <v>2221</v>
      </c>
      <c r="E71" s="27">
        <v>7698</v>
      </c>
      <c r="F71" s="69">
        <v>29639</v>
      </c>
      <c r="G71" s="24">
        <v>1250</v>
      </c>
      <c r="H71" s="68">
        <v>500</v>
      </c>
      <c r="I71" s="24">
        <v>30</v>
      </c>
    </row>
    <row r="72" spans="2:11">
      <c r="B72" s="81">
        <v>7566</v>
      </c>
      <c r="C72" s="77" t="s">
        <v>2591</v>
      </c>
      <c r="D72" s="78" t="s">
        <v>2218</v>
      </c>
      <c r="E72" s="84">
        <v>7839</v>
      </c>
      <c r="F72" s="79">
        <v>29678</v>
      </c>
      <c r="G72" s="77">
        <v>2975</v>
      </c>
      <c r="H72" s="78"/>
      <c r="I72" s="77">
        <v>20</v>
      </c>
      <c r="J72" s="62" t="s">
        <v>2572</v>
      </c>
      <c r="K72" t="s">
        <v>2592</v>
      </c>
    </row>
    <row r="73" spans="2:11">
      <c r="B73" s="80">
        <v>7654</v>
      </c>
      <c r="C73" s="24" t="s">
        <v>2568</v>
      </c>
      <c r="D73" s="68" t="s">
        <v>2221</v>
      </c>
      <c r="E73" s="27">
        <v>7698</v>
      </c>
      <c r="F73" s="69">
        <v>29857</v>
      </c>
      <c r="G73" s="24">
        <v>1250</v>
      </c>
      <c r="H73" s="68">
        <v>1400</v>
      </c>
      <c r="I73" s="24">
        <v>30</v>
      </c>
    </row>
    <row r="74" spans="2:11">
      <c r="B74" s="80">
        <v>7698</v>
      </c>
      <c r="C74" s="24" t="s">
        <v>2569</v>
      </c>
      <c r="D74" s="68" t="s">
        <v>2218</v>
      </c>
      <c r="E74" s="27">
        <v>7839</v>
      </c>
      <c r="F74" s="69">
        <v>29707</v>
      </c>
      <c r="G74" s="24">
        <v>2850</v>
      </c>
      <c r="H74" s="68"/>
      <c r="I74" s="24">
        <v>30</v>
      </c>
      <c r="J74" s="62"/>
    </row>
    <row r="75" spans="2:11">
      <c r="B75" s="80">
        <v>7782</v>
      </c>
      <c r="C75" s="24" t="s">
        <v>2570</v>
      </c>
      <c r="D75" s="68" t="s">
        <v>2218</v>
      </c>
      <c r="E75" s="27">
        <v>7839</v>
      </c>
      <c r="F75" s="69">
        <v>29746</v>
      </c>
      <c r="G75" s="24">
        <v>2450</v>
      </c>
      <c r="H75" s="68"/>
      <c r="I75" s="24">
        <v>10</v>
      </c>
      <c r="J75" s="62"/>
    </row>
    <row r="76" spans="2:11">
      <c r="B76" s="85">
        <v>7788</v>
      </c>
      <c r="C76" s="86" t="s">
        <v>2571</v>
      </c>
      <c r="D76" s="87" t="s">
        <v>2220</v>
      </c>
      <c r="E76" s="64">
        <v>7566</v>
      </c>
      <c r="F76" s="88">
        <v>31886</v>
      </c>
      <c r="G76" s="86">
        <v>3000</v>
      </c>
      <c r="H76" s="87"/>
      <c r="I76" s="86">
        <v>20</v>
      </c>
      <c r="J76" s="62" t="s">
        <v>2566</v>
      </c>
      <c r="K76" t="s">
        <v>2592</v>
      </c>
    </row>
    <row r="77" spans="2:11">
      <c r="B77" s="82">
        <v>7839</v>
      </c>
      <c r="C77" s="44" t="s">
        <v>2573</v>
      </c>
      <c r="D77" s="75" t="s">
        <v>2219</v>
      </c>
      <c r="E77" s="26"/>
      <c r="F77" s="76">
        <v>29907</v>
      </c>
      <c r="G77" s="44">
        <v>5000</v>
      </c>
      <c r="H77" s="75"/>
      <c r="I77" s="44">
        <v>10</v>
      </c>
      <c r="J77" s="62" t="s">
        <v>2578</v>
      </c>
    </row>
    <row r="78" spans="2:11">
      <c r="B78" s="80">
        <v>7844</v>
      </c>
      <c r="C78" s="24" t="s">
        <v>2576</v>
      </c>
      <c r="D78" s="68" t="s">
        <v>2221</v>
      </c>
      <c r="E78" s="27">
        <v>7698</v>
      </c>
      <c r="F78" s="69">
        <v>29837</v>
      </c>
      <c r="G78" s="24">
        <v>1500</v>
      </c>
      <c r="H78" s="68">
        <v>0</v>
      </c>
      <c r="I78" s="24">
        <v>30</v>
      </c>
    </row>
    <row r="79" spans="2:11">
      <c r="B79" s="89">
        <v>7876</v>
      </c>
      <c r="C79" s="90" t="s">
        <v>2577</v>
      </c>
      <c r="D79" s="91" t="s">
        <v>2217</v>
      </c>
      <c r="E79" s="60">
        <v>7788</v>
      </c>
      <c r="F79" s="92">
        <v>31920</v>
      </c>
      <c r="G79" s="90">
        <v>1100</v>
      </c>
      <c r="H79" s="91"/>
      <c r="I79" s="90">
        <v>20</v>
      </c>
      <c r="J79" s="62" t="s">
        <v>2574</v>
      </c>
      <c r="K79" t="s">
        <v>2586</v>
      </c>
    </row>
    <row r="80" spans="2:11">
      <c r="B80" s="80">
        <v>7900</v>
      </c>
      <c r="C80" s="24" t="s">
        <v>2579</v>
      </c>
      <c r="D80" s="68" t="s">
        <v>2217</v>
      </c>
      <c r="E80" s="27">
        <v>7698</v>
      </c>
      <c r="F80" s="69">
        <v>29923</v>
      </c>
      <c r="G80" s="24">
        <v>950</v>
      </c>
      <c r="H80" s="68"/>
      <c r="I80" s="24">
        <v>30</v>
      </c>
    </row>
    <row r="81" spans="2:9">
      <c r="B81" s="80">
        <v>7902</v>
      </c>
      <c r="C81" s="24" t="s">
        <v>2580</v>
      </c>
      <c r="D81" s="68" t="s">
        <v>2220</v>
      </c>
      <c r="E81" s="27">
        <v>7566</v>
      </c>
      <c r="F81" s="69">
        <v>29923</v>
      </c>
      <c r="G81" s="24">
        <v>3000</v>
      </c>
      <c r="H81" s="68"/>
      <c r="I81" s="24">
        <v>20</v>
      </c>
    </row>
    <row r="82" spans="2:9">
      <c r="B82" s="83">
        <v>7934</v>
      </c>
      <c r="C82" s="25" t="s">
        <v>2581</v>
      </c>
      <c r="D82" s="70" t="s">
        <v>2217</v>
      </c>
      <c r="E82" s="29">
        <v>7782</v>
      </c>
      <c r="F82" s="71">
        <v>29974</v>
      </c>
      <c r="G82" s="25">
        <v>1300</v>
      </c>
      <c r="H82" s="70"/>
      <c r="I82" s="25">
        <v>10</v>
      </c>
    </row>
    <row r="83" spans="2:9">
      <c r="B83" s="1" t="s">
        <v>2582</v>
      </c>
      <c r="E83" s="1" t="s">
        <v>2583</v>
      </c>
    </row>
    <row r="86" spans="2:9">
      <c r="B86" t="s">
        <v>2593</v>
      </c>
    </row>
    <row r="88" spans="2:9">
      <c r="B88" t="s">
        <v>2585</v>
      </c>
    </row>
    <row r="89" spans="2:9">
      <c r="B89" t="s">
        <v>2214</v>
      </c>
    </row>
    <row r="90" spans="2:9">
      <c r="B90" s="56" t="s">
        <v>2594</v>
      </c>
    </row>
    <row r="91" spans="2:9">
      <c r="B91" t="s">
        <v>2575</v>
      </c>
    </row>
    <row r="92" spans="2:9">
      <c r="B92" t="s">
        <v>2595</v>
      </c>
    </row>
    <row r="108" spans="2:2">
      <c r="B108" t="s">
        <v>2596</v>
      </c>
    </row>
    <row r="110" spans="2:2">
      <c r="B110" t="s">
        <v>2585</v>
      </c>
    </row>
    <row r="111" spans="2:2">
      <c r="B111" t="s">
        <v>2214</v>
      </c>
    </row>
    <row r="112" spans="2:2">
      <c r="B112" t="s">
        <v>2586</v>
      </c>
    </row>
    <row r="113" spans="2:2">
      <c r="B113" t="s">
        <v>2592</v>
      </c>
    </row>
    <row r="114" spans="2:2">
      <c r="B114" s="49" t="s">
        <v>2597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5"/>
  <sheetViews>
    <sheetView zoomScaleNormal="100" workbookViewId="0"/>
  </sheetViews>
  <sheetFormatPr defaultRowHeight="16.5"/>
  <cols>
    <col min="3" max="3" width="11.125" customWidth="1"/>
    <col min="4" max="4" width="12.125" customWidth="1"/>
    <col min="5" max="5" width="10.5" customWidth="1"/>
    <col min="6" max="6" width="11.625" customWidth="1"/>
    <col min="7" max="7" width="11" customWidth="1"/>
  </cols>
  <sheetData>
    <row r="1" spans="1:9">
      <c r="A1" t="str">
        <f>HYPERLINK("#'목차'!A1", "목차")</f>
        <v>목차</v>
      </c>
    </row>
    <row r="3" spans="1:9">
      <c r="B3" s="18" t="s">
        <v>778</v>
      </c>
    </row>
    <row r="5" spans="1:9">
      <c r="B5" s="1" t="s">
        <v>5</v>
      </c>
      <c r="C5" s="1"/>
      <c r="D5" s="1"/>
      <c r="E5" s="1"/>
      <c r="F5" s="1"/>
      <c r="G5" s="1"/>
      <c r="H5" s="1"/>
      <c r="I5" s="1"/>
    </row>
    <row r="6" spans="1:9">
      <c r="B6" s="74" t="s">
        <v>6</v>
      </c>
      <c r="C6" s="13" t="s">
        <v>7</v>
      </c>
      <c r="D6" s="185" t="s">
        <v>79</v>
      </c>
      <c r="E6" s="21" t="s">
        <v>82</v>
      </c>
      <c r="F6" s="185" t="s">
        <v>8</v>
      </c>
      <c r="G6" s="13" t="s">
        <v>9</v>
      </c>
      <c r="H6" s="185" t="s">
        <v>83</v>
      </c>
      <c r="I6" s="13" t="s">
        <v>80</v>
      </c>
    </row>
    <row r="7" spans="1:9">
      <c r="B7" s="80">
        <v>7369</v>
      </c>
      <c r="C7" s="24" t="s">
        <v>84</v>
      </c>
      <c r="D7" s="68" t="s">
        <v>98</v>
      </c>
      <c r="E7" s="27">
        <v>7902</v>
      </c>
      <c r="F7" s="69">
        <v>29572</v>
      </c>
      <c r="G7" s="24">
        <v>800</v>
      </c>
      <c r="H7" s="68"/>
      <c r="I7" s="24">
        <v>20</v>
      </c>
    </row>
    <row r="8" spans="1:9">
      <c r="B8" s="80">
        <v>7499</v>
      </c>
      <c r="C8" s="24" t="s">
        <v>85</v>
      </c>
      <c r="D8" s="68" t="s">
        <v>99</v>
      </c>
      <c r="E8" s="27">
        <v>7698</v>
      </c>
      <c r="F8" s="69">
        <v>29637</v>
      </c>
      <c r="G8" s="24">
        <v>1600</v>
      </c>
      <c r="H8" s="68">
        <v>300</v>
      </c>
      <c r="I8" s="24">
        <v>30</v>
      </c>
    </row>
    <row r="9" spans="1:9">
      <c r="B9" s="80">
        <v>7521</v>
      </c>
      <c r="C9" s="24" t="s">
        <v>86</v>
      </c>
      <c r="D9" s="68" t="s">
        <v>99</v>
      </c>
      <c r="E9" s="27">
        <v>7698</v>
      </c>
      <c r="F9" s="69">
        <v>29639</v>
      </c>
      <c r="G9" s="24">
        <v>1250</v>
      </c>
      <c r="H9" s="68">
        <v>500</v>
      </c>
      <c r="I9" s="24">
        <v>30</v>
      </c>
    </row>
    <row r="10" spans="1:9">
      <c r="B10" s="80">
        <v>7566</v>
      </c>
      <c r="C10" s="24" t="s">
        <v>87</v>
      </c>
      <c r="D10" s="68" t="s">
        <v>100</v>
      </c>
      <c r="E10" s="27">
        <v>7839</v>
      </c>
      <c r="F10" s="69">
        <v>29678</v>
      </c>
      <c r="G10" s="24">
        <v>2975</v>
      </c>
      <c r="H10" s="68"/>
      <c r="I10" s="24">
        <v>20</v>
      </c>
    </row>
    <row r="11" spans="1:9">
      <c r="B11" s="80">
        <v>7654</v>
      </c>
      <c r="C11" s="24" t="s">
        <v>88</v>
      </c>
      <c r="D11" s="68" t="s">
        <v>99</v>
      </c>
      <c r="E11" s="27">
        <v>7698</v>
      </c>
      <c r="F11" s="69">
        <v>29857</v>
      </c>
      <c r="G11" s="24">
        <v>1250</v>
      </c>
      <c r="H11" s="68">
        <v>1400</v>
      </c>
      <c r="I11" s="24">
        <v>30</v>
      </c>
    </row>
    <row r="12" spans="1:9">
      <c r="B12" s="80">
        <v>7698</v>
      </c>
      <c r="C12" s="24" t="s">
        <v>89</v>
      </c>
      <c r="D12" s="68" t="s">
        <v>100</v>
      </c>
      <c r="E12" s="27">
        <v>7839</v>
      </c>
      <c r="F12" s="69">
        <v>29707</v>
      </c>
      <c r="G12" s="24">
        <v>2850</v>
      </c>
      <c r="H12" s="68"/>
      <c r="I12" s="24">
        <v>30</v>
      </c>
    </row>
    <row r="13" spans="1:9">
      <c r="B13" s="80">
        <v>7782</v>
      </c>
      <c r="C13" s="24" t="s">
        <v>90</v>
      </c>
      <c r="D13" s="68" t="s">
        <v>100</v>
      </c>
      <c r="E13" s="27">
        <v>7839</v>
      </c>
      <c r="F13" s="69">
        <v>29746</v>
      </c>
      <c r="G13" s="24">
        <v>2450</v>
      </c>
      <c r="H13" s="68"/>
      <c r="I13" s="24">
        <v>10</v>
      </c>
    </row>
    <row r="14" spans="1:9">
      <c r="B14" s="80">
        <v>7788</v>
      </c>
      <c r="C14" s="24" t="s">
        <v>91</v>
      </c>
      <c r="D14" s="68" t="s">
        <v>101</v>
      </c>
      <c r="E14" s="27">
        <v>7566</v>
      </c>
      <c r="F14" s="69">
        <v>31886</v>
      </c>
      <c r="G14" s="24">
        <v>3000</v>
      </c>
      <c r="H14" s="68"/>
      <c r="I14" s="24">
        <v>20</v>
      </c>
    </row>
    <row r="15" spans="1:9">
      <c r="B15" s="80">
        <v>7839</v>
      </c>
      <c r="C15" s="24" t="s">
        <v>92</v>
      </c>
      <c r="D15" s="68" t="s">
        <v>102</v>
      </c>
      <c r="E15" s="27"/>
      <c r="F15" s="69">
        <v>29907</v>
      </c>
      <c r="G15" s="24">
        <v>5000</v>
      </c>
      <c r="H15" s="68"/>
      <c r="I15" s="24">
        <v>10</v>
      </c>
    </row>
    <row r="16" spans="1:9">
      <c r="B16" s="80">
        <v>7844</v>
      </c>
      <c r="C16" s="24" t="s">
        <v>93</v>
      </c>
      <c r="D16" s="68" t="s">
        <v>99</v>
      </c>
      <c r="E16" s="27">
        <v>7698</v>
      </c>
      <c r="F16" s="69">
        <v>29837</v>
      </c>
      <c r="G16" s="24">
        <v>1500</v>
      </c>
      <c r="H16" s="68">
        <v>0</v>
      </c>
      <c r="I16" s="24">
        <v>30</v>
      </c>
    </row>
    <row r="17" spans="2:9">
      <c r="B17" s="80">
        <v>7876</v>
      </c>
      <c r="C17" s="24" t="s">
        <v>94</v>
      </c>
      <c r="D17" s="68" t="s">
        <v>98</v>
      </c>
      <c r="E17" s="27">
        <v>7788</v>
      </c>
      <c r="F17" s="69">
        <v>31920</v>
      </c>
      <c r="G17" s="24">
        <v>1100</v>
      </c>
      <c r="H17" s="68"/>
      <c r="I17" s="24">
        <v>20</v>
      </c>
    </row>
    <row r="18" spans="2:9">
      <c r="B18" s="80">
        <v>7900</v>
      </c>
      <c r="C18" s="24" t="s">
        <v>95</v>
      </c>
      <c r="D18" s="68" t="s">
        <v>98</v>
      </c>
      <c r="E18" s="27">
        <v>7698</v>
      </c>
      <c r="F18" s="69">
        <v>29923</v>
      </c>
      <c r="G18" s="24">
        <v>950</v>
      </c>
      <c r="H18" s="68"/>
      <c r="I18" s="24">
        <v>30</v>
      </c>
    </row>
    <row r="19" spans="2:9">
      <c r="B19" s="80">
        <v>7902</v>
      </c>
      <c r="C19" s="24" t="s">
        <v>96</v>
      </c>
      <c r="D19" s="68" t="s">
        <v>101</v>
      </c>
      <c r="E19" s="27">
        <v>7566</v>
      </c>
      <c r="F19" s="69">
        <v>29923</v>
      </c>
      <c r="G19" s="24">
        <v>3000</v>
      </c>
      <c r="H19" s="68"/>
      <c r="I19" s="24">
        <v>20</v>
      </c>
    </row>
    <row r="20" spans="2:9">
      <c r="B20" s="83">
        <v>7934</v>
      </c>
      <c r="C20" s="25" t="s">
        <v>97</v>
      </c>
      <c r="D20" s="70" t="s">
        <v>98</v>
      </c>
      <c r="E20" s="29">
        <v>7782</v>
      </c>
      <c r="F20" s="71">
        <v>29974</v>
      </c>
      <c r="G20" s="25">
        <v>1300</v>
      </c>
      <c r="H20" s="70"/>
      <c r="I20" s="25">
        <v>10</v>
      </c>
    </row>
    <row r="22" spans="2:9">
      <c r="B22" t="s">
        <v>777</v>
      </c>
    </row>
    <row r="23" spans="2:9">
      <c r="B23" t="s">
        <v>776</v>
      </c>
    </row>
    <row r="24" spans="2:9">
      <c r="B24" t="s">
        <v>2497</v>
      </c>
    </row>
    <row r="25" spans="2:9">
      <c r="B25" t="s">
        <v>2498</v>
      </c>
    </row>
    <row r="26" spans="2:9">
      <c r="B26" t="s">
        <v>2499</v>
      </c>
    </row>
    <row r="28" spans="2:9">
      <c r="B28" s="13" t="s">
        <v>2500</v>
      </c>
      <c r="C28" s="185" t="s">
        <v>2501</v>
      </c>
      <c r="D28" s="13" t="s">
        <v>2502</v>
      </c>
      <c r="E28" s="185" t="s">
        <v>2503</v>
      </c>
      <c r="F28" s="13" t="s">
        <v>2504</v>
      </c>
      <c r="G28" s="186" t="s">
        <v>2505</v>
      </c>
    </row>
    <row r="29" spans="2:9">
      <c r="B29" s="35">
        <v>10</v>
      </c>
      <c r="C29" s="95">
        <v>1300</v>
      </c>
      <c r="D29" s="35">
        <v>2450</v>
      </c>
      <c r="E29" s="95">
        <v>5000</v>
      </c>
      <c r="F29" s="35"/>
      <c r="G29" s="37"/>
    </row>
    <row r="30" spans="2:9">
      <c r="B30" s="24">
        <v>20</v>
      </c>
      <c r="C30" s="68">
        <v>1900</v>
      </c>
      <c r="D30" s="24">
        <v>2975</v>
      </c>
      <c r="E30" s="68"/>
      <c r="F30" s="24">
        <v>6000</v>
      </c>
      <c r="G30" s="42"/>
    </row>
    <row r="31" spans="2:9">
      <c r="B31" s="25">
        <v>30</v>
      </c>
      <c r="C31" s="70">
        <v>950</v>
      </c>
      <c r="D31" s="25">
        <v>2850</v>
      </c>
      <c r="E31" s="70"/>
      <c r="F31" s="25"/>
      <c r="G31" s="38">
        <v>5600</v>
      </c>
    </row>
    <row r="34" spans="2:4">
      <c r="B34" s="18" t="s">
        <v>2506</v>
      </c>
    </row>
    <row r="36" spans="2:4">
      <c r="B36" t="s">
        <v>2507</v>
      </c>
    </row>
    <row r="37" spans="2:4">
      <c r="B37" t="s">
        <v>2508</v>
      </c>
    </row>
    <row r="38" spans="2:4">
      <c r="B38" t="s">
        <v>2509</v>
      </c>
    </row>
    <row r="39" spans="2:4">
      <c r="B39" t="s">
        <v>2510</v>
      </c>
    </row>
    <row r="40" spans="2:4">
      <c r="B40" t="s">
        <v>2511</v>
      </c>
    </row>
    <row r="41" spans="2:4">
      <c r="B41" t="s">
        <v>2499</v>
      </c>
    </row>
    <row r="43" spans="2:4">
      <c r="B43" t="s">
        <v>775</v>
      </c>
    </row>
    <row r="44" spans="2:4">
      <c r="B44" t="s">
        <v>2512</v>
      </c>
    </row>
    <row r="46" spans="2:4">
      <c r="B46" s="184" t="s">
        <v>2500</v>
      </c>
      <c r="C46" s="13" t="s">
        <v>2513</v>
      </c>
      <c r="D46" s="186" t="s">
        <v>2514</v>
      </c>
    </row>
    <row r="47" spans="2:4">
      <c r="B47" s="22">
        <v>30</v>
      </c>
      <c r="C47" s="24" t="s">
        <v>2501</v>
      </c>
      <c r="D47" s="42">
        <v>950</v>
      </c>
    </row>
    <row r="48" spans="2:4">
      <c r="B48" s="22">
        <v>30</v>
      </c>
      <c r="C48" s="24" t="s">
        <v>2502</v>
      </c>
      <c r="D48" s="42">
        <v>2850</v>
      </c>
    </row>
    <row r="49" spans="2:4">
      <c r="B49" s="22">
        <v>30</v>
      </c>
      <c r="C49" s="24" t="s">
        <v>2505</v>
      </c>
      <c r="D49" s="42">
        <v>5600</v>
      </c>
    </row>
    <row r="50" spans="2:4">
      <c r="B50" s="22">
        <v>20</v>
      </c>
      <c r="C50" s="24" t="s">
        <v>2501</v>
      </c>
      <c r="D50" s="42">
        <v>1900</v>
      </c>
    </row>
    <row r="51" spans="2:4">
      <c r="B51" s="22">
        <v>20</v>
      </c>
      <c r="C51" s="24" t="s">
        <v>2502</v>
      </c>
      <c r="D51" s="42">
        <v>2975</v>
      </c>
    </row>
    <row r="52" spans="2:4">
      <c r="B52" s="22">
        <v>20</v>
      </c>
      <c r="C52" s="24" t="s">
        <v>2504</v>
      </c>
      <c r="D52" s="42">
        <v>6000</v>
      </c>
    </row>
    <row r="53" spans="2:4">
      <c r="B53" s="22">
        <v>10</v>
      </c>
      <c r="C53" s="24" t="s">
        <v>2501</v>
      </c>
      <c r="D53" s="42">
        <v>1300</v>
      </c>
    </row>
    <row r="54" spans="2:4">
      <c r="B54" s="22">
        <v>10</v>
      </c>
      <c r="C54" s="24" t="s">
        <v>2502</v>
      </c>
      <c r="D54" s="42">
        <v>2450</v>
      </c>
    </row>
    <row r="55" spans="2:4">
      <c r="B55" s="23">
        <v>10</v>
      </c>
      <c r="C55" s="25" t="s">
        <v>2503</v>
      </c>
      <c r="D55" s="38">
        <v>5000</v>
      </c>
    </row>
    <row r="58" spans="2:4">
      <c r="B58" s="18" t="s">
        <v>2515</v>
      </c>
    </row>
    <row r="60" spans="2:4">
      <c r="B60" t="s">
        <v>2516</v>
      </c>
    </row>
    <row r="62" spans="2:4">
      <c r="B62" t="s">
        <v>2517</v>
      </c>
    </row>
    <row r="64" spans="2:4">
      <c r="B64" s="177" t="s">
        <v>1277</v>
      </c>
      <c r="C64" s="177"/>
      <c r="D64" s="177"/>
    </row>
    <row r="65" spans="2:4">
      <c r="B65" s="177" t="s">
        <v>1278</v>
      </c>
      <c r="C65" s="177"/>
      <c r="D65" s="177"/>
    </row>
    <row r="66" spans="2:4">
      <c r="B66" s="177" t="s">
        <v>1279</v>
      </c>
      <c r="C66" s="177"/>
      <c r="D66" s="177"/>
    </row>
    <row r="67" spans="2:4">
      <c r="B67" s="177" t="s">
        <v>1280</v>
      </c>
      <c r="C67" s="177"/>
      <c r="D67" s="177"/>
    </row>
    <row r="68" spans="2:4">
      <c r="B68" s="177" t="s">
        <v>1281</v>
      </c>
      <c r="C68" s="177"/>
      <c r="D68" s="177"/>
    </row>
    <row r="69" spans="2:4">
      <c r="B69" s="177" t="s">
        <v>1282</v>
      </c>
      <c r="C69" s="177"/>
      <c r="D69" s="177"/>
    </row>
    <row r="70" spans="2:4">
      <c r="B70" s="177" t="s">
        <v>1283</v>
      </c>
      <c r="C70" s="177"/>
      <c r="D70" s="177"/>
    </row>
    <row r="71" spans="2:4">
      <c r="B71" s="177" t="s">
        <v>1284</v>
      </c>
      <c r="C71" s="177"/>
      <c r="D71" s="177"/>
    </row>
    <row r="72" spans="2:4">
      <c r="B72" t="s">
        <v>2518</v>
      </c>
    </row>
    <row r="75" spans="2:4">
      <c r="B75" t="s">
        <v>2519</v>
      </c>
    </row>
    <row r="78" spans="2:4">
      <c r="B78" s="177" t="s">
        <v>1292</v>
      </c>
    </row>
    <row r="79" spans="2:4">
      <c r="B79" s="177" t="s">
        <v>1285</v>
      </c>
    </row>
    <row r="80" spans="2:4">
      <c r="B80" s="177" t="s">
        <v>1286</v>
      </c>
    </row>
    <row r="81" spans="2:2">
      <c r="B81" s="177" t="s">
        <v>1287</v>
      </c>
    </row>
    <row r="82" spans="2:2">
      <c r="B82" s="177" t="s">
        <v>1288</v>
      </c>
    </row>
    <row r="83" spans="2:2">
      <c r="B83" s="177" t="s">
        <v>1289</v>
      </c>
    </row>
    <row r="84" spans="2:2">
      <c r="B84" s="177" t="s">
        <v>1290</v>
      </c>
    </row>
    <row r="85" spans="2:2">
      <c r="B85" s="177" t="s">
        <v>1291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6.5"/>
  <cols>
    <col min="4" max="4" width="11.25" customWidth="1"/>
    <col min="6" max="6" width="11.75" customWidth="1"/>
  </cols>
  <sheetData>
    <row r="1" spans="1:9">
      <c r="A1" t="str">
        <f>HYPERLINK("#'목차'!A1", "목차")</f>
        <v>목차</v>
      </c>
    </row>
    <row r="2" spans="1:9">
      <c r="B2" s="18" t="s">
        <v>3758</v>
      </c>
    </row>
    <row r="4" spans="1:9">
      <c r="B4" s="1" t="s">
        <v>5</v>
      </c>
      <c r="C4" s="1"/>
      <c r="D4" s="1"/>
      <c r="E4" s="1"/>
      <c r="F4" s="1"/>
      <c r="G4" s="1"/>
      <c r="H4" s="1"/>
      <c r="I4" s="1"/>
    </row>
    <row r="5" spans="1:9">
      <c r="B5" s="74" t="s">
        <v>6</v>
      </c>
      <c r="C5" s="13" t="s">
        <v>7</v>
      </c>
      <c r="D5" s="185" t="s">
        <v>79</v>
      </c>
      <c r="E5" s="21" t="s">
        <v>82</v>
      </c>
      <c r="F5" s="185" t="s">
        <v>8</v>
      </c>
      <c r="G5" s="13" t="s">
        <v>9</v>
      </c>
      <c r="H5" s="185" t="s">
        <v>83</v>
      </c>
      <c r="I5" s="13" t="s">
        <v>80</v>
      </c>
    </row>
    <row r="6" spans="1:9">
      <c r="B6" s="80">
        <v>7369</v>
      </c>
      <c r="C6" s="24" t="s">
        <v>84</v>
      </c>
      <c r="D6" s="68" t="s">
        <v>98</v>
      </c>
      <c r="E6" s="27">
        <v>7902</v>
      </c>
      <c r="F6" s="69">
        <v>29572</v>
      </c>
      <c r="G6" s="24">
        <v>800</v>
      </c>
      <c r="H6" s="68"/>
      <c r="I6" s="24">
        <v>20</v>
      </c>
    </row>
    <row r="7" spans="1:9">
      <c r="B7" s="80">
        <v>7499</v>
      </c>
      <c r="C7" s="24" t="s">
        <v>85</v>
      </c>
      <c r="D7" s="68" t="s">
        <v>99</v>
      </c>
      <c r="E7" s="27">
        <v>7698</v>
      </c>
      <c r="F7" s="69">
        <v>29637</v>
      </c>
      <c r="G7" s="24">
        <v>1600</v>
      </c>
      <c r="H7" s="68">
        <v>300</v>
      </c>
      <c r="I7" s="24">
        <v>30</v>
      </c>
    </row>
    <row r="8" spans="1:9">
      <c r="B8" s="80">
        <v>7521</v>
      </c>
      <c r="C8" s="24" t="s">
        <v>86</v>
      </c>
      <c r="D8" s="68" t="s">
        <v>99</v>
      </c>
      <c r="E8" s="27">
        <v>7698</v>
      </c>
      <c r="F8" s="69">
        <v>29639</v>
      </c>
      <c r="G8" s="24">
        <v>1250</v>
      </c>
      <c r="H8" s="68">
        <v>500</v>
      </c>
      <c r="I8" s="24">
        <v>30</v>
      </c>
    </row>
    <row r="9" spans="1:9">
      <c r="B9" s="80">
        <v>7566</v>
      </c>
      <c r="C9" s="24" t="s">
        <v>87</v>
      </c>
      <c r="D9" s="68" t="s">
        <v>100</v>
      </c>
      <c r="E9" s="27">
        <v>7839</v>
      </c>
      <c r="F9" s="69">
        <v>29678</v>
      </c>
      <c r="G9" s="24">
        <v>2975</v>
      </c>
      <c r="H9" s="68"/>
      <c r="I9" s="24">
        <v>20</v>
      </c>
    </row>
    <row r="10" spans="1:9">
      <c r="B10" s="80">
        <v>7654</v>
      </c>
      <c r="C10" s="24" t="s">
        <v>88</v>
      </c>
      <c r="D10" s="68" t="s">
        <v>99</v>
      </c>
      <c r="E10" s="27">
        <v>7698</v>
      </c>
      <c r="F10" s="69">
        <v>29857</v>
      </c>
      <c r="G10" s="24">
        <v>1250</v>
      </c>
      <c r="H10" s="68">
        <v>1400</v>
      </c>
      <c r="I10" s="24">
        <v>30</v>
      </c>
    </row>
    <row r="11" spans="1:9">
      <c r="B11" s="80">
        <v>7698</v>
      </c>
      <c r="C11" s="24" t="s">
        <v>89</v>
      </c>
      <c r="D11" s="68" t="s">
        <v>100</v>
      </c>
      <c r="E11" s="27">
        <v>7839</v>
      </c>
      <c r="F11" s="69">
        <v>29707</v>
      </c>
      <c r="G11" s="24">
        <v>2850</v>
      </c>
      <c r="H11" s="68"/>
      <c r="I11" s="24">
        <v>30</v>
      </c>
    </row>
    <row r="12" spans="1:9">
      <c r="B12" s="80">
        <v>7782</v>
      </c>
      <c r="C12" s="24" t="s">
        <v>90</v>
      </c>
      <c r="D12" s="68" t="s">
        <v>100</v>
      </c>
      <c r="E12" s="27">
        <v>7839</v>
      </c>
      <c r="F12" s="69">
        <v>29746</v>
      </c>
      <c r="G12" s="24">
        <v>2450</v>
      </c>
      <c r="H12" s="68"/>
      <c r="I12" s="24">
        <v>10</v>
      </c>
    </row>
    <row r="13" spans="1:9">
      <c r="B13" s="80">
        <v>7788</v>
      </c>
      <c r="C13" s="24" t="s">
        <v>91</v>
      </c>
      <c r="D13" s="68" t="s">
        <v>101</v>
      </c>
      <c r="E13" s="27">
        <v>7566</v>
      </c>
      <c r="F13" s="69">
        <v>31886</v>
      </c>
      <c r="G13" s="24">
        <v>3000</v>
      </c>
      <c r="H13" s="68"/>
      <c r="I13" s="24">
        <v>20</v>
      </c>
    </row>
    <row r="14" spans="1:9">
      <c r="B14" s="80">
        <v>7839</v>
      </c>
      <c r="C14" s="24" t="s">
        <v>92</v>
      </c>
      <c r="D14" s="68" t="s">
        <v>102</v>
      </c>
      <c r="E14" s="27"/>
      <c r="F14" s="69">
        <v>29907</v>
      </c>
      <c r="G14" s="24">
        <v>5000</v>
      </c>
      <c r="H14" s="68"/>
      <c r="I14" s="24">
        <v>10</v>
      </c>
    </row>
    <row r="15" spans="1:9">
      <c r="B15" s="80">
        <v>7844</v>
      </c>
      <c r="C15" s="24" t="s">
        <v>93</v>
      </c>
      <c r="D15" s="68" t="s">
        <v>99</v>
      </c>
      <c r="E15" s="27">
        <v>7698</v>
      </c>
      <c r="F15" s="69">
        <v>29837</v>
      </c>
      <c r="G15" s="24">
        <v>1500</v>
      </c>
      <c r="H15" s="68">
        <v>0</v>
      </c>
      <c r="I15" s="24">
        <v>30</v>
      </c>
    </row>
    <row r="16" spans="1:9">
      <c r="B16" s="80">
        <v>7876</v>
      </c>
      <c r="C16" s="24" t="s">
        <v>94</v>
      </c>
      <c r="D16" s="68" t="s">
        <v>98</v>
      </c>
      <c r="E16" s="27">
        <v>7788</v>
      </c>
      <c r="F16" s="69">
        <v>31920</v>
      </c>
      <c r="G16" s="24">
        <v>1100</v>
      </c>
      <c r="H16" s="68"/>
      <c r="I16" s="24">
        <v>20</v>
      </c>
    </row>
    <row r="17" spans="2:9">
      <c r="B17" s="80">
        <v>7900</v>
      </c>
      <c r="C17" s="24" t="s">
        <v>95</v>
      </c>
      <c r="D17" s="68" t="s">
        <v>98</v>
      </c>
      <c r="E17" s="27">
        <v>7698</v>
      </c>
      <c r="F17" s="69">
        <v>29923</v>
      </c>
      <c r="G17" s="24">
        <v>950</v>
      </c>
      <c r="H17" s="68"/>
      <c r="I17" s="24">
        <v>30</v>
      </c>
    </row>
    <row r="18" spans="2:9">
      <c r="B18" s="80">
        <v>7902</v>
      </c>
      <c r="C18" s="24" t="s">
        <v>96</v>
      </c>
      <c r="D18" s="68" t="s">
        <v>101</v>
      </c>
      <c r="E18" s="27">
        <v>7566</v>
      </c>
      <c r="F18" s="69">
        <v>29923</v>
      </c>
      <c r="G18" s="24">
        <v>3000</v>
      </c>
      <c r="H18" s="68"/>
      <c r="I18" s="24">
        <v>20</v>
      </c>
    </row>
    <row r="19" spans="2:9">
      <c r="B19" s="83">
        <v>7934</v>
      </c>
      <c r="C19" s="25" t="s">
        <v>97</v>
      </c>
      <c r="D19" s="70" t="s">
        <v>98</v>
      </c>
      <c r="E19" s="29">
        <v>7782</v>
      </c>
      <c r="F19" s="71">
        <v>29974</v>
      </c>
      <c r="G19" s="25">
        <v>1300</v>
      </c>
      <c r="H19" s="70"/>
      <c r="I19" s="25">
        <v>10</v>
      </c>
    </row>
    <row r="21" spans="2:9">
      <c r="B21" t="s">
        <v>3759</v>
      </c>
    </row>
    <row r="23" spans="2:9">
      <c r="B23" t="s">
        <v>271</v>
      </c>
    </row>
    <row r="24" spans="2:9">
      <c r="B24" t="s">
        <v>3760</v>
      </c>
    </row>
    <row r="25" spans="2:9">
      <c r="B25" t="s">
        <v>105</v>
      </c>
    </row>
    <row r="26" spans="2:9">
      <c r="B26" t="s">
        <v>227</v>
      </c>
    </row>
    <row r="28" spans="2:9">
      <c r="B28" s="13" t="s">
        <v>3761</v>
      </c>
      <c r="C28" s="185" t="s">
        <v>3758</v>
      </c>
      <c r="D28" s="63"/>
      <c r="E28" s="63"/>
      <c r="F28" s="40"/>
    </row>
    <row r="29" spans="2:9">
      <c r="B29" s="14">
        <v>10</v>
      </c>
      <c r="C29" s="68" t="s">
        <v>3762</v>
      </c>
      <c r="D29" s="68"/>
      <c r="E29" s="68"/>
      <c r="F29" s="42"/>
    </row>
    <row r="30" spans="2:9">
      <c r="B30" s="14">
        <v>20</v>
      </c>
      <c r="C30" s="68" t="s">
        <v>3763</v>
      </c>
      <c r="D30" s="68"/>
      <c r="E30" s="68"/>
      <c r="F30" s="42"/>
    </row>
    <row r="31" spans="2:9">
      <c r="B31" s="15">
        <v>30</v>
      </c>
      <c r="C31" s="70" t="s">
        <v>3764</v>
      </c>
      <c r="D31" s="70"/>
      <c r="E31" s="70"/>
      <c r="F31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6.5"/>
  <cols>
    <col min="4" max="4" width="12" customWidth="1"/>
    <col min="6" max="6" width="12" customWidth="1"/>
  </cols>
  <sheetData>
    <row r="1" spans="1:9">
      <c r="A1" s="188" t="str">
        <f>HYPERLINK("#'목차'!A1", "목차")</f>
        <v>목차</v>
      </c>
    </row>
    <row r="3" spans="1:9">
      <c r="B3" s="18" t="s">
        <v>294</v>
      </c>
    </row>
    <row r="5" spans="1:9">
      <c r="B5" s="1" t="s">
        <v>5</v>
      </c>
      <c r="C5" s="1"/>
      <c r="D5" s="1"/>
      <c r="E5" s="1"/>
      <c r="F5" s="1"/>
      <c r="G5" s="1"/>
      <c r="H5" s="1"/>
      <c r="I5" s="1"/>
    </row>
    <row r="6" spans="1:9">
      <c r="B6" s="74" t="s">
        <v>6</v>
      </c>
      <c r="C6" s="13" t="s">
        <v>7</v>
      </c>
      <c r="D6" s="185" t="s">
        <v>79</v>
      </c>
      <c r="E6" s="21" t="s">
        <v>82</v>
      </c>
      <c r="F6" s="185" t="s">
        <v>8</v>
      </c>
      <c r="G6" s="13" t="s">
        <v>9</v>
      </c>
      <c r="H6" s="185" t="s">
        <v>83</v>
      </c>
      <c r="I6" s="13" t="s">
        <v>80</v>
      </c>
    </row>
    <row r="7" spans="1:9">
      <c r="B7" s="80">
        <v>7369</v>
      </c>
      <c r="C7" s="24" t="s">
        <v>84</v>
      </c>
      <c r="D7" s="68" t="s">
        <v>98</v>
      </c>
      <c r="E7" s="27">
        <v>7902</v>
      </c>
      <c r="F7" s="69">
        <v>29572</v>
      </c>
      <c r="G7" s="24">
        <v>800</v>
      </c>
      <c r="H7" s="68"/>
      <c r="I7" s="24">
        <v>20</v>
      </c>
    </row>
    <row r="8" spans="1:9">
      <c r="B8" s="80">
        <v>7499</v>
      </c>
      <c r="C8" s="24" t="s">
        <v>85</v>
      </c>
      <c r="D8" s="68" t="s">
        <v>99</v>
      </c>
      <c r="E8" s="27">
        <v>7698</v>
      </c>
      <c r="F8" s="69">
        <v>29637</v>
      </c>
      <c r="G8" s="24">
        <v>1600</v>
      </c>
      <c r="H8" s="68">
        <v>300</v>
      </c>
      <c r="I8" s="24">
        <v>30</v>
      </c>
    </row>
    <row r="9" spans="1:9">
      <c r="B9" s="80">
        <v>7521</v>
      </c>
      <c r="C9" s="24" t="s">
        <v>86</v>
      </c>
      <c r="D9" s="68" t="s">
        <v>99</v>
      </c>
      <c r="E9" s="27">
        <v>7698</v>
      </c>
      <c r="F9" s="69">
        <v>29639</v>
      </c>
      <c r="G9" s="24">
        <v>1250</v>
      </c>
      <c r="H9" s="68">
        <v>500</v>
      </c>
      <c r="I9" s="24">
        <v>30</v>
      </c>
    </row>
    <row r="10" spans="1:9">
      <c r="B10" s="80">
        <v>7566</v>
      </c>
      <c r="C10" s="24" t="s">
        <v>87</v>
      </c>
      <c r="D10" s="68" t="s">
        <v>100</v>
      </c>
      <c r="E10" s="27">
        <v>7839</v>
      </c>
      <c r="F10" s="69">
        <v>29678</v>
      </c>
      <c r="G10" s="24">
        <v>2975</v>
      </c>
      <c r="H10" s="68"/>
      <c r="I10" s="24">
        <v>20</v>
      </c>
    </row>
    <row r="11" spans="1:9">
      <c r="B11" s="80">
        <v>7654</v>
      </c>
      <c r="C11" s="24" t="s">
        <v>88</v>
      </c>
      <c r="D11" s="68" t="s">
        <v>99</v>
      </c>
      <c r="E11" s="27">
        <v>7698</v>
      </c>
      <c r="F11" s="69">
        <v>29857</v>
      </c>
      <c r="G11" s="24">
        <v>1250</v>
      </c>
      <c r="H11" s="68">
        <v>1400</v>
      </c>
      <c r="I11" s="24">
        <v>30</v>
      </c>
    </row>
    <row r="12" spans="1:9">
      <c r="B12" s="80">
        <v>7698</v>
      </c>
      <c r="C12" s="24" t="s">
        <v>89</v>
      </c>
      <c r="D12" s="68" t="s">
        <v>100</v>
      </c>
      <c r="E12" s="27">
        <v>7839</v>
      </c>
      <c r="F12" s="69">
        <v>29707</v>
      </c>
      <c r="G12" s="24">
        <v>2850</v>
      </c>
      <c r="H12" s="68"/>
      <c r="I12" s="24">
        <v>30</v>
      </c>
    </row>
    <row r="13" spans="1:9">
      <c r="B13" s="80">
        <v>7782</v>
      </c>
      <c r="C13" s="24" t="s">
        <v>90</v>
      </c>
      <c r="D13" s="68" t="s">
        <v>100</v>
      </c>
      <c r="E13" s="27">
        <v>7839</v>
      </c>
      <c r="F13" s="69">
        <v>29746</v>
      </c>
      <c r="G13" s="24">
        <v>2450</v>
      </c>
      <c r="H13" s="68"/>
      <c r="I13" s="24">
        <v>10</v>
      </c>
    </row>
    <row r="14" spans="1:9">
      <c r="B14" s="80">
        <v>7788</v>
      </c>
      <c r="C14" s="24" t="s">
        <v>91</v>
      </c>
      <c r="D14" s="68" t="s">
        <v>101</v>
      </c>
      <c r="E14" s="27">
        <v>7566</v>
      </c>
      <c r="F14" s="69">
        <v>31886</v>
      </c>
      <c r="G14" s="24">
        <v>3000</v>
      </c>
      <c r="H14" s="68"/>
      <c r="I14" s="24">
        <v>20</v>
      </c>
    </row>
    <row r="15" spans="1:9">
      <c r="B15" s="80">
        <v>7839</v>
      </c>
      <c r="C15" s="24" t="s">
        <v>92</v>
      </c>
      <c r="D15" s="68" t="s">
        <v>102</v>
      </c>
      <c r="E15" s="27"/>
      <c r="F15" s="69">
        <v>29907</v>
      </c>
      <c r="G15" s="24">
        <v>5000</v>
      </c>
      <c r="H15" s="68"/>
      <c r="I15" s="24">
        <v>10</v>
      </c>
    </row>
    <row r="16" spans="1:9">
      <c r="B16" s="80">
        <v>7844</v>
      </c>
      <c r="C16" s="24" t="s">
        <v>93</v>
      </c>
      <c r="D16" s="68" t="s">
        <v>99</v>
      </c>
      <c r="E16" s="27">
        <v>7698</v>
      </c>
      <c r="F16" s="69">
        <v>29837</v>
      </c>
      <c r="G16" s="24">
        <v>1500</v>
      </c>
      <c r="H16" s="68">
        <v>0</v>
      </c>
      <c r="I16" s="24">
        <v>30</v>
      </c>
    </row>
    <row r="17" spans="2:9">
      <c r="B17" s="80">
        <v>7876</v>
      </c>
      <c r="C17" s="24" t="s">
        <v>94</v>
      </c>
      <c r="D17" s="68" t="s">
        <v>98</v>
      </c>
      <c r="E17" s="27">
        <v>7788</v>
      </c>
      <c r="F17" s="69">
        <v>31920</v>
      </c>
      <c r="G17" s="24">
        <v>1100</v>
      </c>
      <c r="H17" s="68"/>
      <c r="I17" s="24">
        <v>20</v>
      </c>
    </row>
    <row r="18" spans="2:9">
      <c r="B18" s="80">
        <v>7900</v>
      </c>
      <c r="C18" s="24" t="s">
        <v>95</v>
      </c>
      <c r="D18" s="68" t="s">
        <v>98</v>
      </c>
      <c r="E18" s="27">
        <v>7698</v>
      </c>
      <c r="F18" s="69">
        <v>29923</v>
      </c>
      <c r="G18" s="24">
        <v>950</v>
      </c>
      <c r="H18" s="68"/>
      <c r="I18" s="24">
        <v>30</v>
      </c>
    </row>
    <row r="19" spans="2:9">
      <c r="B19" s="80">
        <v>7902</v>
      </c>
      <c r="C19" s="24" t="s">
        <v>96</v>
      </c>
      <c r="D19" s="68" t="s">
        <v>101</v>
      </c>
      <c r="E19" s="27">
        <v>7566</v>
      </c>
      <c r="F19" s="69">
        <v>29923</v>
      </c>
      <c r="G19" s="24">
        <v>3000</v>
      </c>
      <c r="H19" s="68"/>
      <c r="I19" s="24">
        <v>20</v>
      </c>
    </row>
    <row r="20" spans="2:9">
      <c r="B20" s="83">
        <v>7934</v>
      </c>
      <c r="C20" s="25" t="s">
        <v>97</v>
      </c>
      <c r="D20" s="70" t="s">
        <v>98</v>
      </c>
      <c r="E20" s="29">
        <v>7782</v>
      </c>
      <c r="F20" s="71">
        <v>29974</v>
      </c>
      <c r="G20" s="25">
        <v>1300</v>
      </c>
      <c r="H20" s="70"/>
      <c r="I20" s="25">
        <v>10</v>
      </c>
    </row>
    <row r="23" spans="2:9">
      <c r="B23" t="s">
        <v>289</v>
      </c>
      <c r="I23" t="s">
        <v>290</v>
      </c>
    </row>
    <row r="25" spans="2:9">
      <c r="B25" t="s">
        <v>291</v>
      </c>
      <c r="I25" t="s">
        <v>292</v>
      </c>
    </row>
    <row r="27" spans="2:9">
      <c r="B27" t="s">
        <v>287</v>
      </c>
      <c r="I27" t="s">
        <v>293</v>
      </c>
    </row>
    <row r="29" spans="2:9">
      <c r="B29" t="s">
        <v>288</v>
      </c>
      <c r="I29" t="s">
        <v>2114</v>
      </c>
    </row>
    <row r="31" spans="2:9">
      <c r="B31" t="s">
        <v>2115</v>
      </c>
      <c r="I31" t="s">
        <v>2116</v>
      </c>
    </row>
    <row r="33" spans="2:9">
      <c r="B33" t="s">
        <v>2117</v>
      </c>
      <c r="I33" t="s">
        <v>2118</v>
      </c>
    </row>
    <row r="35" spans="2:9">
      <c r="B35" t="s">
        <v>2119</v>
      </c>
      <c r="I35" t="s">
        <v>2120</v>
      </c>
    </row>
    <row r="37" spans="2:9">
      <c r="B37" t="s">
        <v>2121</v>
      </c>
      <c r="I37" t="s">
        <v>2122</v>
      </c>
    </row>
    <row r="39" spans="2:9">
      <c r="B39" t="s">
        <v>2123</v>
      </c>
    </row>
    <row r="42" spans="2:9">
      <c r="B42" s="18" t="s">
        <v>2124</v>
      </c>
    </row>
    <row r="44" spans="2:9">
      <c r="B44" t="s">
        <v>2125</v>
      </c>
    </row>
    <row r="45" spans="2:9">
      <c r="B45" t="s">
        <v>2126</v>
      </c>
    </row>
    <row r="47" spans="2:9">
      <c r="B47" t="s">
        <v>2127</v>
      </c>
    </row>
    <row r="49" spans="2:2">
      <c r="B49" t="s">
        <v>2128</v>
      </c>
    </row>
    <row r="50" spans="2:2">
      <c r="B50" t="s">
        <v>2129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33"/>
  <sheetViews>
    <sheetView workbookViewId="0"/>
  </sheetViews>
  <sheetFormatPr defaultRowHeight="16.5"/>
  <cols>
    <col min="4" max="4" width="11.5" customWidth="1"/>
    <col min="5" max="5" width="11.25" customWidth="1"/>
    <col min="6" max="6" width="11.5" customWidth="1"/>
  </cols>
  <sheetData>
    <row r="1" spans="1:9">
      <c r="A1" t="str">
        <f>HYPERLINK("#'목차'!A1", "목차")</f>
        <v>목차</v>
      </c>
    </row>
    <row r="3" spans="1:9">
      <c r="B3" s="18" t="s">
        <v>2598</v>
      </c>
    </row>
    <row r="4" spans="1:9">
      <c r="B4" t="s">
        <v>420</v>
      </c>
    </row>
    <row r="5" spans="1:9">
      <c r="B5" t="s">
        <v>2599</v>
      </c>
    </row>
    <row r="6" spans="1:9">
      <c r="B6" t="s">
        <v>421</v>
      </c>
    </row>
    <row r="9" spans="1:9">
      <c r="B9" t="s">
        <v>422</v>
      </c>
    </row>
    <row r="10" spans="1:9">
      <c r="B10" t="s">
        <v>2600</v>
      </c>
    </row>
    <row r="13" spans="1:9">
      <c r="B13" s="1" t="s">
        <v>2601</v>
      </c>
      <c r="C13" s="1"/>
      <c r="D13" s="1"/>
      <c r="E13" s="1"/>
      <c r="F13" s="1"/>
      <c r="G13" s="1"/>
      <c r="H13" s="1"/>
      <c r="I13" s="1"/>
    </row>
    <row r="14" spans="1:9">
      <c r="B14" s="74" t="s">
        <v>6</v>
      </c>
      <c r="C14" s="13" t="s">
        <v>7</v>
      </c>
      <c r="D14" s="185" t="s">
        <v>79</v>
      </c>
      <c r="E14" s="21" t="s">
        <v>82</v>
      </c>
      <c r="F14" s="185" t="s">
        <v>8</v>
      </c>
      <c r="G14" s="13" t="s">
        <v>9</v>
      </c>
      <c r="H14" s="185" t="s">
        <v>83</v>
      </c>
      <c r="I14" s="13" t="s">
        <v>80</v>
      </c>
    </row>
    <row r="15" spans="1:9">
      <c r="B15" s="80">
        <v>7369</v>
      </c>
      <c r="C15" s="24" t="s">
        <v>2602</v>
      </c>
      <c r="D15" s="68" t="s">
        <v>2603</v>
      </c>
      <c r="E15" s="27">
        <v>7902</v>
      </c>
      <c r="F15" s="69">
        <v>29572</v>
      </c>
      <c r="G15" s="24">
        <v>800</v>
      </c>
      <c r="H15" s="68"/>
      <c r="I15" s="24">
        <v>20</v>
      </c>
    </row>
    <row r="16" spans="1:9">
      <c r="B16" s="80">
        <v>7499</v>
      </c>
      <c r="C16" s="24" t="s">
        <v>2604</v>
      </c>
      <c r="D16" s="68" t="s">
        <v>2605</v>
      </c>
      <c r="E16" s="27">
        <v>7698</v>
      </c>
      <c r="F16" s="69">
        <v>29637</v>
      </c>
      <c r="G16" s="24">
        <v>1600</v>
      </c>
      <c r="H16" s="68">
        <v>300</v>
      </c>
      <c r="I16" s="24">
        <v>30</v>
      </c>
    </row>
    <row r="17" spans="2:9">
      <c r="B17" s="80">
        <v>7521</v>
      </c>
      <c r="C17" s="24" t="s">
        <v>2606</v>
      </c>
      <c r="D17" s="68" t="s">
        <v>2605</v>
      </c>
      <c r="E17" s="27">
        <v>7698</v>
      </c>
      <c r="F17" s="69">
        <v>29639</v>
      </c>
      <c r="G17" s="24">
        <v>1250</v>
      </c>
      <c r="H17" s="68">
        <v>500</v>
      </c>
      <c r="I17" s="24">
        <v>30</v>
      </c>
    </row>
    <row r="18" spans="2:9">
      <c r="B18" s="80">
        <v>7566</v>
      </c>
      <c r="C18" s="24" t="s">
        <v>2607</v>
      </c>
      <c r="D18" s="68" t="s">
        <v>100</v>
      </c>
      <c r="E18" s="27">
        <v>7839</v>
      </c>
      <c r="F18" s="69">
        <v>29678</v>
      </c>
      <c r="G18" s="24">
        <v>2975</v>
      </c>
      <c r="H18" s="68"/>
      <c r="I18" s="24">
        <v>20</v>
      </c>
    </row>
    <row r="19" spans="2:9">
      <c r="B19" s="80">
        <v>7654</v>
      </c>
      <c r="C19" s="24" t="s">
        <v>2608</v>
      </c>
      <c r="D19" s="68" t="s">
        <v>2605</v>
      </c>
      <c r="E19" s="27">
        <v>7698</v>
      </c>
      <c r="F19" s="69">
        <v>29857</v>
      </c>
      <c r="G19" s="24">
        <v>1250</v>
      </c>
      <c r="H19" s="68">
        <v>1400</v>
      </c>
      <c r="I19" s="24">
        <v>30</v>
      </c>
    </row>
    <row r="20" spans="2:9">
      <c r="B20" s="80">
        <v>7698</v>
      </c>
      <c r="C20" s="24" t="s">
        <v>2609</v>
      </c>
      <c r="D20" s="68" t="s">
        <v>2610</v>
      </c>
      <c r="E20" s="27">
        <v>7839</v>
      </c>
      <c r="F20" s="69">
        <v>29707</v>
      </c>
      <c r="G20" s="24">
        <v>2850</v>
      </c>
      <c r="H20" s="68"/>
      <c r="I20" s="24">
        <v>30</v>
      </c>
    </row>
    <row r="21" spans="2:9">
      <c r="B21" s="80">
        <v>7782</v>
      </c>
      <c r="C21" s="24" t="s">
        <v>2611</v>
      </c>
      <c r="D21" s="68" t="s">
        <v>100</v>
      </c>
      <c r="E21" s="27">
        <v>7839</v>
      </c>
      <c r="F21" s="69">
        <v>29746</v>
      </c>
      <c r="G21" s="24">
        <v>2450</v>
      </c>
      <c r="H21" s="68"/>
      <c r="I21" s="24">
        <v>10</v>
      </c>
    </row>
    <row r="22" spans="2:9">
      <c r="B22" s="80">
        <v>7788</v>
      </c>
      <c r="C22" s="24" t="s">
        <v>2612</v>
      </c>
      <c r="D22" s="68" t="s">
        <v>101</v>
      </c>
      <c r="E22" s="27">
        <v>7566</v>
      </c>
      <c r="F22" s="69">
        <v>31886</v>
      </c>
      <c r="G22" s="24">
        <v>3000</v>
      </c>
      <c r="H22" s="68"/>
      <c r="I22" s="24">
        <v>20</v>
      </c>
    </row>
    <row r="23" spans="2:9">
      <c r="B23" s="80">
        <v>7839</v>
      </c>
      <c r="C23" s="24" t="s">
        <v>92</v>
      </c>
      <c r="D23" s="68" t="s">
        <v>102</v>
      </c>
      <c r="E23" s="27"/>
      <c r="F23" s="69">
        <v>29907</v>
      </c>
      <c r="G23" s="24">
        <v>5000</v>
      </c>
      <c r="H23" s="68"/>
      <c r="I23" s="24">
        <v>10</v>
      </c>
    </row>
    <row r="24" spans="2:9">
      <c r="B24" s="80">
        <v>7844</v>
      </c>
      <c r="C24" s="24" t="s">
        <v>93</v>
      </c>
      <c r="D24" s="68" t="s">
        <v>2605</v>
      </c>
      <c r="E24" s="27">
        <v>7698</v>
      </c>
      <c r="F24" s="69">
        <v>29837</v>
      </c>
      <c r="G24" s="24">
        <v>1500</v>
      </c>
      <c r="H24" s="68">
        <v>0</v>
      </c>
      <c r="I24" s="24">
        <v>30</v>
      </c>
    </row>
    <row r="25" spans="2:9">
      <c r="B25" s="80">
        <v>7876</v>
      </c>
      <c r="C25" s="24" t="s">
        <v>2613</v>
      </c>
      <c r="D25" s="68" t="s">
        <v>2603</v>
      </c>
      <c r="E25" s="27">
        <v>7788</v>
      </c>
      <c r="F25" s="69">
        <v>31920</v>
      </c>
      <c r="G25" s="24">
        <v>1100</v>
      </c>
      <c r="H25" s="68"/>
      <c r="I25" s="24">
        <v>20</v>
      </c>
    </row>
    <row r="26" spans="2:9">
      <c r="B26" s="80">
        <v>7900</v>
      </c>
      <c r="C26" s="24" t="s">
        <v>2614</v>
      </c>
      <c r="D26" s="68" t="s">
        <v>2603</v>
      </c>
      <c r="E26" s="27">
        <v>7698</v>
      </c>
      <c r="F26" s="69">
        <v>29923</v>
      </c>
      <c r="G26" s="24">
        <v>950</v>
      </c>
      <c r="H26" s="68"/>
      <c r="I26" s="24">
        <v>30</v>
      </c>
    </row>
    <row r="27" spans="2:9">
      <c r="B27" s="80">
        <v>7902</v>
      </c>
      <c r="C27" s="24" t="s">
        <v>2615</v>
      </c>
      <c r="D27" s="68" t="s">
        <v>2616</v>
      </c>
      <c r="E27" s="27">
        <v>7566</v>
      </c>
      <c r="F27" s="69">
        <v>29923</v>
      </c>
      <c r="G27" s="24">
        <v>3000</v>
      </c>
      <c r="H27" s="68"/>
      <c r="I27" s="24">
        <v>20</v>
      </c>
    </row>
    <row r="28" spans="2:9">
      <c r="B28" s="83">
        <v>7934</v>
      </c>
      <c r="C28" s="25" t="s">
        <v>2617</v>
      </c>
      <c r="D28" s="70" t="s">
        <v>2603</v>
      </c>
      <c r="E28" s="29">
        <v>7782</v>
      </c>
      <c r="F28" s="71">
        <v>29974</v>
      </c>
      <c r="G28" s="25">
        <v>1300</v>
      </c>
      <c r="H28" s="70"/>
      <c r="I28" s="25">
        <v>10</v>
      </c>
    </row>
    <row r="31" spans="2:9">
      <c r="B31" s="150" t="s">
        <v>2618</v>
      </c>
      <c r="C31" s="68"/>
      <c r="D31" s="68"/>
      <c r="E31" s="16"/>
      <c r="F31" s="69"/>
      <c r="G31" s="68"/>
      <c r="H31" s="68"/>
      <c r="I31" s="68"/>
    </row>
    <row r="33" spans="2:5">
      <c r="B33" s="18" t="s">
        <v>2619</v>
      </c>
    </row>
    <row r="34" spans="2:5">
      <c r="B34" t="s">
        <v>2620</v>
      </c>
    </row>
    <row r="35" spans="2:5">
      <c r="B35" t="s">
        <v>215</v>
      </c>
    </row>
    <row r="37" spans="2:5">
      <c r="B37" s="74" t="s">
        <v>2621</v>
      </c>
      <c r="C37" s="13" t="s">
        <v>7</v>
      </c>
      <c r="D37" s="185" t="s">
        <v>8</v>
      </c>
      <c r="E37" s="13" t="s">
        <v>423</v>
      </c>
    </row>
    <row r="38" spans="2:5">
      <c r="B38" s="80">
        <v>7369</v>
      </c>
      <c r="C38" s="24" t="s">
        <v>84</v>
      </c>
      <c r="D38" s="69">
        <v>29572</v>
      </c>
      <c r="E38" s="24">
        <v>1</v>
      </c>
    </row>
    <row r="39" spans="2:5">
      <c r="B39" s="80">
        <v>7499</v>
      </c>
      <c r="C39" s="24" t="s">
        <v>85</v>
      </c>
      <c r="D39" s="69">
        <v>29637</v>
      </c>
      <c r="E39" s="24">
        <v>2</v>
      </c>
    </row>
    <row r="40" spans="2:5">
      <c r="B40" s="80">
        <v>7521</v>
      </c>
      <c r="C40" s="24" t="s">
        <v>86</v>
      </c>
      <c r="D40" s="69">
        <v>29639</v>
      </c>
      <c r="E40" s="24">
        <v>3</v>
      </c>
    </row>
    <row r="41" spans="2:5">
      <c r="B41" s="80">
        <v>7566</v>
      </c>
      <c r="C41" s="24" t="s">
        <v>87</v>
      </c>
      <c r="D41" s="69">
        <v>29678</v>
      </c>
      <c r="E41" s="24">
        <v>4</v>
      </c>
    </row>
    <row r="42" spans="2:5">
      <c r="B42" s="80">
        <v>7698</v>
      </c>
      <c r="C42" s="24" t="s">
        <v>89</v>
      </c>
      <c r="D42" s="69">
        <v>29707</v>
      </c>
      <c r="E42" s="24">
        <v>5</v>
      </c>
    </row>
    <row r="43" spans="2:5">
      <c r="B43" s="80">
        <v>7782</v>
      </c>
      <c r="C43" s="24" t="s">
        <v>90</v>
      </c>
      <c r="D43" s="69">
        <v>29746</v>
      </c>
      <c r="E43" s="24">
        <v>6</v>
      </c>
    </row>
    <row r="44" spans="2:5">
      <c r="B44" s="80">
        <v>7844</v>
      </c>
      <c r="C44" s="24" t="s">
        <v>93</v>
      </c>
      <c r="D44" s="69">
        <v>29837</v>
      </c>
      <c r="E44" s="24">
        <v>7</v>
      </c>
    </row>
    <row r="45" spans="2:5">
      <c r="B45" s="80">
        <v>7654</v>
      </c>
      <c r="C45" s="24" t="s">
        <v>88</v>
      </c>
      <c r="D45" s="69">
        <v>29857</v>
      </c>
      <c r="E45" s="24">
        <v>8</v>
      </c>
    </row>
    <row r="46" spans="2:5">
      <c r="B46" s="80">
        <v>7839</v>
      </c>
      <c r="C46" s="24" t="s">
        <v>92</v>
      </c>
      <c r="D46" s="69">
        <v>29907</v>
      </c>
      <c r="E46" s="24">
        <v>9</v>
      </c>
    </row>
    <row r="47" spans="2:5">
      <c r="B47" s="80">
        <v>7900</v>
      </c>
      <c r="C47" s="24" t="s">
        <v>95</v>
      </c>
      <c r="D47" s="69">
        <v>29923</v>
      </c>
      <c r="E47" s="24">
        <v>10</v>
      </c>
    </row>
    <row r="48" spans="2:5">
      <c r="B48" s="80">
        <v>7902</v>
      </c>
      <c r="C48" s="24" t="s">
        <v>96</v>
      </c>
      <c r="D48" s="69">
        <v>29923</v>
      </c>
      <c r="E48" s="24">
        <v>10</v>
      </c>
    </row>
    <row r="49" spans="2:6">
      <c r="B49" s="80">
        <v>7934</v>
      </c>
      <c r="C49" s="24" t="s">
        <v>97</v>
      </c>
      <c r="D49" s="69">
        <v>29974</v>
      </c>
      <c r="E49" s="24">
        <v>12</v>
      </c>
    </row>
    <row r="50" spans="2:6">
      <c r="B50" s="80">
        <v>7788</v>
      </c>
      <c r="C50" s="24" t="s">
        <v>91</v>
      </c>
      <c r="D50" s="69">
        <v>31886</v>
      </c>
      <c r="E50" s="24">
        <v>13</v>
      </c>
    </row>
    <row r="51" spans="2:6">
      <c r="B51" s="83">
        <v>7876</v>
      </c>
      <c r="C51" s="25" t="s">
        <v>94</v>
      </c>
      <c r="D51" s="71">
        <v>31920</v>
      </c>
      <c r="E51" s="25">
        <v>14</v>
      </c>
    </row>
    <row r="54" spans="2:6">
      <c r="B54" s="18" t="s">
        <v>424</v>
      </c>
    </row>
    <row r="55" spans="2:6">
      <c r="B55" t="s">
        <v>425</v>
      </c>
    </row>
    <row r="56" spans="2:6">
      <c r="B56" t="s">
        <v>215</v>
      </c>
    </row>
    <row r="58" spans="2:6">
      <c r="B58" s="74" t="s">
        <v>6</v>
      </c>
      <c r="C58" s="13" t="s">
        <v>7</v>
      </c>
      <c r="D58" s="13" t="s">
        <v>80</v>
      </c>
      <c r="E58" s="13" t="s">
        <v>9</v>
      </c>
      <c r="F58" s="13" t="s">
        <v>423</v>
      </c>
    </row>
    <row r="59" spans="2:6">
      <c r="B59" s="82">
        <v>7839</v>
      </c>
      <c r="C59" s="44" t="s">
        <v>92</v>
      </c>
      <c r="D59" s="44">
        <v>10</v>
      </c>
      <c r="E59" s="44">
        <v>5000</v>
      </c>
      <c r="F59" s="151">
        <v>1</v>
      </c>
    </row>
    <row r="60" spans="2:6">
      <c r="B60" s="82">
        <v>7782</v>
      </c>
      <c r="C60" s="44" t="s">
        <v>90</v>
      </c>
      <c r="D60" s="44">
        <v>10</v>
      </c>
      <c r="E60" s="44">
        <v>2450</v>
      </c>
      <c r="F60" s="151">
        <v>2</v>
      </c>
    </row>
    <row r="61" spans="2:6">
      <c r="B61" s="82">
        <v>7934</v>
      </c>
      <c r="C61" s="44" t="s">
        <v>97</v>
      </c>
      <c r="D61" s="44">
        <v>10</v>
      </c>
      <c r="E61" s="44">
        <v>1300</v>
      </c>
      <c r="F61" s="151">
        <v>3</v>
      </c>
    </row>
    <row r="62" spans="2:6">
      <c r="B62" s="152">
        <v>7788</v>
      </c>
      <c r="C62" s="153" t="s">
        <v>91</v>
      </c>
      <c r="D62" s="153">
        <v>20</v>
      </c>
      <c r="E62" s="153">
        <v>3000</v>
      </c>
      <c r="F62" s="154">
        <v>1</v>
      </c>
    </row>
    <row r="63" spans="2:6">
      <c r="B63" s="152">
        <v>7902</v>
      </c>
      <c r="C63" s="153" t="s">
        <v>96</v>
      </c>
      <c r="D63" s="153">
        <v>20</v>
      </c>
      <c r="E63" s="153">
        <v>3000</v>
      </c>
      <c r="F63" s="154">
        <v>1</v>
      </c>
    </row>
    <row r="64" spans="2:6">
      <c r="B64" s="152">
        <v>7566</v>
      </c>
      <c r="C64" s="153" t="s">
        <v>87</v>
      </c>
      <c r="D64" s="153">
        <v>20</v>
      </c>
      <c r="E64" s="153">
        <v>2975</v>
      </c>
      <c r="F64" s="154">
        <v>3</v>
      </c>
    </row>
    <row r="65" spans="2:6">
      <c r="B65" s="152">
        <v>7876</v>
      </c>
      <c r="C65" s="153" t="s">
        <v>94</v>
      </c>
      <c r="D65" s="153">
        <v>20</v>
      </c>
      <c r="E65" s="153">
        <v>1100</v>
      </c>
      <c r="F65" s="154">
        <v>4</v>
      </c>
    </row>
    <row r="66" spans="2:6">
      <c r="B66" s="152">
        <v>7369</v>
      </c>
      <c r="C66" s="153" t="s">
        <v>84</v>
      </c>
      <c r="D66" s="153">
        <v>20</v>
      </c>
      <c r="E66" s="153">
        <v>800</v>
      </c>
      <c r="F66" s="154">
        <v>5</v>
      </c>
    </row>
    <row r="67" spans="2:6">
      <c r="B67" s="85">
        <v>7698</v>
      </c>
      <c r="C67" s="86" t="s">
        <v>89</v>
      </c>
      <c r="D67" s="86">
        <v>30</v>
      </c>
      <c r="E67" s="86">
        <v>2850</v>
      </c>
      <c r="F67" s="155">
        <v>1</v>
      </c>
    </row>
    <row r="68" spans="2:6">
      <c r="B68" s="85">
        <v>7499</v>
      </c>
      <c r="C68" s="86" t="s">
        <v>85</v>
      </c>
      <c r="D68" s="86">
        <v>30</v>
      </c>
      <c r="E68" s="86">
        <v>1600</v>
      </c>
      <c r="F68" s="155">
        <v>2</v>
      </c>
    </row>
    <row r="69" spans="2:6">
      <c r="B69" s="85">
        <v>7844</v>
      </c>
      <c r="C69" s="86" t="s">
        <v>93</v>
      </c>
      <c r="D69" s="86">
        <v>30</v>
      </c>
      <c r="E69" s="86">
        <v>1500</v>
      </c>
      <c r="F69" s="155">
        <v>3</v>
      </c>
    </row>
    <row r="70" spans="2:6">
      <c r="B70" s="85">
        <v>7521</v>
      </c>
      <c r="C70" s="86" t="s">
        <v>86</v>
      </c>
      <c r="D70" s="86">
        <v>30</v>
      </c>
      <c r="E70" s="86">
        <v>1250</v>
      </c>
      <c r="F70" s="155">
        <v>4</v>
      </c>
    </row>
    <row r="71" spans="2:6">
      <c r="B71" s="85">
        <v>7654</v>
      </c>
      <c r="C71" s="86" t="s">
        <v>88</v>
      </c>
      <c r="D71" s="86">
        <v>30</v>
      </c>
      <c r="E71" s="86">
        <v>1250</v>
      </c>
      <c r="F71" s="155">
        <v>4</v>
      </c>
    </row>
    <row r="72" spans="2:6">
      <c r="B72" s="138">
        <v>7900</v>
      </c>
      <c r="C72" s="139" t="s">
        <v>95</v>
      </c>
      <c r="D72" s="139">
        <v>30</v>
      </c>
      <c r="E72" s="139">
        <v>950</v>
      </c>
      <c r="F72" s="156">
        <v>6</v>
      </c>
    </row>
    <row r="75" spans="2:6">
      <c r="B75" s="18" t="s">
        <v>426</v>
      </c>
    </row>
    <row r="76" spans="2:6">
      <c r="B76" t="s">
        <v>427</v>
      </c>
    </row>
    <row r="77" spans="2:6">
      <c r="B77" t="s">
        <v>215</v>
      </c>
    </row>
    <row r="79" spans="2:6">
      <c r="B79" s="74" t="s">
        <v>6</v>
      </c>
      <c r="C79" s="13" t="s">
        <v>7</v>
      </c>
      <c r="D79" s="13" t="s">
        <v>9</v>
      </c>
      <c r="E79" s="13" t="s">
        <v>423</v>
      </c>
    </row>
    <row r="80" spans="2:6">
      <c r="B80" s="80">
        <v>7839</v>
      </c>
      <c r="C80" s="24" t="s">
        <v>92</v>
      </c>
      <c r="D80" s="24">
        <v>5000</v>
      </c>
      <c r="E80" s="24">
        <v>1</v>
      </c>
    </row>
    <row r="81" spans="2:5">
      <c r="B81" s="80">
        <v>7788</v>
      </c>
      <c r="C81" s="24" t="s">
        <v>91</v>
      </c>
      <c r="D81" s="24">
        <v>3000</v>
      </c>
      <c r="E81" s="24">
        <v>2</v>
      </c>
    </row>
    <row r="82" spans="2:5">
      <c r="B82" s="80">
        <v>7902</v>
      </c>
      <c r="C82" s="24" t="s">
        <v>96</v>
      </c>
      <c r="D82" s="24">
        <v>3000</v>
      </c>
      <c r="E82" s="24">
        <v>2</v>
      </c>
    </row>
    <row r="83" spans="2:5">
      <c r="B83" s="80">
        <v>7566</v>
      </c>
      <c r="C83" s="24" t="s">
        <v>87</v>
      </c>
      <c r="D83" s="24">
        <v>2975</v>
      </c>
      <c r="E83" s="111">
        <v>3</v>
      </c>
    </row>
    <row r="84" spans="2:5">
      <c r="B84" s="80">
        <v>7698</v>
      </c>
      <c r="C84" s="24" t="s">
        <v>89</v>
      </c>
      <c r="D84" s="24">
        <v>2850</v>
      </c>
      <c r="E84" s="111">
        <v>4</v>
      </c>
    </row>
    <row r="85" spans="2:5">
      <c r="B85" s="80">
        <v>7782</v>
      </c>
      <c r="C85" s="24" t="s">
        <v>90</v>
      </c>
      <c r="D85" s="24">
        <v>2450</v>
      </c>
      <c r="E85" s="111">
        <v>5</v>
      </c>
    </row>
    <row r="86" spans="2:5">
      <c r="B86" s="80">
        <v>7499</v>
      </c>
      <c r="C86" s="24" t="s">
        <v>85</v>
      </c>
      <c r="D86" s="24">
        <v>1600</v>
      </c>
      <c r="E86" s="24">
        <v>6</v>
      </c>
    </row>
    <row r="87" spans="2:5">
      <c r="B87" s="80">
        <v>7844</v>
      </c>
      <c r="C87" s="24" t="s">
        <v>93</v>
      </c>
      <c r="D87" s="24">
        <v>1500</v>
      </c>
      <c r="E87" s="24">
        <v>7</v>
      </c>
    </row>
    <row r="88" spans="2:5">
      <c r="B88" s="80">
        <v>7934</v>
      </c>
      <c r="C88" s="24" t="s">
        <v>97</v>
      </c>
      <c r="D88" s="24">
        <v>1300</v>
      </c>
      <c r="E88" s="111">
        <v>8</v>
      </c>
    </row>
    <row r="89" spans="2:5">
      <c r="B89" s="80">
        <v>7521</v>
      </c>
      <c r="C89" s="24" t="s">
        <v>86</v>
      </c>
      <c r="D89" s="24">
        <v>1250</v>
      </c>
      <c r="E89" s="24">
        <v>9</v>
      </c>
    </row>
    <row r="90" spans="2:5">
      <c r="B90" s="80">
        <v>7654</v>
      </c>
      <c r="C90" s="24" t="s">
        <v>88</v>
      </c>
      <c r="D90" s="24">
        <v>1250</v>
      </c>
      <c r="E90" s="24">
        <v>9</v>
      </c>
    </row>
    <row r="91" spans="2:5">
      <c r="B91" s="80">
        <v>7876</v>
      </c>
      <c r="C91" s="24" t="s">
        <v>94</v>
      </c>
      <c r="D91" s="24">
        <v>1100</v>
      </c>
      <c r="E91" s="111">
        <v>10</v>
      </c>
    </row>
    <row r="92" spans="2:5">
      <c r="B92" s="80">
        <v>7900</v>
      </c>
      <c r="C92" s="24" t="s">
        <v>95</v>
      </c>
      <c r="D92" s="24">
        <v>950</v>
      </c>
      <c r="E92" s="111">
        <v>11</v>
      </c>
    </row>
    <row r="93" spans="2:5">
      <c r="B93" s="83">
        <v>7369</v>
      </c>
      <c r="C93" s="25" t="s">
        <v>84</v>
      </c>
      <c r="D93" s="25">
        <v>800</v>
      </c>
      <c r="E93" s="25">
        <v>12</v>
      </c>
    </row>
    <row r="96" spans="2:5">
      <c r="B96" s="18" t="s">
        <v>418</v>
      </c>
    </row>
    <row r="97" spans="2:2">
      <c r="B97" t="s">
        <v>417</v>
      </c>
    </row>
    <row r="98" spans="2:2">
      <c r="B98" t="s">
        <v>215</v>
      </c>
    </row>
    <row r="100" spans="2:2">
      <c r="B100" s="18" t="s">
        <v>419</v>
      </c>
    </row>
    <row r="101" spans="2:2">
      <c r="B101" t="s">
        <v>428</v>
      </c>
    </row>
    <row r="102" spans="2:2">
      <c r="B102" t="s">
        <v>215</v>
      </c>
    </row>
    <row r="104" spans="2:2">
      <c r="B104" s="18" t="s">
        <v>429</v>
      </c>
    </row>
    <row r="105" spans="2:2">
      <c r="B105" t="s">
        <v>430</v>
      </c>
    </row>
    <row r="106" spans="2:2">
      <c r="B106" t="s">
        <v>215</v>
      </c>
    </row>
    <row r="108" spans="2:2">
      <c r="B108" s="18" t="s">
        <v>431</v>
      </c>
    </row>
    <row r="109" spans="2:2">
      <c r="B109" t="s">
        <v>432</v>
      </c>
    </row>
    <row r="110" spans="2:2">
      <c r="B110" t="s">
        <v>215</v>
      </c>
    </row>
    <row r="113" spans="2:9">
      <c r="B113" s="18" t="s">
        <v>433</v>
      </c>
    </row>
    <row r="114" spans="2:9">
      <c r="B114" s="18"/>
    </row>
    <row r="115" spans="2:9">
      <c r="B115" s="18" t="s">
        <v>434</v>
      </c>
    </row>
    <row r="116" spans="2:9">
      <c r="B116" s="18"/>
    </row>
    <row r="117" spans="2:9">
      <c r="B117" s="1" t="s">
        <v>5</v>
      </c>
      <c r="C117" s="1"/>
      <c r="D117" s="1"/>
      <c r="E117" s="1"/>
      <c r="F117" s="1"/>
      <c r="G117" s="1"/>
      <c r="H117" s="1"/>
      <c r="I117" s="1"/>
    </row>
    <row r="118" spans="2:9">
      <c r="B118" s="74" t="s">
        <v>6</v>
      </c>
      <c r="C118" s="13" t="s">
        <v>7</v>
      </c>
      <c r="D118" s="185" t="s">
        <v>79</v>
      </c>
      <c r="E118" s="21" t="s">
        <v>82</v>
      </c>
      <c r="F118" s="185" t="s">
        <v>8</v>
      </c>
      <c r="G118" s="13" t="s">
        <v>9</v>
      </c>
      <c r="H118" s="185" t="s">
        <v>83</v>
      </c>
      <c r="I118" s="13" t="s">
        <v>80</v>
      </c>
    </row>
    <row r="119" spans="2:9">
      <c r="B119" s="80">
        <v>7369</v>
      </c>
      <c r="C119" s="24" t="s">
        <v>84</v>
      </c>
      <c r="D119" s="68" t="s">
        <v>98</v>
      </c>
      <c r="E119" s="27">
        <v>7902</v>
      </c>
      <c r="F119" s="69">
        <v>29572</v>
      </c>
      <c r="G119" s="24">
        <v>800</v>
      </c>
      <c r="H119" s="68"/>
      <c r="I119" s="24">
        <v>20</v>
      </c>
    </row>
    <row r="120" spans="2:9">
      <c r="B120" s="80">
        <v>7499</v>
      </c>
      <c r="C120" s="24" t="s">
        <v>85</v>
      </c>
      <c r="D120" s="68" t="s">
        <v>99</v>
      </c>
      <c r="E120" s="27">
        <v>7698</v>
      </c>
      <c r="F120" s="69">
        <v>29637</v>
      </c>
      <c r="G120" s="24">
        <v>1600</v>
      </c>
      <c r="H120" s="68">
        <v>300</v>
      </c>
      <c r="I120" s="24">
        <v>30</v>
      </c>
    </row>
    <row r="121" spans="2:9">
      <c r="B121" s="80">
        <v>7521</v>
      </c>
      <c r="C121" s="24" t="s">
        <v>86</v>
      </c>
      <c r="D121" s="68" t="s">
        <v>99</v>
      </c>
      <c r="E121" s="27">
        <v>7698</v>
      </c>
      <c r="F121" s="69">
        <v>29639</v>
      </c>
      <c r="G121" s="24">
        <v>1250</v>
      </c>
      <c r="H121" s="68">
        <v>500</v>
      </c>
      <c r="I121" s="24">
        <v>30</v>
      </c>
    </row>
    <row r="122" spans="2:9">
      <c r="B122" s="80">
        <v>7566</v>
      </c>
      <c r="C122" s="24" t="s">
        <v>87</v>
      </c>
      <c r="D122" s="68" t="s">
        <v>100</v>
      </c>
      <c r="E122" s="27">
        <v>7839</v>
      </c>
      <c r="F122" s="69">
        <v>29678</v>
      </c>
      <c r="G122" s="24">
        <v>2975</v>
      </c>
      <c r="H122" s="68"/>
      <c r="I122" s="24">
        <v>20</v>
      </c>
    </row>
    <row r="123" spans="2:9">
      <c r="B123" s="80">
        <v>7654</v>
      </c>
      <c r="C123" s="24" t="s">
        <v>88</v>
      </c>
      <c r="D123" s="68" t="s">
        <v>99</v>
      </c>
      <c r="E123" s="27">
        <v>7698</v>
      </c>
      <c r="F123" s="69">
        <v>29857</v>
      </c>
      <c r="G123" s="24">
        <v>1250</v>
      </c>
      <c r="H123" s="68">
        <v>1400</v>
      </c>
      <c r="I123" s="24">
        <v>30</v>
      </c>
    </row>
    <row r="124" spans="2:9">
      <c r="B124" s="80">
        <v>7698</v>
      </c>
      <c r="C124" s="24" t="s">
        <v>89</v>
      </c>
      <c r="D124" s="68" t="s">
        <v>100</v>
      </c>
      <c r="E124" s="27">
        <v>7839</v>
      </c>
      <c r="F124" s="69">
        <v>29707</v>
      </c>
      <c r="G124" s="24">
        <v>2850</v>
      </c>
      <c r="H124" s="68"/>
      <c r="I124" s="24">
        <v>30</v>
      </c>
    </row>
    <row r="125" spans="2:9">
      <c r="B125" s="80">
        <v>7782</v>
      </c>
      <c r="C125" s="24" t="s">
        <v>90</v>
      </c>
      <c r="D125" s="68" t="s">
        <v>100</v>
      </c>
      <c r="E125" s="27">
        <v>7839</v>
      </c>
      <c r="F125" s="69">
        <v>29746</v>
      </c>
      <c r="G125" s="24">
        <v>2450</v>
      </c>
      <c r="H125" s="68"/>
      <c r="I125" s="24">
        <v>10</v>
      </c>
    </row>
    <row r="126" spans="2:9">
      <c r="B126" s="80">
        <v>7788</v>
      </c>
      <c r="C126" s="24" t="s">
        <v>91</v>
      </c>
      <c r="D126" s="68" t="s">
        <v>101</v>
      </c>
      <c r="E126" s="27">
        <v>7566</v>
      </c>
      <c r="F126" s="69">
        <v>31886</v>
      </c>
      <c r="G126" s="24">
        <v>3000</v>
      </c>
      <c r="H126" s="68"/>
      <c r="I126" s="24">
        <v>20</v>
      </c>
    </row>
    <row r="127" spans="2:9">
      <c r="B127" s="80">
        <v>7839</v>
      </c>
      <c r="C127" s="24" t="s">
        <v>92</v>
      </c>
      <c r="D127" s="68" t="s">
        <v>102</v>
      </c>
      <c r="E127" s="27"/>
      <c r="F127" s="69">
        <v>29907</v>
      </c>
      <c r="G127" s="24">
        <v>5000</v>
      </c>
      <c r="H127" s="68"/>
      <c r="I127" s="24">
        <v>10</v>
      </c>
    </row>
    <row r="128" spans="2:9">
      <c r="B128" s="80">
        <v>7844</v>
      </c>
      <c r="C128" s="24" t="s">
        <v>93</v>
      </c>
      <c r="D128" s="68" t="s">
        <v>99</v>
      </c>
      <c r="E128" s="27">
        <v>7698</v>
      </c>
      <c r="F128" s="69">
        <v>29837</v>
      </c>
      <c r="G128" s="24">
        <v>1500</v>
      </c>
      <c r="H128" s="68">
        <v>0</v>
      </c>
      <c r="I128" s="24">
        <v>30</v>
      </c>
    </row>
    <row r="129" spans="2:9">
      <c r="B129" s="80">
        <v>7876</v>
      </c>
      <c r="C129" s="24" t="s">
        <v>94</v>
      </c>
      <c r="D129" s="68" t="s">
        <v>98</v>
      </c>
      <c r="E129" s="27">
        <v>7788</v>
      </c>
      <c r="F129" s="69">
        <v>31920</v>
      </c>
      <c r="G129" s="24">
        <v>1100</v>
      </c>
      <c r="H129" s="68"/>
      <c r="I129" s="24">
        <v>20</v>
      </c>
    </row>
    <row r="130" spans="2:9">
      <c r="B130" s="80">
        <v>7900</v>
      </c>
      <c r="C130" s="24" t="s">
        <v>95</v>
      </c>
      <c r="D130" s="68" t="s">
        <v>98</v>
      </c>
      <c r="E130" s="27">
        <v>7698</v>
      </c>
      <c r="F130" s="69">
        <v>29923</v>
      </c>
      <c r="G130" s="24">
        <v>950</v>
      </c>
      <c r="H130" s="68"/>
      <c r="I130" s="24">
        <v>30</v>
      </c>
    </row>
    <row r="131" spans="2:9">
      <c r="B131" s="80">
        <v>7902</v>
      </c>
      <c r="C131" s="24" t="s">
        <v>96</v>
      </c>
      <c r="D131" s="68" t="s">
        <v>101</v>
      </c>
      <c r="E131" s="27">
        <v>7566</v>
      </c>
      <c r="F131" s="69">
        <v>29923</v>
      </c>
      <c r="G131" s="24">
        <v>3000</v>
      </c>
      <c r="H131" s="68"/>
      <c r="I131" s="24">
        <v>20</v>
      </c>
    </row>
    <row r="132" spans="2:9">
      <c r="B132" s="83">
        <v>7934</v>
      </c>
      <c r="C132" s="25" t="s">
        <v>97</v>
      </c>
      <c r="D132" s="70" t="s">
        <v>98</v>
      </c>
      <c r="E132" s="29">
        <v>7782</v>
      </c>
      <c r="F132" s="71">
        <v>29974</v>
      </c>
      <c r="G132" s="25">
        <v>1300</v>
      </c>
      <c r="H132" s="70"/>
      <c r="I132" s="25">
        <v>10</v>
      </c>
    </row>
    <row r="133" spans="2:9">
      <c r="B133" s="18"/>
    </row>
    <row r="134" spans="2:9">
      <c r="B134" s="18"/>
    </row>
    <row r="136" spans="2:9">
      <c r="B136" s="18" t="s">
        <v>435</v>
      </c>
    </row>
    <row r="137" spans="2:9">
      <c r="B137" t="s">
        <v>436</v>
      </c>
    </row>
    <row r="138" spans="2:9">
      <c r="B138" t="s">
        <v>215</v>
      </c>
    </row>
    <row r="139" spans="2:9">
      <c r="B139" s="1"/>
      <c r="C139" s="1"/>
      <c r="D139" s="1"/>
      <c r="E139" s="1"/>
      <c r="F139" s="1"/>
      <c r="G139" s="1"/>
      <c r="H139" s="1"/>
      <c r="I139" s="1"/>
    </row>
    <row r="140" spans="2:9">
      <c r="B140" s="74" t="s">
        <v>6</v>
      </c>
      <c r="C140" s="13" t="s">
        <v>7</v>
      </c>
      <c r="D140" s="185" t="s">
        <v>8</v>
      </c>
      <c r="E140" s="13" t="s">
        <v>9</v>
      </c>
      <c r="F140" s="13" t="s">
        <v>437</v>
      </c>
    </row>
    <row r="141" spans="2:9">
      <c r="B141" s="80">
        <v>7369</v>
      </c>
      <c r="C141" s="24" t="s">
        <v>84</v>
      </c>
      <c r="D141" s="69">
        <v>29572</v>
      </c>
      <c r="E141" s="24">
        <v>800</v>
      </c>
      <c r="F141" s="24">
        <v>800</v>
      </c>
    </row>
    <row r="142" spans="2:9">
      <c r="B142" s="80">
        <v>7499</v>
      </c>
      <c r="C142" s="24" t="s">
        <v>85</v>
      </c>
      <c r="D142" s="69">
        <v>29637</v>
      </c>
      <c r="E142" s="24">
        <v>1600</v>
      </c>
      <c r="F142" s="24">
        <f>SUM(E141:E142)</f>
        <v>2400</v>
      </c>
    </row>
    <row r="143" spans="2:9">
      <c r="B143" s="80">
        <v>7521</v>
      </c>
      <c r="C143" s="24" t="s">
        <v>86</v>
      </c>
      <c r="D143" s="69">
        <v>29639</v>
      </c>
      <c r="E143" s="24">
        <v>1250</v>
      </c>
      <c r="F143" s="24">
        <f>SUM(E141:E143)</f>
        <v>3650</v>
      </c>
    </row>
    <row r="144" spans="2:9">
      <c r="B144" s="80">
        <v>7566</v>
      </c>
      <c r="C144" s="24" t="s">
        <v>87</v>
      </c>
      <c r="D144" s="69">
        <v>29678</v>
      </c>
      <c r="E144" s="24">
        <v>2975</v>
      </c>
      <c r="F144" s="24">
        <f>SUM(E141:E144)</f>
        <v>6625</v>
      </c>
    </row>
    <row r="145" spans="2:6">
      <c r="B145" s="80">
        <v>7698</v>
      </c>
      <c r="C145" s="24" t="s">
        <v>89</v>
      </c>
      <c r="D145" s="69">
        <v>29707</v>
      </c>
      <c r="E145" s="24">
        <v>2850</v>
      </c>
      <c r="F145" s="24">
        <f>SUM(E141:E145)</f>
        <v>9475</v>
      </c>
    </row>
    <row r="146" spans="2:6">
      <c r="B146" s="80">
        <v>7782</v>
      </c>
      <c r="C146" s="24" t="s">
        <v>90</v>
      </c>
      <c r="D146" s="69">
        <v>29746</v>
      </c>
      <c r="E146" s="24">
        <v>2450</v>
      </c>
      <c r="F146" s="24">
        <f>SUM(E141:E146)</f>
        <v>11925</v>
      </c>
    </row>
    <row r="147" spans="2:6">
      <c r="B147" s="80">
        <v>7844</v>
      </c>
      <c r="C147" s="24" t="s">
        <v>93</v>
      </c>
      <c r="D147" s="69">
        <v>29837</v>
      </c>
      <c r="E147" s="24">
        <v>1500</v>
      </c>
      <c r="F147" s="24">
        <f>SUM(E141:E147)</f>
        <v>13425</v>
      </c>
    </row>
    <row r="148" spans="2:6">
      <c r="B148" s="80">
        <v>7654</v>
      </c>
      <c r="C148" s="24" t="s">
        <v>88</v>
      </c>
      <c r="D148" s="69">
        <v>29857</v>
      </c>
      <c r="E148" s="24">
        <v>1250</v>
      </c>
      <c r="F148" s="24">
        <f>SUM(E141:E148)</f>
        <v>14675</v>
      </c>
    </row>
    <row r="149" spans="2:6">
      <c r="B149" s="80">
        <v>7839</v>
      </c>
      <c r="C149" s="24" t="s">
        <v>92</v>
      </c>
      <c r="D149" s="69">
        <v>29907</v>
      </c>
      <c r="E149" s="24">
        <v>5000</v>
      </c>
      <c r="F149" s="24">
        <f>SUM(E141:E149)</f>
        <v>19675</v>
      </c>
    </row>
    <row r="150" spans="2:6">
      <c r="B150" s="80">
        <v>7900</v>
      </c>
      <c r="C150" s="24" t="s">
        <v>95</v>
      </c>
      <c r="D150" s="69">
        <v>29923</v>
      </c>
      <c r="E150" s="24">
        <v>950</v>
      </c>
      <c r="F150" s="24">
        <f>SUM(E141:E150)</f>
        <v>20625</v>
      </c>
    </row>
    <row r="151" spans="2:6">
      <c r="B151" s="80">
        <v>7902</v>
      </c>
      <c r="C151" s="24" t="s">
        <v>96</v>
      </c>
      <c r="D151" s="69">
        <v>29923</v>
      </c>
      <c r="E151" s="24">
        <v>3000</v>
      </c>
      <c r="F151" s="24">
        <f>SUM(E141:E151)</f>
        <v>23625</v>
      </c>
    </row>
    <row r="152" spans="2:6">
      <c r="B152" s="80">
        <v>7934</v>
      </c>
      <c r="C152" s="24" t="s">
        <v>97</v>
      </c>
      <c r="D152" s="69">
        <v>29974</v>
      </c>
      <c r="E152" s="24">
        <v>1300</v>
      </c>
      <c r="F152" s="24">
        <f>SUM(E141:E152)</f>
        <v>24925</v>
      </c>
    </row>
    <row r="153" spans="2:6">
      <c r="B153" s="80">
        <v>7788</v>
      </c>
      <c r="C153" s="24" t="s">
        <v>91</v>
      </c>
      <c r="D153" s="69">
        <v>31886</v>
      </c>
      <c r="E153" s="24">
        <v>3000</v>
      </c>
      <c r="F153" s="24">
        <f>SUM(E141:E153)</f>
        <v>27925</v>
      </c>
    </row>
    <row r="154" spans="2:6">
      <c r="B154" s="83">
        <v>7876</v>
      </c>
      <c r="C154" s="25" t="s">
        <v>94</v>
      </c>
      <c r="D154" s="71">
        <v>31920</v>
      </c>
      <c r="E154" s="25">
        <v>1100</v>
      </c>
      <c r="F154" s="25">
        <f>SUM(E141:E154)</f>
        <v>29025</v>
      </c>
    </row>
    <row r="157" spans="2:6">
      <c r="B157" s="18" t="s">
        <v>438</v>
      </c>
    </row>
    <row r="158" spans="2:6">
      <c r="B158" t="s">
        <v>439</v>
      </c>
    </row>
    <row r="159" spans="2:6">
      <c r="B159" t="s">
        <v>440</v>
      </c>
    </row>
    <row r="160" spans="2:6">
      <c r="B160" t="s">
        <v>215</v>
      </c>
    </row>
    <row r="162" spans="2:7">
      <c r="B162" s="74" t="s">
        <v>6</v>
      </c>
      <c r="C162" s="13" t="s">
        <v>7</v>
      </c>
      <c r="D162" s="13" t="s">
        <v>80</v>
      </c>
      <c r="E162" s="185" t="s">
        <v>8</v>
      </c>
      <c r="F162" s="13" t="s">
        <v>9</v>
      </c>
      <c r="G162" s="21" t="s">
        <v>423</v>
      </c>
    </row>
    <row r="163" spans="2:7">
      <c r="B163" s="82">
        <v>7782</v>
      </c>
      <c r="C163" s="44" t="s">
        <v>90</v>
      </c>
      <c r="D163" s="44">
        <v>10</v>
      </c>
      <c r="E163" s="76">
        <v>29746</v>
      </c>
      <c r="F163" s="44">
        <v>2450</v>
      </c>
      <c r="G163" s="44">
        <v>2450</v>
      </c>
    </row>
    <row r="164" spans="2:7">
      <c r="B164" s="82">
        <v>7839</v>
      </c>
      <c r="C164" s="44" t="s">
        <v>92</v>
      </c>
      <c r="D164" s="44">
        <v>10</v>
      </c>
      <c r="E164" s="76">
        <v>29907</v>
      </c>
      <c r="F164" s="44">
        <v>5000</v>
      </c>
      <c r="G164" s="44">
        <f>SUM(F163:F164)</f>
        <v>7450</v>
      </c>
    </row>
    <row r="165" spans="2:7">
      <c r="B165" s="82">
        <v>7934</v>
      </c>
      <c r="C165" s="44" t="s">
        <v>97</v>
      </c>
      <c r="D165" s="44">
        <v>10</v>
      </c>
      <c r="E165" s="76">
        <v>29974</v>
      </c>
      <c r="F165" s="44">
        <v>1300</v>
      </c>
      <c r="G165" s="44">
        <f>SUM(F163:F165)</f>
        <v>8750</v>
      </c>
    </row>
    <row r="166" spans="2:7">
      <c r="B166" s="85">
        <v>7369</v>
      </c>
      <c r="C166" s="86" t="s">
        <v>84</v>
      </c>
      <c r="D166" s="86">
        <v>20</v>
      </c>
      <c r="E166" s="88">
        <v>29572</v>
      </c>
      <c r="F166" s="86">
        <v>800</v>
      </c>
      <c r="G166" s="86">
        <v>800</v>
      </c>
    </row>
    <row r="167" spans="2:7">
      <c r="B167" s="85">
        <v>7566</v>
      </c>
      <c r="C167" s="86" t="s">
        <v>87</v>
      </c>
      <c r="D167" s="86">
        <v>20</v>
      </c>
      <c r="E167" s="88">
        <v>29678</v>
      </c>
      <c r="F167" s="86">
        <v>2975</v>
      </c>
      <c r="G167" s="86">
        <f>SUM(F166:F167)</f>
        <v>3775</v>
      </c>
    </row>
    <row r="168" spans="2:7">
      <c r="B168" s="85">
        <v>7902</v>
      </c>
      <c r="C168" s="86" t="s">
        <v>96</v>
      </c>
      <c r="D168" s="86">
        <v>20</v>
      </c>
      <c r="E168" s="88">
        <v>29923</v>
      </c>
      <c r="F168" s="86">
        <v>3000</v>
      </c>
      <c r="G168" s="86">
        <f>SUM(F166:F168)</f>
        <v>6775</v>
      </c>
    </row>
    <row r="169" spans="2:7">
      <c r="B169" s="85">
        <v>7788</v>
      </c>
      <c r="C169" s="86" t="s">
        <v>91</v>
      </c>
      <c r="D169" s="86">
        <v>20</v>
      </c>
      <c r="E169" s="88">
        <v>31886</v>
      </c>
      <c r="F169" s="86">
        <v>3000</v>
      </c>
      <c r="G169" s="86">
        <f>SUM(F166:F169)</f>
        <v>9775</v>
      </c>
    </row>
    <row r="170" spans="2:7">
      <c r="B170" s="85">
        <v>7876</v>
      </c>
      <c r="C170" s="86" t="s">
        <v>94</v>
      </c>
      <c r="D170" s="86">
        <v>20</v>
      </c>
      <c r="E170" s="88">
        <v>31920</v>
      </c>
      <c r="F170" s="86">
        <v>1100</v>
      </c>
      <c r="G170" s="86">
        <f>SUM(F166:F170)</f>
        <v>10875</v>
      </c>
    </row>
    <row r="171" spans="2:7">
      <c r="B171" s="101">
        <v>7499</v>
      </c>
      <c r="C171" s="102" t="s">
        <v>85</v>
      </c>
      <c r="D171" s="102">
        <v>30</v>
      </c>
      <c r="E171" s="105">
        <v>29637</v>
      </c>
      <c r="F171" s="102">
        <v>1600</v>
      </c>
      <c r="G171" s="102">
        <v>1600</v>
      </c>
    </row>
    <row r="172" spans="2:7">
      <c r="B172" s="101">
        <v>7521</v>
      </c>
      <c r="C172" s="102" t="s">
        <v>86</v>
      </c>
      <c r="D172" s="102">
        <v>30</v>
      </c>
      <c r="E172" s="105">
        <v>29639</v>
      </c>
      <c r="F172" s="102">
        <v>1250</v>
      </c>
      <c r="G172" s="102">
        <f>SUM(F171:F172)</f>
        <v>2850</v>
      </c>
    </row>
    <row r="173" spans="2:7">
      <c r="B173" s="101">
        <v>7698</v>
      </c>
      <c r="C173" s="102" t="s">
        <v>89</v>
      </c>
      <c r="D173" s="102">
        <v>30</v>
      </c>
      <c r="E173" s="105">
        <v>29707</v>
      </c>
      <c r="F173" s="102">
        <v>2850</v>
      </c>
      <c r="G173" s="102">
        <f>SUM(F171:F173)</f>
        <v>5700</v>
      </c>
    </row>
    <row r="174" spans="2:7">
      <c r="B174" s="101">
        <v>7844</v>
      </c>
      <c r="C174" s="102" t="s">
        <v>93</v>
      </c>
      <c r="D174" s="102">
        <v>30</v>
      </c>
      <c r="E174" s="105">
        <v>29837</v>
      </c>
      <c r="F174" s="102">
        <v>1500</v>
      </c>
      <c r="G174" s="102">
        <f>SUM(F171:F174)</f>
        <v>7200</v>
      </c>
    </row>
    <row r="175" spans="2:7">
      <c r="B175" s="101">
        <v>7654</v>
      </c>
      <c r="C175" s="102" t="s">
        <v>88</v>
      </c>
      <c r="D175" s="102">
        <v>30</v>
      </c>
      <c r="E175" s="105">
        <v>29857</v>
      </c>
      <c r="F175" s="102">
        <v>1250</v>
      </c>
      <c r="G175" s="102">
        <f>SUM(F171:F175)</f>
        <v>8450</v>
      </c>
    </row>
    <row r="176" spans="2:7">
      <c r="B176" s="106">
        <v>7900</v>
      </c>
      <c r="C176" s="107" t="s">
        <v>95</v>
      </c>
      <c r="D176" s="107">
        <v>30</v>
      </c>
      <c r="E176" s="110">
        <v>29923</v>
      </c>
      <c r="F176" s="107">
        <v>950</v>
      </c>
      <c r="G176" s="107">
        <f>SUM(F171:F176)</f>
        <v>9400</v>
      </c>
    </row>
    <row r="179" spans="2:6">
      <c r="B179" s="18" t="s">
        <v>441</v>
      </c>
    </row>
    <row r="180" spans="2:6">
      <c r="B180" t="s">
        <v>442</v>
      </c>
    </row>
    <row r="181" spans="2:6">
      <c r="B181" t="s">
        <v>215</v>
      </c>
    </row>
    <row r="183" spans="2:6">
      <c r="B183" s="74" t="s">
        <v>6</v>
      </c>
      <c r="C183" s="13" t="s">
        <v>7</v>
      </c>
      <c r="D183" s="185" t="s">
        <v>8</v>
      </c>
      <c r="E183" s="13" t="s">
        <v>9</v>
      </c>
      <c r="F183" s="13" t="s">
        <v>423</v>
      </c>
    </row>
    <row r="184" spans="2:6">
      <c r="B184" s="80">
        <v>7369</v>
      </c>
      <c r="C184" s="24" t="s">
        <v>84</v>
      </c>
      <c r="D184" s="69">
        <v>29572</v>
      </c>
      <c r="E184" s="24">
        <v>800</v>
      </c>
      <c r="F184" s="24">
        <f>AVERAGE(E184)</f>
        <v>800</v>
      </c>
    </row>
    <row r="185" spans="2:6">
      <c r="B185" s="80">
        <v>7499</v>
      </c>
      <c r="C185" s="24" t="s">
        <v>85</v>
      </c>
      <c r="D185" s="69">
        <v>29637</v>
      </c>
      <c r="E185" s="24">
        <v>1600</v>
      </c>
      <c r="F185" s="24">
        <f>AVERAGE(E184:E185)</f>
        <v>1200</v>
      </c>
    </row>
    <row r="186" spans="2:6">
      <c r="B186" s="80">
        <v>7521</v>
      </c>
      <c r="C186" s="24" t="s">
        <v>86</v>
      </c>
      <c r="D186" s="69">
        <v>29639</v>
      </c>
      <c r="E186" s="24">
        <v>1250</v>
      </c>
      <c r="F186" s="24">
        <f>AVERAGE(E184:E186)</f>
        <v>1216.6666666666667</v>
      </c>
    </row>
    <row r="187" spans="2:6">
      <c r="B187" s="80">
        <v>7566</v>
      </c>
      <c r="C187" s="24" t="s">
        <v>87</v>
      </c>
      <c r="D187" s="69">
        <v>29678</v>
      </c>
      <c r="E187" s="24">
        <v>2975</v>
      </c>
      <c r="F187" s="24">
        <f t="shared" ref="F187:F197" si="0">AVERAGE(E184:E187)</f>
        <v>1656.25</v>
      </c>
    </row>
    <row r="188" spans="2:6">
      <c r="B188" s="80">
        <v>7698</v>
      </c>
      <c r="C188" s="24" t="s">
        <v>89</v>
      </c>
      <c r="D188" s="69">
        <v>29707</v>
      </c>
      <c r="E188" s="24">
        <v>2850</v>
      </c>
      <c r="F188" s="24">
        <f t="shared" si="0"/>
        <v>2168.75</v>
      </c>
    </row>
    <row r="189" spans="2:6">
      <c r="B189" s="80">
        <v>7782</v>
      </c>
      <c r="C189" s="24" t="s">
        <v>90</v>
      </c>
      <c r="D189" s="69">
        <v>29746</v>
      </c>
      <c r="E189" s="24">
        <v>2450</v>
      </c>
      <c r="F189" s="24">
        <f t="shared" si="0"/>
        <v>2381.25</v>
      </c>
    </row>
    <row r="190" spans="2:6">
      <c r="B190" s="80">
        <v>7844</v>
      </c>
      <c r="C190" s="24" t="s">
        <v>93</v>
      </c>
      <c r="D190" s="69">
        <v>29837</v>
      </c>
      <c r="E190" s="24">
        <v>1500</v>
      </c>
      <c r="F190" s="24">
        <f t="shared" si="0"/>
        <v>2443.75</v>
      </c>
    </row>
    <row r="191" spans="2:6">
      <c r="B191" s="80">
        <v>7654</v>
      </c>
      <c r="C191" s="24" t="s">
        <v>88</v>
      </c>
      <c r="D191" s="69">
        <v>29857</v>
      </c>
      <c r="E191" s="24">
        <v>1250</v>
      </c>
      <c r="F191" s="24">
        <f t="shared" si="0"/>
        <v>2012.5</v>
      </c>
    </row>
    <row r="192" spans="2:6">
      <c r="B192" s="80">
        <v>7839</v>
      </c>
      <c r="C192" s="24" t="s">
        <v>92</v>
      </c>
      <c r="D192" s="69">
        <v>29907</v>
      </c>
      <c r="E192" s="24">
        <v>5000</v>
      </c>
      <c r="F192" s="24">
        <f t="shared" si="0"/>
        <v>2550</v>
      </c>
    </row>
    <row r="193" spans="2:7">
      <c r="B193" s="80">
        <v>7900</v>
      </c>
      <c r="C193" s="24" t="s">
        <v>95</v>
      </c>
      <c r="D193" s="69">
        <v>29923</v>
      </c>
      <c r="E193" s="24">
        <v>950</v>
      </c>
      <c r="F193" s="24">
        <f t="shared" si="0"/>
        <v>2175</v>
      </c>
    </row>
    <row r="194" spans="2:7">
      <c r="B194" s="80">
        <v>7902</v>
      </c>
      <c r="C194" s="24" t="s">
        <v>96</v>
      </c>
      <c r="D194" s="69">
        <v>29923</v>
      </c>
      <c r="E194" s="24">
        <v>3000</v>
      </c>
      <c r="F194" s="24">
        <f t="shared" si="0"/>
        <v>2550</v>
      </c>
    </row>
    <row r="195" spans="2:7">
      <c r="B195" s="80">
        <v>7934</v>
      </c>
      <c r="C195" s="24" t="s">
        <v>97</v>
      </c>
      <c r="D195" s="69">
        <v>29974</v>
      </c>
      <c r="E195" s="24">
        <v>1300</v>
      </c>
      <c r="F195" s="24">
        <f t="shared" si="0"/>
        <v>2562.5</v>
      </c>
    </row>
    <row r="196" spans="2:7">
      <c r="B196" s="80">
        <v>7788</v>
      </c>
      <c r="C196" s="24" t="s">
        <v>91</v>
      </c>
      <c r="D196" s="69">
        <v>31886</v>
      </c>
      <c r="E196" s="24">
        <v>3000</v>
      </c>
      <c r="F196" s="24">
        <f t="shared" si="0"/>
        <v>2062.5</v>
      </c>
    </row>
    <row r="197" spans="2:7">
      <c r="B197" s="83">
        <v>7876</v>
      </c>
      <c r="C197" s="25" t="s">
        <v>94</v>
      </c>
      <c r="D197" s="71">
        <v>31920</v>
      </c>
      <c r="E197" s="25">
        <v>1100</v>
      </c>
      <c r="F197" s="25">
        <f t="shared" si="0"/>
        <v>2100</v>
      </c>
    </row>
    <row r="200" spans="2:7">
      <c r="B200" s="18" t="s">
        <v>443</v>
      </c>
    </row>
    <row r="201" spans="2:7">
      <c r="B201" t="s">
        <v>444</v>
      </c>
    </row>
    <row r="202" spans="2:7">
      <c r="B202" t="s">
        <v>445</v>
      </c>
    </row>
    <row r="203" spans="2:7">
      <c r="B203" t="s">
        <v>446</v>
      </c>
    </row>
    <row r="204" spans="2:7">
      <c r="B204" t="s">
        <v>447</v>
      </c>
    </row>
    <row r="205" spans="2:7">
      <c r="B205" t="s">
        <v>448</v>
      </c>
    </row>
    <row r="206" spans="2:7">
      <c r="B206" t="s">
        <v>215</v>
      </c>
    </row>
    <row r="208" spans="2:7">
      <c r="B208" s="74" t="s">
        <v>6</v>
      </c>
      <c r="C208" s="13" t="s">
        <v>7</v>
      </c>
      <c r="D208" s="13" t="s">
        <v>80</v>
      </c>
      <c r="E208" s="13" t="s">
        <v>9</v>
      </c>
      <c r="F208" s="13" t="s">
        <v>449</v>
      </c>
      <c r="G208" s="21" t="s">
        <v>2622</v>
      </c>
    </row>
    <row r="209" spans="2:10">
      <c r="B209" s="82">
        <v>7934</v>
      </c>
      <c r="C209" s="44" t="s">
        <v>2617</v>
      </c>
      <c r="D209" s="44">
        <v>10</v>
      </c>
      <c r="E209" s="44">
        <v>1300</v>
      </c>
      <c r="F209" s="44">
        <v>1300</v>
      </c>
      <c r="G209" s="44">
        <v>5000</v>
      </c>
    </row>
    <row r="210" spans="2:10">
      <c r="B210" s="82">
        <v>7782</v>
      </c>
      <c r="C210" s="44" t="s">
        <v>2611</v>
      </c>
      <c r="D210" s="44">
        <v>10</v>
      </c>
      <c r="E210" s="44">
        <v>2450</v>
      </c>
      <c r="F210" s="44">
        <v>1300</v>
      </c>
      <c r="G210" s="44">
        <v>5000</v>
      </c>
    </row>
    <row r="211" spans="2:10">
      <c r="B211" s="82">
        <v>7839</v>
      </c>
      <c r="C211" s="44" t="s">
        <v>2623</v>
      </c>
      <c r="D211" s="44">
        <v>10</v>
      </c>
      <c r="E211" s="44">
        <v>5000</v>
      </c>
      <c r="F211" s="44">
        <v>1300</v>
      </c>
      <c r="G211" s="44">
        <v>5000</v>
      </c>
    </row>
    <row r="212" spans="2:10">
      <c r="B212" s="85">
        <v>7369</v>
      </c>
      <c r="C212" s="86" t="s">
        <v>2602</v>
      </c>
      <c r="D212" s="86">
        <v>20</v>
      </c>
      <c r="E212" s="86">
        <v>800</v>
      </c>
      <c r="F212" s="86">
        <v>800</v>
      </c>
      <c r="G212" s="86">
        <v>3000</v>
      </c>
    </row>
    <row r="213" spans="2:10">
      <c r="B213" s="85">
        <v>7876</v>
      </c>
      <c r="C213" s="86" t="s">
        <v>2613</v>
      </c>
      <c r="D213" s="86">
        <v>20</v>
      </c>
      <c r="E213" s="86">
        <v>1100</v>
      </c>
      <c r="F213" s="86">
        <v>800</v>
      </c>
      <c r="G213" s="86">
        <v>3000</v>
      </c>
      <c r="J213" s="112"/>
    </row>
    <row r="214" spans="2:10">
      <c r="B214" s="85">
        <v>7566</v>
      </c>
      <c r="C214" s="86" t="s">
        <v>2607</v>
      </c>
      <c r="D214" s="86">
        <v>20</v>
      </c>
      <c r="E214" s="86">
        <v>2975</v>
      </c>
      <c r="F214" s="86">
        <v>800</v>
      </c>
      <c r="G214" s="86">
        <v>3000</v>
      </c>
      <c r="J214" s="112"/>
    </row>
    <row r="215" spans="2:10">
      <c r="B215" s="85">
        <v>7788</v>
      </c>
      <c r="C215" s="86" t="s">
        <v>2612</v>
      </c>
      <c r="D215" s="86">
        <v>20</v>
      </c>
      <c r="E215" s="86">
        <v>3000</v>
      </c>
      <c r="F215" s="86">
        <v>800</v>
      </c>
      <c r="G215" s="86">
        <v>3000</v>
      </c>
      <c r="J215" s="112"/>
    </row>
    <row r="216" spans="2:10">
      <c r="B216" s="85">
        <v>7902</v>
      </c>
      <c r="C216" s="86" t="s">
        <v>2615</v>
      </c>
      <c r="D216" s="86">
        <v>20</v>
      </c>
      <c r="E216" s="86">
        <v>3000</v>
      </c>
      <c r="F216" s="86">
        <v>800</v>
      </c>
      <c r="G216" s="86">
        <v>3000</v>
      </c>
    </row>
    <row r="217" spans="2:10">
      <c r="B217" s="157">
        <v>7900</v>
      </c>
      <c r="C217" s="158" t="s">
        <v>2614</v>
      </c>
      <c r="D217" s="158">
        <v>30</v>
      </c>
      <c r="E217" s="158">
        <v>950</v>
      </c>
      <c r="F217" s="158">
        <v>950</v>
      </c>
      <c r="G217" s="158">
        <v>2850</v>
      </c>
    </row>
    <row r="218" spans="2:10">
      <c r="B218" s="157">
        <v>7521</v>
      </c>
      <c r="C218" s="158" t="s">
        <v>2606</v>
      </c>
      <c r="D218" s="158">
        <v>30</v>
      </c>
      <c r="E218" s="158">
        <v>1250</v>
      </c>
      <c r="F218" s="158">
        <v>950</v>
      </c>
      <c r="G218" s="158">
        <v>2850</v>
      </c>
    </row>
    <row r="219" spans="2:10">
      <c r="B219" s="157">
        <v>7654</v>
      </c>
      <c r="C219" s="158" t="s">
        <v>2608</v>
      </c>
      <c r="D219" s="158">
        <v>30</v>
      </c>
      <c r="E219" s="158">
        <v>1250</v>
      </c>
      <c r="F219" s="158">
        <v>950</v>
      </c>
      <c r="G219" s="158">
        <v>2850</v>
      </c>
    </row>
    <row r="220" spans="2:10">
      <c r="B220" s="157">
        <v>7844</v>
      </c>
      <c r="C220" s="158" t="s">
        <v>2624</v>
      </c>
      <c r="D220" s="158">
        <v>30</v>
      </c>
      <c r="E220" s="158">
        <v>1500</v>
      </c>
      <c r="F220" s="158">
        <v>950</v>
      </c>
      <c r="G220" s="158">
        <v>2850</v>
      </c>
    </row>
    <row r="221" spans="2:10">
      <c r="B221" s="157">
        <v>7499</v>
      </c>
      <c r="C221" s="158" t="s">
        <v>2604</v>
      </c>
      <c r="D221" s="158">
        <v>30</v>
      </c>
      <c r="E221" s="158">
        <v>1600</v>
      </c>
      <c r="F221" s="158">
        <v>950</v>
      </c>
      <c r="G221" s="158">
        <v>2850</v>
      </c>
    </row>
    <row r="222" spans="2:10">
      <c r="B222" s="159">
        <v>7698</v>
      </c>
      <c r="C222" s="160" t="s">
        <v>2609</v>
      </c>
      <c r="D222" s="160">
        <v>30</v>
      </c>
      <c r="E222" s="160">
        <v>2850</v>
      </c>
      <c r="F222" s="160">
        <v>950</v>
      </c>
      <c r="G222" s="160">
        <v>2850</v>
      </c>
    </row>
    <row r="224" spans="2:10">
      <c r="B224" s="18" t="s">
        <v>2625</v>
      </c>
    </row>
    <row r="225" spans="2:5">
      <c r="B225" t="s">
        <v>2626</v>
      </c>
    </row>
    <row r="226" spans="2:5">
      <c r="B226" t="s">
        <v>2627</v>
      </c>
    </row>
    <row r="228" spans="2:5">
      <c r="B228" s="74" t="s">
        <v>2621</v>
      </c>
      <c r="C228" s="13" t="s">
        <v>2628</v>
      </c>
      <c r="D228" s="13" t="s">
        <v>2629</v>
      </c>
      <c r="E228" s="13" t="s">
        <v>2630</v>
      </c>
    </row>
    <row r="229" spans="2:5">
      <c r="B229" s="80">
        <v>7369</v>
      </c>
      <c r="C229" s="24" t="s">
        <v>2602</v>
      </c>
      <c r="D229" s="24">
        <v>800</v>
      </c>
      <c r="E229" s="35">
        <f>D229/29025</f>
        <v>2.756244616709733E-2</v>
      </c>
    </row>
    <row r="230" spans="2:5">
      <c r="B230" s="80">
        <v>7499</v>
      </c>
      <c r="C230" s="24" t="s">
        <v>2604</v>
      </c>
      <c r="D230" s="24">
        <v>1600</v>
      </c>
      <c r="E230" s="24">
        <f t="shared" ref="E230:E242" si="1">D230/29025</f>
        <v>5.512489233419466E-2</v>
      </c>
    </row>
    <row r="231" spans="2:5">
      <c r="B231" s="80">
        <v>7521</v>
      </c>
      <c r="C231" s="24" t="s">
        <v>2606</v>
      </c>
      <c r="D231" s="24">
        <v>1250</v>
      </c>
      <c r="E231" s="24">
        <f t="shared" si="1"/>
        <v>4.3066322136089581E-2</v>
      </c>
    </row>
    <row r="232" spans="2:5">
      <c r="B232" s="80">
        <v>7566</v>
      </c>
      <c r="C232" s="24" t="s">
        <v>2607</v>
      </c>
      <c r="D232" s="24">
        <v>2975</v>
      </c>
      <c r="E232" s="24">
        <f t="shared" si="1"/>
        <v>0.1024978466838932</v>
      </c>
    </row>
    <row r="233" spans="2:5">
      <c r="B233" s="80">
        <v>7654</v>
      </c>
      <c r="C233" s="24" t="s">
        <v>2608</v>
      </c>
      <c r="D233" s="24">
        <v>1250</v>
      </c>
      <c r="E233" s="24">
        <f t="shared" si="1"/>
        <v>4.3066322136089581E-2</v>
      </c>
    </row>
    <row r="234" spans="2:5">
      <c r="B234" s="80">
        <v>7698</v>
      </c>
      <c r="C234" s="24" t="s">
        <v>2609</v>
      </c>
      <c r="D234" s="24">
        <v>2850</v>
      </c>
      <c r="E234" s="24">
        <f t="shared" si="1"/>
        <v>9.8191214470284241E-2</v>
      </c>
    </row>
    <row r="235" spans="2:5">
      <c r="B235" s="80">
        <v>7782</v>
      </c>
      <c r="C235" s="24" t="s">
        <v>2611</v>
      </c>
      <c r="D235" s="24">
        <v>2450</v>
      </c>
      <c r="E235" s="24">
        <f t="shared" si="1"/>
        <v>8.4409991386735578E-2</v>
      </c>
    </row>
    <row r="236" spans="2:5">
      <c r="B236" s="80">
        <v>7788</v>
      </c>
      <c r="C236" s="24" t="s">
        <v>2612</v>
      </c>
      <c r="D236" s="24">
        <v>3000</v>
      </c>
      <c r="E236" s="24">
        <f t="shared" si="1"/>
        <v>0.10335917312661498</v>
      </c>
    </row>
    <row r="237" spans="2:5">
      <c r="B237" s="80">
        <v>7839</v>
      </c>
      <c r="C237" s="24" t="s">
        <v>2623</v>
      </c>
      <c r="D237" s="24">
        <v>5000</v>
      </c>
      <c r="E237" s="24">
        <f t="shared" si="1"/>
        <v>0.17226528854435832</v>
      </c>
    </row>
    <row r="238" spans="2:5">
      <c r="B238" s="80">
        <v>7844</v>
      </c>
      <c r="C238" s="24" t="s">
        <v>2624</v>
      </c>
      <c r="D238" s="24">
        <v>1500</v>
      </c>
      <c r="E238" s="24">
        <f t="shared" si="1"/>
        <v>5.1679586563307491E-2</v>
      </c>
    </row>
    <row r="239" spans="2:5">
      <c r="B239" s="80">
        <v>7876</v>
      </c>
      <c r="C239" s="24" t="s">
        <v>2613</v>
      </c>
      <c r="D239" s="24">
        <v>1100</v>
      </c>
      <c r="E239" s="24">
        <f t="shared" si="1"/>
        <v>3.7898363479758827E-2</v>
      </c>
    </row>
    <row r="240" spans="2:5">
      <c r="B240" s="80">
        <v>7900</v>
      </c>
      <c r="C240" s="24" t="s">
        <v>2614</v>
      </c>
      <c r="D240" s="24">
        <v>950</v>
      </c>
      <c r="E240" s="24">
        <f t="shared" si="1"/>
        <v>3.273040482342808E-2</v>
      </c>
    </row>
    <row r="241" spans="2:9">
      <c r="B241" s="80">
        <v>7902</v>
      </c>
      <c r="C241" s="24" t="s">
        <v>2615</v>
      </c>
      <c r="D241" s="24">
        <v>3000</v>
      </c>
      <c r="E241" s="24">
        <f t="shared" si="1"/>
        <v>0.10335917312661498</v>
      </c>
    </row>
    <row r="242" spans="2:9">
      <c r="B242" s="83">
        <v>7934</v>
      </c>
      <c r="C242" s="25" t="s">
        <v>2617</v>
      </c>
      <c r="D242" s="25">
        <v>1300</v>
      </c>
      <c r="E242" s="25">
        <f t="shared" si="1"/>
        <v>4.4788975021533159E-2</v>
      </c>
    </row>
    <row r="245" spans="2:9">
      <c r="B245" s="18" t="s">
        <v>2631</v>
      </c>
    </row>
    <row r="246" spans="2:9">
      <c r="B246" t="s">
        <v>2632</v>
      </c>
    </row>
    <row r="247" spans="2:9">
      <c r="B247" t="s">
        <v>2633</v>
      </c>
    </row>
    <row r="248" spans="2:9">
      <c r="B248" t="s">
        <v>2634</v>
      </c>
    </row>
    <row r="249" spans="2:9">
      <c r="B249" t="s">
        <v>2635</v>
      </c>
    </row>
    <row r="251" spans="2:9">
      <c r="B251" s="1" t="s">
        <v>2636</v>
      </c>
      <c r="C251" s="1"/>
      <c r="D251" s="1"/>
      <c r="E251" s="1"/>
      <c r="F251" s="1"/>
      <c r="G251" s="1"/>
      <c r="H251" s="1"/>
      <c r="I251" s="1"/>
    </row>
    <row r="252" spans="2:9">
      <c r="B252" s="74" t="s">
        <v>2637</v>
      </c>
      <c r="C252" s="13" t="s">
        <v>2638</v>
      </c>
      <c r="D252" s="185" t="s">
        <v>2639</v>
      </c>
      <c r="E252" s="13" t="s">
        <v>2640</v>
      </c>
      <c r="F252" s="13" t="s">
        <v>2641</v>
      </c>
    </row>
    <row r="253" spans="2:9">
      <c r="B253" s="80">
        <v>7369</v>
      </c>
      <c r="C253" s="24" t="s">
        <v>2642</v>
      </c>
      <c r="D253" s="69">
        <v>29572</v>
      </c>
      <c r="E253" s="24"/>
      <c r="F253" s="161">
        <v>29637</v>
      </c>
    </row>
    <row r="254" spans="2:9">
      <c r="B254" s="80">
        <v>7499</v>
      </c>
      <c r="C254" s="24" t="s">
        <v>2643</v>
      </c>
      <c r="D254" s="69">
        <v>29637</v>
      </c>
      <c r="E254" s="161">
        <v>29572</v>
      </c>
      <c r="F254" s="161">
        <v>29639</v>
      </c>
    </row>
    <row r="255" spans="2:9">
      <c r="B255" s="80">
        <v>7521</v>
      </c>
      <c r="C255" s="24" t="s">
        <v>2644</v>
      </c>
      <c r="D255" s="69">
        <v>29639</v>
      </c>
      <c r="E255" s="161">
        <v>29637</v>
      </c>
      <c r="F255" s="161">
        <v>29678</v>
      </c>
    </row>
    <row r="256" spans="2:9">
      <c r="B256" s="82">
        <v>7566</v>
      </c>
      <c r="C256" s="44" t="s">
        <v>2645</v>
      </c>
      <c r="D256" s="76">
        <v>29678</v>
      </c>
      <c r="E256" s="162">
        <v>29639</v>
      </c>
      <c r="F256" s="162">
        <v>29707</v>
      </c>
    </row>
    <row r="257" spans="2:9">
      <c r="B257" s="80">
        <v>7698</v>
      </c>
      <c r="C257" s="24" t="s">
        <v>2646</v>
      </c>
      <c r="D257" s="69">
        <v>29707</v>
      </c>
      <c r="E257" s="161">
        <v>29678</v>
      </c>
      <c r="F257" s="161">
        <v>29746</v>
      </c>
    </row>
    <row r="258" spans="2:9">
      <c r="B258" s="80">
        <v>7782</v>
      </c>
      <c r="C258" s="24" t="s">
        <v>2647</v>
      </c>
      <c r="D258" s="69">
        <v>29746</v>
      </c>
      <c r="E258" s="161">
        <v>29707</v>
      </c>
      <c r="F258" s="161">
        <v>29837</v>
      </c>
    </row>
    <row r="259" spans="2:9">
      <c r="B259" s="80">
        <v>7844</v>
      </c>
      <c r="C259" s="24" t="s">
        <v>2648</v>
      </c>
      <c r="D259" s="69">
        <v>29837</v>
      </c>
      <c r="E259" s="161">
        <v>29746</v>
      </c>
      <c r="F259" s="161">
        <v>29857</v>
      </c>
    </row>
    <row r="260" spans="2:9">
      <c r="B260" s="80">
        <v>7654</v>
      </c>
      <c r="C260" s="24" t="s">
        <v>2649</v>
      </c>
      <c r="D260" s="69">
        <v>29857</v>
      </c>
      <c r="E260" s="161">
        <v>29837</v>
      </c>
      <c r="F260" s="161">
        <v>29907</v>
      </c>
    </row>
    <row r="261" spans="2:9">
      <c r="B261" s="80">
        <v>7839</v>
      </c>
      <c r="C261" s="24" t="s">
        <v>2650</v>
      </c>
      <c r="D261" s="69">
        <v>29907</v>
      </c>
      <c r="E261" s="161">
        <v>29857</v>
      </c>
      <c r="F261" s="161">
        <v>29923</v>
      </c>
    </row>
    <row r="262" spans="2:9">
      <c r="B262" s="80">
        <v>7900</v>
      </c>
      <c r="C262" s="24" t="s">
        <v>2651</v>
      </c>
      <c r="D262" s="69">
        <v>29923</v>
      </c>
      <c r="E262" s="161">
        <v>29907</v>
      </c>
      <c r="F262" s="161">
        <v>29923</v>
      </c>
    </row>
    <row r="263" spans="2:9">
      <c r="B263" s="80">
        <v>7902</v>
      </c>
      <c r="C263" s="24" t="s">
        <v>2652</v>
      </c>
      <c r="D263" s="69">
        <v>29923</v>
      </c>
      <c r="E263" s="161">
        <v>29923</v>
      </c>
      <c r="F263" s="161">
        <v>29974</v>
      </c>
    </row>
    <row r="264" spans="2:9">
      <c r="B264" s="80">
        <v>7934</v>
      </c>
      <c r="C264" s="24" t="s">
        <v>2653</v>
      </c>
      <c r="D264" s="69">
        <v>29974</v>
      </c>
      <c r="E264" s="161">
        <v>29923</v>
      </c>
      <c r="F264" s="161">
        <v>31886</v>
      </c>
    </row>
    <row r="265" spans="2:9">
      <c r="B265" s="80">
        <v>7788</v>
      </c>
      <c r="C265" s="24" t="s">
        <v>2654</v>
      </c>
      <c r="D265" s="69">
        <v>31886</v>
      </c>
      <c r="E265" s="161">
        <v>29974</v>
      </c>
      <c r="F265" s="161">
        <v>31920</v>
      </c>
    </row>
    <row r="266" spans="2:9">
      <c r="B266" s="83">
        <v>7876</v>
      </c>
      <c r="C266" s="25" t="s">
        <v>2655</v>
      </c>
      <c r="D266" s="71">
        <v>31920</v>
      </c>
      <c r="E266" s="163">
        <v>31886</v>
      </c>
      <c r="F266" s="25"/>
    </row>
    <row r="270" spans="2:9">
      <c r="B270" s="18" t="s">
        <v>2656</v>
      </c>
    </row>
    <row r="271" spans="2:9">
      <c r="B271" s="18"/>
    </row>
    <row r="272" spans="2:9">
      <c r="B272" s="1" t="s">
        <v>2636</v>
      </c>
      <c r="C272" s="1"/>
      <c r="D272" s="1"/>
      <c r="E272" s="1"/>
      <c r="F272" s="1"/>
      <c r="G272" s="1"/>
      <c r="H272" s="1"/>
      <c r="I272" s="1"/>
    </row>
    <row r="273" spans="2:9">
      <c r="B273" s="74" t="s">
        <v>2637</v>
      </c>
      <c r="C273" s="13" t="s">
        <v>2638</v>
      </c>
      <c r="D273" s="185" t="s">
        <v>2657</v>
      </c>
      <c r="E273" s="21" t="s">
        <v>2658</v>
      </c>
      <c r="F273" s="185" t="s">
        <v>2639</v>
      </c>
      <c r="G273" s="13" t="s">
        <v>2659</v>
      </c>
      <c r="H273" s="185" t="s">
        <v>2660</v>
      </c>
      <c r="I273" s="13" t="s">
        <v>2661</v>
      </c>
    </row>
    <row r="274" spans="2:9">
      <c r="B274" s="80">
        <v>7369</v>
      </c>
      <c r="C274" s="24" t="s">
        <v>2642</v>
      </c>
      <c r="D274" s="68" t="s">
        <v>2662</v>
      </c>
      <c r="E274" s="27">
        <v>7902</v>
      </c>
      <c r="F274" s="69">
        <v>29572</v>
      </c>
      <c r="G274" s="24">
        <v>800</v>
      </c>
      <c r="H274" s="68"/>
      <c r="I274" s="24">
        <v>20</v>
      </c>
    </row>
    <row r="275" spans="2:9">
      <c r="B275" s="80">
        <v>7900</v>
      </c>
      <c r="C275" s="24" t="s">
        <v>2651</v>
      </c>
      <c r="D275" s="68" t="s">
        <v>2662</v>
      </c>
      <c r="E275" s="27">
        <v>7698</v>
      </c>
      <c r="F275" s="69">
        <v>29923</v>
      </c>
      <c r="G275" s="24">
        <v>950</v>
      </c>
      <c r="H275" s="68"/>
      <c r="I275" s="24">
        <v>30</v>
      </c>
    </row>
    <row r="276" spans="2:9">
      <c r="B276" s="80">
        <v>7876</v>
      </c>
      <c r="C276" s="24" t="s">
        <v>2655</v>
      </c>
      <c r="D276" s="68" t="s">
        <v>2662</v>
      </c>
      <c r="E276" s="27">
        <v>7788</v>
      </c>
      <c r="F276" s="69">
        <v>31920</v>
      </c>
      <c r="G276" s="24">
        <v>1100</v>
      </c>
      <c r="H276" s="68"/>
      <c r="I276" s="24">
        <v>20</v>
      </c>
    </row>
    <row r="277" spans="2:9">
      <c r="B277" s="80">
        <v>7521</v>
      </c>
      <c r="C277" s="24" t="s">
        <v>2644</v>
      </c>
      <c r="D277" s="68" t="s">
        <v>2663</v>
      </c>
      <c r="E277" s="27">
        <v>7698</v>
      </c>
      <c r="F277" s="69">
        <v>29639</v>
      </c>
      <c r="G277" s="24">
        <v>1250</v>
      </c>
      <c r="H277" s="68">
        <v>500</v>
      </c>
      <c r="I277" s="24">
        <v>30</v>
      </c>
    </row>
    <row r="278" spans="2:9">
      <c r="B278" s="80">
        <v>7654</v>
      </c>
      <c r="C278" s="24" t="s">
        <v>2649</v>
      </c>
      <c r="D278" s="68" t="s">
        <v>2663</v>
      </c>
      <c r="E278" s="27">
        <v>7698</v>
      </c>
      <c r="F278" s="69">
        <v>29857</v>
      </c>
      <c r="G278" s="24">
        <v>1250</v>
      </c>
      <c r="H278" s="68">
        <v>1400</v>
      </c>
      <c r="I278" s="24">
        <v>30</v>
      </c>
    </row>
    <row r="279" spans="2:9">
      <c r="B279" s="80">
        <v>7934</v>
      </c>
      <c r="C279" s="24" t="s">
        <v>2653</v>
      </c>
      <c r="D279" s="68" t="s">
        <v>2662</v>
      </c>
      <c r="E279" s="27">
        <v>7782</v>
      </c>
      <c r="F279" s="69">
        <v>29974</v>
      </c>
      <c r="G279" s="24">
        <v>1300</v>
      </c>
      <c r="H279" s="68"/>
      <c r="I279" s="24">
        <v>10</v>
      </c>
    </row>
    <row r="280" spans="2:9">
      <c r="B280" s="80">
        <v>7844</v>
      </c>
      <c r="C280" s="24" t="s">
        <v>2648</v>
      </c>
      <c r="D280" s="68" t="s">
        <v>2663</v>
      </c>
      <c r="E280" s="27">
        <v>7698</v>
      </c>
      <c r="F280" s="69">
        <v>29837</v>
      </c>
      <c r="G280" s="24">
        <v>1500</v>
      </c>
      <c r="H280" s="68">
        <v>0</v>
      </c>
      <c r="I280" s="24">
        <v>30</v>
      </c>
    </row>
    <row r="281" spans="2:9">
      <c r="B281" s="80">
        <v>7499</v>
      </c>
      <c r="C281" s="24" t="s">
        <v>2643</v>
      </c>
      <c r="D281" s="68" t="s">
        <v>2663</v>
      </c>
      <c r="E281" s="27">
        <v>7698</v>
      </c>
      <c r="F281" s="69">
        <v>29637</v>
      </c>
      <c r="G281" s="24">
        <v>1600</v>
      </c>
      <c r="H281" s="68">
        <v>300</v>
      </c>
      <c r="I281" s="24">
        <v>30</v>
      </c>
    </row>
    <row r="282" spans="2:9">
      <c r="B282" s="80">
        <v>7782</v>
      </c>
      <c r="C282" s="24" t="s">
        <v>2647</v>
      </c>
      <c r="D282" s="68" t="s">
        <v>2664</v>
      </c>
      <c r="E282" s="27">
        <v>7839</v>
      </c>
      <c r="F282" s="69">
        <v>29746</v>
      </c>
      <c r="G282" s="24">
        <v>2450</v>
      </c>
      <c r="H282" s="68"/>
      <c r="I282" s="24">
        <v>10</v>
      </c>
    </row>
    <row r="283" spans="2:9">
      <c r="B283" s="80">
        <v>7698</v>
      </c>
      <c r="C283" s="24" t="s">
        <v>2646</v>
      </c>
      <c r="D283" s="68" t="s">
        <v>2664</v>
      </c>
      <c r="E283" s="27">
        <v>7839</v>
      </c>
      <c r="F283" s="69">
        <v>29707</v>
      </c>
      <c r="G283" s="24">
        <v>2850</v>
      </c>
      <c r="H283" s="68"/>
      <c r="I283" s="24">
        <v>30</v>
      </c>
    </row>
    <row r="284" spans="2:9">
      <c r="B284" s="80">
        <v>7566</v>
      </c>
      <c r="C284" s="24" t="s">
        <v>2645</v>
      </c>
      <c r="D284" s="68" t="s">
        <v>2664</v>
      </c>
      <c r="E284" s="27">
        <v>7839</v>
      </c>
      <c r="F284" s="69">
        <v>29678</v>
      </c>
      <c r="G284" s="24">
        <v>2975</v>
      </c>
      <c r="H284" s="68"/>
      <c r="I284" s="24">
        <v>20</v>
      </c>
    </row>
    <row r="285" spans="2:9">
      <c r="B285" s="80">
        <v>7788</v>
      </c>
      <c r="C285" s="24" t="s">
        <v>2654</v>
      </c>
      <c r="D285" s="68" t="s">
        <v>2665</v>
      </c>
      <c r="E285" s="27">
        <v>7566</v>
      </c>
      <c r="F285" s="69">
        <v>31886</v>
      </c>
      <c r="G285" s="24">
        <v>3000</v>
      </c>
      <c r="H285" s="68"/>
      <c r="I285" s="24">
        <v>20</v>
      </c>
    </row>
    <row r="286" spans="2:9">
      <c r="B286" s="80">
        <v>7902</v>
      </c>
      <c r="C286" s="24" t="s">
        <v>2652</v>
      </c>
      <c r="D286" s="68" t="s">
        <v>2665</v>
      </c>
      <c r="E286" s="27">
        <v>7566</v>
      </c>
      <c r="F286" s="69">
        <v>29923</v>
      </c>
      <c r="G286" s="24">
        <v>3000</v>
      </c>
      <c r="H286" s="68"/>
      <c r="I286" s="24">
        <v>20</v>
      </c>
    </row>
    <row r="287" spans="2:9">
      <c r="B287" s="83">
        <v>7839</v>
      </c>
      <c r="C287" s="25" t="s">
        <v>2650</v>
      </c>
      <c r="D287" s="70" t="s">
        <v>2666</v>
      </c>
      <c r="E287" s="29"/>
      <c r="F287" s="71">
        <v>29907</v>
      </c>
      <c r="G287" s="25">
        <v>5000</v>
      </c>
      <c r="H287" s="70"/>
      <c r="I287" s="25">
        <v>10</v>
      </c>
    </row>
    <row r="288" spans="2:9">
      <c r="B288" s="18"/>
    </row>
    <row r="289" spans="2:6">
      <c r="B289" s="18"/>
    </row>
    <row r="290" spans="2:6">
      <c r="B290" t="s">
        <v>2667</v>
      </c>
    </row>
    <row r="291" spans="2:6">
      <c r="B291" t="s">
        <v>2668</v>
      </c>
    </row>
    <row r="292" spans="2:6">
      <c r="B292" t="s">
        <v>2669</v>
      </c>
    </row>
    <row r="293" spans="2:6">
      <c r="B293" t="s">
        <v>2670</v>
      </c>
    </row>
    <row r="294" spans="2:6">
      <c r="B294" t="s">
        <v>2671</v>
      </c>
    </row>
    <row r="295" spans="2:6">
      <c r="B295" t="s">
        <v>2635</v>
      </c>
    </row>
    <row r="297" spans="2:6">
      <c r="B297" s="74" t="s">
        <v>2637</v>
      </c>
      <c r="C297" s="13" t="s">
        <v>2638</v>
      </c>
      <c r="D297" s="13" t="s">
        <v>2659</v>
      </c>
      <c r="E297" s="185" t="s">
        <v>2672</v>
      </c>
      <c r="F297" s="13" t="s">
        <v>2673</v>
      </c>
    </row>
    <row r="298" spans="2:6">
      <c r="B298" s="80">
        <v>7369</v>
      </c>
      <c r="C298" s="24" t="s">
        <v>2642</v>
      </c>
      <c r="D298" s="24">
        <v>800</v>
      </c>
      <c r="E298" s="68">
        <v>800</v>
      </c>
      <c r="F298" s="24">
        <v>1300</v>
      </c>
    </row>
    <row r="299" spans="2:6">
      <c r="B299" s="80">
        <v>7900</v>
      </c>
      <c r="C299" s="24" t="s">
        <v>2651</v>
      </c>
      <c r="D299" s="24">
        <v>950</v>
      </c>
      <c r="E299" s="68">
        <v>800</v>
      </c>
      <c r="F299" s="24">
        <v>1300</v>
      </c>
    </row>
    <row r="300" spans="2:6">
      <c r="B300" s="80">
        <v>7876</v>
      </c>
      <c r="C300" s="24" t="s">
        <v>2655</v>
      </c>
      <c r="D300" s="24">
        <v>1100</v>
      </c>
      <c r="E300" s="68">
        <v>800</v>
      </c>
      <c r="F300" s="24">
        <v>1600</v>
      </c>
    </row>
    <row r="301" spans="2:6">
      <c r="B301" s="80">
        <v>7521</v>
      </c>
      <c r="C301" s="24" t="s">
        <v>2644</v>
      </c>
      <c r="D301" s="24">
        <v>1250</v>
      </c>
      <c r="E301" s="112">
        <v>800</v>
      </c>
      <c r="F301" s="24">
        <v>1600</v>
      </c>
    </row>
    <row r="302" spans="2:6">
      <c r="B302" s="80">
        <v>7654</v>
      </c>
      <c r="C302" s="24" t="s">
        <v>2649</v>
      </c>
      <c r="D302" s="24">
        <v>1250</v>
      </c>
      <c r="E302" s="112">
        <v>800</v>
      </c>
      <c r="F302" s="24">
        <v>1600</v>
      </c>
    </row>
    <row r="303" spans="2:6">
      <c r="B303" s="82">
        <v>7934</v>
      </c>
      <c r="C303" s="44" t="s">
        <v>2653</v>
      </c>
      <c r="D303" s="44">
        <v>1300</v>
      </c>
      <c r="E303" s="75">
        <v>800</v>
      </c>
      <c r="F303" s="44">
        <v>1600</v>
      </c>
    </row>
    <row r="304" spans="2:6">
      <c r="B304" s="80">
        <v>7844</v>
      </c>
      <c r="C304" s="24" t="s">
        <v>2648</v>
      </c>
      <c r="D304" s="24">
        <v>1500</v>
      </c>
      <c r="E304" s="112">
        <v>1100</v>
      </c>
      <c r="F304" s="24">
        <v>1600</v>
      </c>
    </row>
    <row r="305" spans="2:6">
      <c r="B305" s="80">
        <v>7499</v>
      </c>
      <c r="C305" s="24" t="s">
        <v>2643</v>
      </c>
      <c r="D305" s="24">
        <v>1600</v>
      </c>
      <c r="E305" s="112">
        <v>1100</v>
      </c>
      <c r="F305" s="24">
        <v>1600</v>
      </c>
    </row>
    <row r="306" spans="2:6">
      <c r="B306" s="80">
        <v>7782</v>
      </c>
      <c r="C306" s="24" t="s">
        <v>2647</v>
      </c>
      <c r="D306" s="24">
        <v>2450</v>
      </c>
      <c r="E306" s="112">
        <v>2450</v>
      </c>
      <c r="F306" s="24">
        <v>2850</v>
      </c>
    </row>
    <row r="307" spans="2:6">
      <c r="B307" s="80">
        <v>7698</v>
      </c>
      <c r="C307" s="24" t="s">
        <v>2646</v>
      </c>
      <c r="D307" s="24">
        <v>2850</v>
      </c>
      <c r="E307" s="112">
        <v>2450</v>
      </c>
      <c r="F307" s="24">
        <v>3000</v>
      </c>
    </row>
    <row r="308" spans="2:6">
      <c r="B308" s="80">
        <v>7566</v>
      </c>
      <c r="C308" s="24" t="s">
        <v>2645</v>
      </c>
      <c r="D308" s="24">
        <v>2975</v>
      </c>
      <c r="E308" s="112">
        <v>2850</v>
      </c>
      <c r="F308" s="24">
        <v>3000</v>
      </c>
    </row>
    <row r="309" spans="2:6">
      <c r="B309" s="80">
        <v>7788</v>
      </c>
      <c r="C309" s="24" t="s">
        <v>2654</v>
      </c>
      <c r="D309" s="24">
        <v>3000</v>
      </c>
      <c r="E309" s="112">
        <v>2850</v>
      </c>
      <c r="F309" s="24">
        <v>3000</v>
      </c>
    </row>
    <row r="310" spans="2:6">
      <c r="B310" s="80">
        <v>7902</v>
      </c>
      <c r="C310" s="24" t="s">
        <v>2652</v>
      </c>
      <c r="D310" s="24">
        <v>3000</v>
      </c>
      <c r="E310" s="112">
        <v>2850</v>
      </c>
      <c r="F310" s="24">
        <v>3000</v>
      </c>
    </row>
    <row r="311" spans="2:6">
      <c r="B311" s="83">
        <v>7839</v>
      </c>
      <c r="C311" s="25" t="s">
        <v>2650</v>
      </c>
      <c r="D311" s="25">
        <v>5000</v>
      </c>
      <c r="E311" s="70">
        <v>5000</v>
      </c>
      <c r="F311" s="25">
        <v>5000</v>
      </c>
    </row>
    <row r="314" spans="2:6">
      <c r="B314" t="s">
        <v>1276</v>
      </c>
    </row>
    <row r="316" spans="2:6">
      <c r="B316" t="s">
        <v>1246</v>
      </c>
    </row>
    <row r="317" spans="2:6">
      <c r="B317" t="s">
        <v>2691</v>
      </c>
    </row>
    <row r="318" spans="2:6">
      <c r="B318" t="s">
        <v>1233</v>
      </c>
    </row>
    <row r="319" spans="2:6">
      <c r="B319" t="s">
        <v>1235</v>
      </c>
    </row>
    <row r="320" spans="2:6">
      <c r="B320" t="s">
        <v>2692</v>
      </c>
    </row>
    <row r="321" spans="2:6">
      <c r="B321" s="177" t="s">
        <v>1259</v>
      </c>
    </row>
    <row r="322" spans="2:6">
      <c r="B322" s="177" t="s">
        <v>1234</v>
      </c>
    </row>
    <row r="323" spans="2:6">
      <c r="B323" s="177" t="s">
        <v>3604</v>
      </c>
    </row>
    <row r="324" spans="2:6">
      <c r="B324" s="177" t="s">
        <v>3605</v>
      </c>
    </row>
    <row r="325" spans="2:6">
      <c r="B325" s="177" t="s">
        <v>3606</v>
      </c>
    </row>
    <row r="326" spans="2:6">
      <c r="B326" s="177" t="s">
        <v>3607</v>
      </c>
    </row>
    <row r="327" spans="2:6">
      <c r="B327" s="177" t="s">
        <v>3608</v>
      </c>
    </row>
    <row r="328" spans="2:6">
      <c r="B328" s="177" t="s">
        <v>3609</v>
      </c>
    </row>
    <row r="329" spans="2:6">
      <c r="B329" s="177" t="s">
        <v>3610</v>
      </c>
    </row>
    <row r="330" spans="2:6">
      <c r="B330" s="177" t="s">
        <v>3611</v>
      </c>
    </row>
    <row r="331" spans="2:6">
      <c r="B331" s="177" t="s">
        <v>3612</v>
      </c>
    </row>
    <row r="332" spans="2:6">
      <c r="B332" s="177" t="s">
        <v>3613</v>
      </c>
    </row>
    <row r="333" spans="2:6">
      <c r="F333" s="47" t="s">
        <v>2693</v>
      </c>
    </row>
    <row r="334" spans="2:6">
      <c r="B334" s="177"/>
    </row>
    <row r="335" spans="2:6">
      <c r="B335" s="47" t="s">
        <v>1237</v>
      </c>
    </row>
    <row r="336" spans="2:6">
      <c r="B336" s="47" t="s">
        <v>1239</v>
      </c>
    </row>
    <row r="337" spans="2:2">
      <c r="B337" s="47"/>
    </row>
    <row r="338" spans="2:2">
      <c r="B338" s="177" t="s">
        <v>1244</v>
      </c>
    </row>
    <row r="339" spans="2:2">
      <c r="B339" s="177" t="s">
        <v>1238</v>
      </c>
    </row>
    <row r="340" spans="2:2">
      <c r="B340" s="177" t="s">
        <v>3614</v>
      </c>
    </row>
    <row r="341" spans="2:2">
      <c r="B341" s="177" t="s">
        <v>3615</v>
      </c>
    </row>
    <row r="342" spans="2:2">
      <c r="B342" s="177" t="s">
        <v>3616</v>
      </c>
    </row>
    <row r="343" spans="2:2">
      <c r="B343" s="177" t="s">
        <v>3617</v>
      </c>
    </row>
    <row r="344" spans="2:2">
      <c r="B344" s="177" t="s">
        <v>3618</v>
      </c>
    </row>
    <row r="345" spans="2:2">
      <c r="B345" s="177" t="s">
        <v>3619</v>
      </c>
    </row>
    <row r="346" spans="2:2">
      <c r="B346" s="47"/>
    </row>
    <row r="347" spans="2:2">
      <c r="B347" s="47" t="s">
        <v>1245</v>
      </c>
    </row>
    <row r="348" spans="2:2">
      <c r="B348" s="47"/>
    </row>
    <row r="349" spans="2:2">
      <c r="B349" s="177" t="s">
        <v>3620</v>
      </c>
    </row>
    <row r="350" spans="2:2">
      <c r="B350" s="177" t="s">
        <v>1238</v>
      </c>
    </row>
    <row r="351" spans="2:2">
      <c r="B351" s="177" t="s">
        <v>3621</v>
      </c>
    </row>
    <row r="352" spans="2:2">
      <c r="B352" s="177" t="s">
        <v>3622</v>
      </c>
    </row>
    <row r="353" spans="2:2">
      <c r="B353" s="177" t="s">
        <v>3623</v>
      </c>
    </row>
    <row r="354" spans="2:2">
      <c r="B354" s="177" t="s">
        <v>3624</v>
      </c>
    </row>
    <row r="355" spans="2:2">
      <c r="B355" s="177" t="s">
        <v>3625</v>
      </c>
    </row>
    <row r="356" spans="2:2">
      <c r="B356" s="177" t="s">
        <v>3626</v>
      </c>
    </row>
    <row r="357" spans="2:2">
      <c r="B357" s="177" t="s">
        <v>3627</v>
      </c>
    </row>
    <row r="358" spans="2:2">
      <c r="B358" s="177" t="s">
        <v>3628</v>
      </c>
    </row>
    <row r="359" spans="2:2">
      <c r="B359" s="177" t="s">
        <v>3629</v>
      </c>
    </row>
    <row r="360" spans="2:2">
      <c r="B360" s="177" t="s">
        <v>3630</v>
      </c>
    </row>
    <row r="361" spans="2:2">
      <c r="B361" s="177" t="s">
        <v>3631</v>
      </c>
    </row>
    <row r="362" spans="2:2">
      <c r="B362" s="177" t="s">
        <v>3632</v>
      </c>
    </row>
    <row r="363" spans="2:2">
      <c r="B363" s="177" t="s">
        <v>3633</v>
      </c>
    </row>
    <row r="364" spans="2:2">
      <c r="B364" s="177" t="s">
        <v>3634</v>
      </c>
    </row>
    <row r="365" spans="2:2">
      <c r="B365" s="177" t="s">
        <v>3635</v>
      </c>
    </row>
    <row r="366" spans="2:2">
      <c r="B366" s="177" t="s">
        <v>3636</v>
      </c>
    </row>
    <row r="367" spans="2:2">
      <c r="B367" s="177" t="s">
        <v>3637</v>
      </c>
    </row>
    <row r="368" spans="2:2">
      <c r="B368" s="177" t="s">
        <v>3638</v>
      </c>
    </row>
    <row r="369" spans="2:5">
      <c r="B369" s="177"/>
    </row>
    <row r="370" spans="2:5">
      <c r="B370" s="177"/>
    </row>
    <row r="371" spans="2:5">
      <c r="B371" s="47" t="s">
        <v>2694</v>
      </c>
    </row>
    <row r="372" spans="2:5">
      <c r="B372" s="47" t="s">
        <v>2695</v>
      </c>
    </row>
    <row r="373" spans="2:5">
      <c r="B373" s="47"/>
    </row>
    <row r="374" spans="2:5">
      <c r="B374" s="181" t="s">
        <v>286</v>
      </c>
      <c r="C374" s="186" t="s">
        <v>1247</v>
      </c>
      <c r="E374" t="s">
        <v>1253</v>
      </c>
    </row>
    <row r="375" spans="2:5">
      <c r="B375" s="182">
        <v>1</v>
      </c>
      <c r="C375" s="6" t="s">
        <v>2696</v>
      </c>
      <c r="E375" t="s">
        <v>2697</v>
      </c>
    </row>
    <row r="376" spans="2:5">
      <c r="B376" s="182">
        <v>2</v>
      </c>
      <c r="C376" s="6" t="s">
        <v>1248</v>
      </c>
    </row>
    <row r="377" spans="2:5">
      <c r="B377" s="182">
        <v>3</v>
      </c>
      <c r="C377" s="6" t="s">
        <v>2698</v>
      </c>
    </row>
    <row r="378" spans="2:5">
      <c r="B378" s="182">
        <v>4</v>
      </c>
      <c r="C378" s="6" t="s">
        <v>1249</v>
      </c>
    </row>
    <row r="379" spans="2:5">
      <c r="B379" s="182">
        <v>5</v>
      </c>
      <c r="C379" s="6" t="s">
        <v>1250</v>
      </c>
    </row>
    <row r="380" spans="2:5">
      <c r="B380" s="182">
        <v>6</v>
      </c>
      <c r="C380" s="6" t="s">
        <v>2699</v>
      </c>
    </row>
    <row r="381" spans="2:5">
      <c r="B381" s="182">
        <v>7</v>
      </c>
      <c r="C381" s="6" t="s">
        <v>2700</v>
      </c>
    </row>
    <row r="382" spans="2:5">
      <c r="B382" s="182">
        <v>8</v>
      </c>
      <c r="C382" s="6" t="s">
        <v>1251</v>
      </c>
    </row>
    <row r="383" spans="2:5">
      <c r="B383" s="183">
        <v>9</v>
      </c>
      <c r="C383" s="9" t="s">
        <v>1252</v>
      </c>
    </row>
    <row r="384" spans="2:5">
      <c r="B384" s="47"/>
    </row>
    <row r="385" spans="2:6">
      <c r="B385" s="177" t="s">
        <v>3639</v>
      </c>
    </row>
    <row r="386" spans="2:6">
      <c r="B386" s="177" t="s">
        <v>1234</v>
      </c>
    </row>
    <row r="387" spans="2:6">
      <c r="B387" s="177" t="s">
        <v>3640</v>
      </c>
    </row>
    <row r="388" spans="2:6">
      <c r="B388" s="177" t="s">
        <v>3641</v>
      </c>
    </row>
    <row r="389" spans="2:6">
      <c r="B389" s="177" t="s">
        <v>3642</v>
      </c>
    </row>
    <row r="390" spans="2:6">
      <c r="B390" s="177" t="s">
        <v>3643</v>
      </c>
    </row>
    <row r="391" spans="2:6">
      <c r="B391" s="177" t="s">
        <v>3644</v>
      </c>
    </row>
    <row r="392" spans="2:6">
      <c r="B392" s="177" t="s">
        <v>3645</v>
      </c>
    </row>
    <row r="393" spans="2:6">
      <c r="B393" s="177" t="s">
        <v>3646</v>
      </c>
    </row>
    <row r="394" spans="2:6">
      <c r="B394" s="177" t="s">
        <v>3647</v>
      </c>
    </row>
    <row r="395" spans="2:6">
      <c r="B395" s="177" t="s">
        <v>3648</v>
      </c>
    </row>
    <row r="396" spans="2:6">
      <c r="B396" s="177" t="s">
        <v>3649</v>
      </c>
    </row>
    <row r="397" spans="2:6">
      <c r="B397" s="47"/>
      <c r="F397" t="s">
        <v>1241</v>
      </c>
    </row>
    <row r="398" spans="2:6">
      <c r="B398" s="47"/>
    </row>
    <row r="399" spans="2:6">
      <c r="B399" s="47"/>
    </row>
    <row r="400" spans="2:6">
      <c r="B400" s="47" t="s">
        <v>2701</v>
      </c>
    </row>
    <row r="401" spans="2:3">
      <c r="B401" s="47" t="s">
        <v>1242</v>
      </c>
    </row>
    <row r="402" spans="2:3">
      <c r="B402" s="47" t="s">
        <v>1243</v>
      </c>
    </row>
    <row r="403" spans="2:3">
      <c r="B403" s="47" t="s">
        <v>1257</v>
      </c>
    </row>
    <row r="405" spans="2:3">
      <c r="B405" s="177" t="s">
        <v>3651</v>
      </c>
    </row>
    <row r="406" spans="2:3">
      <c r="B406" s="177" t="s">
        <v>1240</v>
      </c>
    </row>
    <row r="407" spans="2:3">
      <c r="B407" s="177" t="s">
        <v>3652</v>
      </c>
    </row>
    <row r="408" spans="2:3">
      <c r="B408" s="177" t="s">
        <v>3653</v>
      </c>
    </row>
    <row r="409" spans="2:3">
      <c r="B409" s="177" t="s">
        <v>3654</v>
      </c>
    </row>
    <row r="410" spans="2:3">
      <c r="B410" s="177" t="s">
        <v>3655</v>
      </c>
    </row>
    <row r="411" spans="2:3">
      <c r="B411" s="177" t="s">
        <v>3656</v>
      </c>
    </row>
    <row r="412" spans="2:3">
      <c r="B412" s="177" t="s">
        <v>3657</v>
      </c>
    </row>
    <row r="413" spans="2:3">
      <c r="B413" s="177"/>
    </row>
    <row r="414" spans="2:3">
      <c r="C414" s="47" t="s">
        <v>2702</v>
      </c>
    </row>
    <row r="415" spans="2:3">
      <c r="B415" s="47"/>
    </row>
    <row r="416" spans="2:3">
      <c r="B416" s="177" t="s">
        <v>3658</v>
      </c>
    </row>
    <row r="417" spans="2:2">
      <c r="B417" s="177" t="s">
        <v>3659</v>
      </c>
    </row>
    <row r="418" spans="2:2">
      <c r="B418" s="177" t="s">
        <v>3660</v>
      </c>
    </row>
    <row r="419" spans="2:2">
      <c r="B419" s="177" t="s">
        <v>3661</v>
      </c>
    </row>
    <row r="420" spans="2:2">
      <c r="B420" s="177" t="s">
        <v>3662</v>
      </c>
    </row>
    <row r="421" spans="2:2">
      <c r="B421" s="177" t="s">
        <v>3663</v>
      </c>
    </row>
    <row r="422" spans="2:2">
      <c r="B422" s="177" t="s">
        <v>3664</v>
      </c>
    </row>
    <row r="425" spans="2:2">
      <c r="B425" s="47" t="s">
        <v>2703</v>
      </c>
    </row>
    <row r="427" spans="2:2">
      <c r="B427" t="s">
        <v>3650</v>
      </c>
    </row>
    <row r="428" spans="2:2">
      <c r="B428" t="s">
        <v>1240</v>
      </c>
    </row>
    <row r="429" spans="2:2">
      <c r="B429" t="s">
        <v>3652</v>
      </c>
    </row>
    <row r="430" spans="2:2">
      <c r="B430" t="s">
        <v>3653</v>
      </c>
    </row>
    <row r="431" spans="2:2">
      <c r="B431" t="s">
        <v>3654</v>
      </c>
    </row>
    <row r="432" spans="2:2">
      <c r="B432" t="s">
        <v>3655</v>
      </c>
    </row>
    <row r="433" spans="2:3">
      <c r="B433" t="s">
        <v>3656</v>
      </c>
    </row>
    <row r="434" spans="2:3">
      <c r="B434" t="s">
        <v>3657</v>
      </c>
    </row>
    <row r="435" spans="2:3">
      <c r="B435" t="s">
        <v>3665</v>
      </c>
    </row>
    <row r="436" spans="2:3">
      <c r="B436" t="s">
        <v>3666</v>
      </c>
    </row>
    <row r="438" spans="2:3">
      <c r="C438" t="s">
        <v>2702</v>
      </c>
    </row>
    <row r="440" spans="2:3">
      <c r="B440" t="s">
        <v>3667</v>
      </c>
    </row>
    <row r="441" spans="2:3">
      <c r="B441" t="s">
        <v>3668</v>
      </c>
    </row>
    <row r="442" spans="2:3">
      <c r="B442" t="s">
        <v>3669</v>
      </c>
    </row>
    <row r="443" spans="2:3">
      <c r="B443" t="s">
        <v>3670</v>
      </c>
    </row>
    <row r="444" spans="2:3">
      <c r="B444" t="s">
        <v>3671</v>
      </c>
    </row>
    <row r="445" spans="2:3">
      <c r="B445" t="s">
        <v>3672</v>
      </c>
    </row>
    <row r="446" spans="2:3">
      <c r="B446" t="s">
        <v>3673</v>
      </c>
    </row>
    <row r="447" spans="2:3">
      <c r="B447" t="s">
        <v>3674</v>
      </c>
    </row>
    <row r="448" spans="2:3">
      <c r="B448" t="s">
        <v>3675</v>
      </c>
    </row>
    <row r="449" spans="2:3">
      <c r="B449" t="s">
        <v>3676</v>
      </c>
    </row>
    <row r="450" spans="2:3">
      <c r="B450" t="s">
        <v>3677</v>
      </c>
    </row>
    <row r="451" spans="2:3">
      <c r="B451" t="s">
        <v>3678</v>
      </c>
    </row>
    <row r="452" spans="2:3">
      <c r="C452" s="1" t="s">
        <v>3679</v>
      </c>
    </row>
    <row r="455" spans="2:3">
      <c r="B455" s="47" t="s">
        <v>1254</v>
      </c>
    </row>
    <row r="456" spans="2:3">
      <c r="B456" t="s">
        <v>1258</v>
      </c>
    </row>
    <row r="458" spans="2:3">
      <c r="B458" s="177" t="s">
        <v>3680</v>
      </c>
    </row>
    <row r="459" spans="2:3">
      <c r="B459" s="177" t="s">
        <v>1255</v>
      </c>
    </row>
    <row r="460" spans="2:3">
      <c r="B460" s="177" t="s">
        <v>3681</v>
      </c>
    </row>
    <row r="461" spans="2:3">
      <c r="B461" s="177" t="s">
        <v>3682</v>
      </c>
    </row>
    <row r="462" spans="2:3">
      <c r="B462" s="177" t="s">
        <v>3683</v>
      </c>
    </row>
    <row r="463" spans="2:3">
      <c r="B463" s="177" t="s">
        <v>3684</v>
      </c>
    </row>
    <row r="464" spans="2:3">
      <c r="B464" s="177" t="s">
        <v>3685</v>
      </c>
    </row>
    <row r="465" spans="2:3">
      <c r="B465" s="177" t="s">
        <v>3686</v>
      </c>
    </row>
    <row r="466" spans="2:3">
      <c r="B466" s="177"/>
    </row>
    <row r="467" spans="2:3">
      <c r="B467" s="177"/>
      <c r="C467" t="s">
        <v>2702</v>
      </c>
    </row>
    <row r="468" spans="2:3">
      <c r="B468" s="177"/>
    </row>
    <row r="469" spans="2:3">
      <c r="B469" s="177" t="s">
        <v>3687</v>
      </c>
    </row>
    <row r="470" spans="2:3">
      <c r="B470" s="177" t="s">
        <v>3688</v>
      </c>
    </row>
    <row r="471" spans="2:3">
      <c r="B471" s="177" t="s">
        <v>3689</v>
      </c>
    </row>
    <row r="472" spans="2:3">
      <c r="B472" s="177" t="s">
        <v>3690</v>
      </c>
    </row>
    <row r="473" spans="2:3">
      <c r="B473" s="177" t="s">
        <v>3691</v>
      </c>
    </row>
    <row r="476" spans="2:3">
      <c r="B476" t="s">
        <v>2704</v>
      </c>
    </row>
    <row r="477" spans="2:3">
      <c r="B477" s="47" t="s">
        <v>1236</v>
      </c>
    </row>
    <row r="479" spans="2:3">
      <c r="B479" s="177" t="s">
        <v>3692</v>
      </c>
    </row>
    <row r="480" spans="2:3">
      <c r="B480" s="177" t="s">
        <v>1240</v>
      </c>
    </row>
    <row r="481" spans="2:3">
      <c r="B481" s="177" t="s">
        <v>3681</v>
      </c>
    </row>
    <row r="482" spans="2:3">
      <c r="B482" s="177" t="s">
        <v>3682</v>
      </c>
    </row>
    <row r="483" spans="2:3">
      <c r="B483" s="177" t="s">
        <v>3693</v>
      </c>
    </row>
    <row r="484" spans="2:3">
      <c r="B484" s="177" t="s">
        <v>3694</v>
      </c>
    </row>
    <row r="485" spans="2:3">
      <c r="B485" s="177" t="s">
        <v>3695</v>
      </c>
    </row>
    <row r="486" spans="2:3">
      <c r="B486" s="177" t="s">
        <v>3696</v>
      </c>
    </row>
    <row r="487" spans="2:3">
      <c r="B487" s="177" t="s">
        <v>3697</v>
      </c>
    </row>
    <row r="488" spans="2:3">
      <c r="B488" s="177" t="s">
        <v>3698</v>
      </c>
    </row>
    <row r="489" spans="2:3">
      <c r="B489" s="177" t="s">
        <v>3699</v>
      </c>
    </row>
    <row r="490" spans="2:3">
      <c r="C490" t="s">
        <v>1241</v>
      </c>
    </row>
    <row r="492" spans="2:3">
      <c r="B492" s="47" t="s">
        <v>1260</v>
      </c>
    </row>
    <row r="494" spans="2:3">
      <c r="B494" s="177" t="s">
        <v>3700</v>
      </c>
    </row>
    <row r="495" spans="2:3">
      <c r="B495" s="177" t="s">
        <v>1261</v>
      </c>
    </row>
    <row r="496" spans="2:3">
      <c r="B496" s="177" t="s">
        <v>3701</v>
      </c>
    </row>
    <row r="497" spans="2:2">
      <c r="B497" s="177" t="s">
        <v>3702</v>
      </c>
    </row>
    <row r="498" spans="2:2">
      <c r="B498" s="177" t="s">
        <v>3703</v>
      </c>
    </row>
    <row r="499" spans="2:2">
      <c r="B499" s="177" t="s">
        <v>3704</v>
      </c>
    </row>
    <row r="500" spans="2:2">
      <c r="B500" s="177" t="s">
        <v>3705</v>
      </c>
    </row>
    <row r="501" spans="2:2">
      <c r="B501" s="177" t="s">
        <v>3706</v>
      </c>
    </row>
    <row r="502" spans="2:2">
      <c r="B502" s="177" t="s">
        <v>3707</v>
      </c>
    </row>
    <row r="503" spans="2:2">
      <c r="B503" s="177" t="s">
        <v>3708</v>
      </c>
    </row>
    <row r="504" spans="2:2">
      <c r="B504" s="177" t="s">
        <v>3709</v>
      </c>
    </row>
    <row r="505" spans="2:2">
      <c r="B505" s="177" t="s">
        <v>3710</v>
      </c>
    </row>
    <row r="506" spans="2:2">
      <c r="B506" s="177" t="s">
        <v>3711</v>
      </c>
    </row>
    <row r="507" spans="2:2">
      <c r="B507" s="177" t="s">
        <v>3712</v>
      </c>
    </row>
    <row r="508" spans="2:2">
      <c r="B508" s="177" t="s">
        <v>3713</v>
      </c>
    </row>
    <row r="509" spans="2:2">
      <c r="B509" s="177" t="s">
        <v>3714</v>
      </c>
    </row>
    <row r="510" spans="2:2">
      <c r="B510" s="177" t="s">
        <v>3715</v>
      </c>
    </row>
    <row r="511" spans="2:2">
      <c r="B511" s="177" t="s">
        <v>3716</v>
      </c>
    </row>
    <row r="512" spans="2:2">
      <c r="B512" s="177" t="s">
        <v>3717</v>
      </c>
    </row>
    <row r="513" spans="2:3">
      <c r="B513" s="177" t="s">
        <v>3718</v>
      </c>
    </row>
    <row r="514" spans="2:3">
      <c r="B514" s="177" t="s">
        <v>3719</v>
      </c>
    </row>
    <row r="515" spans="2:3">
      <c r="B515" s="177" t="s">
        <v>3720</v>
      </c>
    </row>
    <row r="516" spans="2:3">
      <c r="B516" s="177" t="s">
        <v>3721</v>
      </c>
    </row>
    <row r="517" spans="2:3">
      <c r="B517" s="177" t="s">
        <v>3722</v>
      </c>
    </row>
    <row r="518" spans="2:3">
      <c r="C518" t="s">
        <v>1241</v>
      </c>
    </row>
    <row r="520" spans="2:3">
      <c r="B520" t="s">
        <v>2705</v>
      </c>
    </row>
    <row r="522" spans="2:3">
      <c r="B522" s="177" t="s">
        <v>3723</v>
      </c>
    </row>
    <row r="523" spans="2:3">
      <c r="B523" s="177" t="s">
        <v>1256</v>
      </c>
    </row>
    <row r="524" spans="2:3">
      <c r="B524" s="177" t="s">
        <v>3681</v>
      </c>
    </row>
    <row r="525" spans="2:3">
      <c r="B525" s="177" t="s">
        <v>3724</v>
      </c>
    </row>
    <row r="526" spans="2:3">
      <c r="B526" s="177" t="s">
        <v>3725</v>
      </c>
    </row>
    <row r="527" spans="2:3">
      <c r="B527" s="177" t="s">
        <v>3726</v>
      </c>
    </row>
    <row r="528" spans="2:3">
      <c r="B528" s="177" t="s">
        <v>3727</v>
      </c>
    </row>
    <row r="529" spans="2:3">
      <c r="B529" s="177" t="s">
        <v>3728</v>
      </c>
    </row>
    <row r="530" spans="2:3">
      <c r="B530" s="177" t="s">
        <v>3729</v>
      </c>
    </row>
    <row r="531" spans="2:3">
      <c r="B531" s="177" t="s">
        <v>3730</v>
      </c>
    </row>
    <row r="532" spans="2:3">
      <c r="B532" s="177" t="s">
        <v>3731</v>
      </c>
    </row>
    <row r="533" spans="2:3">
      <c r="B533" s="177"/>
      <c r="C533" t="s">
        <v>1241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1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450</v>
      </c>
    </row>
    <row r="3" spans="1:2">
      <c r="B3" t="s">
        <v>451</v>
      </c>
    </row>
    <row r="4" spans="1:2">
      <c r="B4" t="s">
        <v>1396</v>
      </c>
    </row>
    <row r="5" spans="1:2">
      <c r="B5" s="55" t="s">
        <v>1397</v>
      </c>
    </row>
    <row r="6" spans="1:2">
      <c r="B6" t="s">
        <v>1398</v>
      </c>
    </row>
    <row r="7" spans="1:2">
      <c r="B7" s="55" t="s">
        <v>1399</v>
      </c>
    </row>
    <row r="9" spans="1:2">
      <c r="B9" s="18" t="s">
        <v>452</v>
      </c>
    </row>
    <row r="11" spans="1:2">
      <c r="B11" s="18" t="s">
        <v>460</v>
      </c>
    </row>
    <row r="13" spans="1:2">
      <c r="B13" s="18" t="s">
        <v>461</v>
      </c>
    </row>
    <row r="15" spans="1:2">
      <c r="B15" s="18" t="s">
        <v>462</v>
      </c>
    </row>
    <row r="17" spans="2:5">
      <c r="B17" s="18" t="s">
        <v>463</v>
      </c>
    </row>
    <row r="18" spans="2:5">
      <c r="B18" s="164" t="s">
        <v>464</v>
      </c>
    </row>
    <row r="20" spans="2:5">
      <c r="B20" t="s">
        <v>458</v>
      </c>
    </row>
    <row r="21" spans="2:5">
      <c r="B21" t="s">
        <v>454</v>
      </c>
    </row>
    <row r="22" spans="2:5">
      <c r="B22" t="s">
        <v>459</v>
      </c>
      <c r="E22" t="s">
        <v>1394</v>
      </c>
    </row>
    <row r="23" spans="2:5">
      <c r="B23" t="s">
        <v>456</v>
      </c>
    </row>
    <row r="24" spans="2:5">
      <c r="B24" s="61" t="s">
        <v>457</v>
      </c>
    </row>
    <row r="26" spans="2:5">
      <c r="B26" s="18" t="s">
        <v>1400</v>
      </c>
    </row>
    <row r="27" spans="2:5">
      <c r="B27" t="s">
        <v>1395</v>
      </c>
    </row>
    <row r="28" spans="2:5">
      <c r="B28" t="s">
        <v>1298</v>
      </c>
    </row>
    <row r="29" spans="2:5">
      <c r="B29" t="s">
        <v>1299</v>
      </c>
    </row>
    <row r="30" spans="2:5">
      <c r="B30" t="s">
        <v>1387</v>
      </c>
    </row>
    <row r="31" spans="2:5">
      <c r="B31" t="s">
        <v>1388</v>
      </c>
    </row>
    <row r="32" spans="2:5">
      <c r="B32" t="s">
        <v>1389</v>
      </c>
    </row>
    <row r="33" spans="2:2">
      <c r="B33" t="s">
        <v>1391</v>
      </c>
    </row>
    <row r="34" spans="2:2">
      <c r="B34" t="s">
        <v>1390</v>
      </c>
    </row>
    <row r="35" spans="2:2">
      <c r="B35" t="s">
        <v>1392</v>
      </c>
    </row>
    <row r="36" spans="2:2">
      <c r="B36" t="s">
        <v>1393</v>
      </c>
    </row>
    <row r="37" spans="2:2">
      <c r="B37" t="s">
        <v>1307</v>
      </c>
    </row>
    <row r="38" spans="2:2">
      <c r="B38" s="61" t="s">
        <v>1308</v>
      </c>
    </row>
    <row r="72" spans="2:7">
      <c r="B72" s="18" t="s">
        <v>499</v>
      </c>
    </row>
    <row r="74" spans="2:7">
      <c r="B74" t="s">
        <v>500</v>
      </c>
      <c r="G74" t="s">
        <v>501</v>
      </c>
    </row>
    <row r="76" spans="2:7">
      <c r="B76" t="s">
        <v>453</v>
      </c>
    </row>
    <row r="77" spans="2:7">
      <c r="B77" t="s">
        <v>502</v>
      </c>
    </row>
    <row r="78" spans="2:7">
      <c r="B78" t="s">
        <v>454</v>
      </c>
    </row>
    <row r="79" spans="2:7">
      <c r="B79" t="s">
        <v>503</v>
      </c>
      <c r="G79" t="s">
        <v>504</v>
      </c>
    </row>
    <row r="80" spans="2:7">
      <c r="B80" t="s">
        <v>456</v>
      </c>
    </row>
    <row r="81" spans="2:2">
      <c r="B81" s="61" t="s">
        <v>457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3" spans="1:2">
      <c r="B3" s="18" t="s">
        <v>1413</v>
      </c>
    </row>
    <row r="5" spans="1:2">
      <c r="B5" t="s">
        <v>1414</v>
      </c>
    </row>
    <row r="6" spans="1:2">
      <c r="B6" t="s">
        <v>1415</v>
      </c>
    </row>
    <row r="8" spans="1:2">
      <c r="B8" t="s">
        <v>1412</v>
      </c>
    </row>
    <row r="10" spans="1:2">
      <c r="B10" t="s">
        <v>1411</v>
      </c>
    </row>
    <row r="12" spans="1:2">
      <c r="B12" t="s">
        <v>1410</v>
      </c>
    </row>
    <row r="14" spans="1:2">
      <c r="B14" s="18" t="s">
        <v>1416</v>
      </c>
    </row>
    <row r="15" spans="1:2">
      <c r="B15" t="s">
        <v>1409</v>
      </c>
    </row>
    <row r="16" spans="1:2">
      <c r="B16" t="s">
        <v>1408</v>
      </c>
    </row>
    <row r="17" spans="2:9">
      <c r="B17" t="s">
        <v>1407</v>
      </c>
    </row>
    <row r="19" spans="2:9">
      <c r="B19" t="s">
        <v>458</v>
      </c>
    </row>
    <row r="20" spans="2:9">
      <c r="B20" t="s">
        <v>1417</v>
      </c>
      <c r="I20" s="61" t="s">
        <v>1406</v>
      </c>
    </row>
    <row r="22" spans="2:9">
      <c r="B22" t="s">
        <v>453</v>
      </c>
    </row>
    <row r="23" spans="2:9">
      <c r="B23" t="s">
        <v>1426</v>
      </c>
    </row>
    <row r="24" spans="2:9">
      <c r="B24" t="s">
        <v>454</v>
      </c>
    </row>
    <row r="25" spans="2:9">
      <c r="B25" t="s">
        <v>1418</v>
      </c>
      <c r="I25" s="61" t="s">
        <v>1429</v>
      </c>
    </row>
    <row r="26" spans="2:9">
      <c r="B26" t="s">
        <v>1419</v>
      </c>
      <c r="I26" s="61" t="s">
        <v>1430</v>
      </c>
    </row>
    <row r="27" spans="2:9">
      <c r="B27" t="s">
        <v>1420</v>
      </c>
      <c r="I27" s="61" t="s">
        <v>1431</v>
      </c>
    </row>
    <row r="28" spans="2:9">
      <c r="B28" t="s">
        <v>1421</v>
      </c>
      <c r="I28" s="61" t="s">
        <v>1432</v>
      </c>
    </row>
    <row r="29" spans="2:9">
      <c r="B29" t="s">
        <v>1422</v>
      </c>
    </row>
    <row r="30" spans="2:9">
      <c r="B30" t="s">
        <v>1423</v>
      </c>
      <c r="I30" s="61" t="s">
        <v>1433</v>
      </c>
    </row>
    <row r="31" spans="2:9">
      <c r="B31" t="s">
        <v>1424</v>
      </c>
      <c r="I31" s="61" t="s">
        <v>1434</v>
      </c>
    </row>
    <row r="32" spans="2:9">
      <c r="B32" t="s">
        <v>1425</v>
      </c>
      <c r="I32" s="61" t="s">
        <v>1435</v>
      </c>
    </row>
    <row r="33" spans="2:2">
      <c r="B33" t="s">
        <v>1427</v>
      </c>
    </row>
    <row r="34" spans="2:2">
      <c r="B34" t="s">
        <v>1428</v>
      </c>
    </row>
    <row r="35" spans="2:2">
      <c r="B35" s="61" t="s">
        <v>1405</v>
      </c>
    </row>
    <row r="37" spans="2:2">
      <c r="B37" t="s">
        <v>1404</v>
      </c>
    </row>
    <row r="38" spans="2:2">
      <c r="B38" t="s">
        <v>1403</v>
      </c>
    </row>
    <row r="39" spans="2:2">
      <c r="B39" t="s">
        <v>1402</v>
      </c>
    </row>
    <row r="40" spans="2:2">
      <c r="B40" t="s">
        <v>1401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67"/>
  <sheetViews>
    <sheetView workbookViewId="0"/>
  </sheetViews>
  <sheetFormatPr defaultRowHeight="16.5"/>
  <sheetData>
    <row r="1" spans="1:4">
      <c r="A1" t="str">
        <f>HYPERLINK("#'목차'!A1", "목차")</f>
        <v>목차</v>
      </c>
    </row>
    <row r="2" spans="1:4">
      <c r="B2" s="18" t="s">
        <v>474</v>
      </c>
    </row>
    <row r="4" spans="1:4">
      <c r="B4" t="s">
        <v>72</v>
      </c>
      <c r="D4" t="s">
        <v>476</v>
      </c>
    </row>
    <row r="5" spans="1:4">
      <c r="B5" t="s">
        <v>73</v>
      </c>
      <c r="D5" t="s">
        <v>475</v>
      </c>
    </row>
    <row r="6" spans="1:4">
      <c r="B6" t="s">
        <v>77</v>
      </c>
      <c r="D6" t="s">
        <v>475</v>
      </c>
    </row>
    <row r="7" spans="1:4">
      <c r="B7" t="s">
        <v>78</v>
      </c>
      <c r="D7" t="s">
        <v>477</v>
      </c>
    </row>
    <row r="8" spans="1:4">
      <c r="B8" t="s">
        <v>74</v>
      </c>
      <c r="D8" t="s">
        <v>75</v>
      </c>
    </row>
    <row r="9" spans="1:4">
      <c r="B9" t="s">
        <v>478</v>
      </c>
      <c r="D9" t="s">
        <v>479</v>
      </c>
    </row>
    <row r="10" spans="1:4">
      <c r="B10" t="s">
        <v>480</v>
      </c>
      <c r="D10" t="s">
        <v>481</v>
      </c>
    </row>
    <row r="11" spans="1:4">
      <c r="B11" t="s">
        <v>482</v>
      </c>
      <c r="D11" t="s">
        <v>483</v>
      </c>
    </row>
    <row r="12" spans="1:4">
      <c r="B12" t="s">
        <v>12</v>
      </c>
      <c r="D12" t="s">
        <v>484</v>
      </c>
    </row>
    <row r="13" spans="1:4">
      <c r="B13" t="s">
        <v>76</v>
      </c>
      <c r="D13" t="s">
        <v>485</v>
      </c>
    </row>
    <row r="14" spans="1:4">
      <c r="D14" t="s">
        <v>486</v>
      </c>
    </row>
    <row r="15" spans="1:4">
      <c r="D15" t="s">
        <v>487</v>
      </c>
    </row>
    <row r="16" spans="1:4">
      <c r="B16" t="s">
        <v>488</v>
      </c>
      <c r="D16" t="s">
        <v>489</v>
      </c>
    </row>
    <row r="17" spans="2:7">
      <c r="D17" t="s">
        <v>490</v>
      </c>
    </row>
    <row r="18" spans="2:7">
      <c r="D18" t="s">
        <v>491</v>
      </c>
    </row>
    <row r="21" spans="2:7">
      <c r="B21" s="18" t="s">
        <v>465</v>
      </c>
    </row>
    <row r="23" spans="2:7">
      <c r="B23" t="s">
        <v>458</v>
      </c>
    </row>
    <row r="24" spans="2:7">
      <c r="B24" t="s">
        <v>453</v>
      </c>
    </row>
    <row r="25" spans="2:7">
      <c r="B25" t="s">
        <v>466</v>
      </c>
      <c r="G25" t="s">
        <v>469</v>
      </c>
    </row>
    <row r="26" spans="2:7">
      <c r="B26" t="s">
        <v>614</v>
      </c>
      <c r="G26" t="s">
        <v>470</v>
      </c>
    </row>
    <row r="27" spans="2:7">
      <c r="B27" t="s">
        <v>467</v>
      </c>
      <c r="G27" t="s">
        <v>471</v>
      </c>
    </row>
    <row r="28" spans="2:7">
      <c r="B28" t="s">
        <v>615</v>
      </c>
      <c r="G28" t="s">
        <v>472</v>
      </c>
    </row>
    <row r="29" spans="2:7">
      <c r="B29" t="s">
        <v>454</v>
      </c>
    </row>
    <row r="30" spans="2:7">
      <c r="B30" t="s">
        <v>468</v>
      </c>
      <c r="G30" t="s">
        <v>473</v>
      </c>
    </row>
    <row r="31" spans="2:7">
      <c r="B31" t="s">
        <v>456</v>
      </c>
    </row>
    <row r="32" spans="2:7">
      <c r="B32" s="61" t="s">
        <v>457</v>
      </c>
    </row>
    <row r="34" spans="2:2">
      <c r="B34" s="18" t="s">
        <v>549</v>
      </c>
    </row>
    <row r="35" spans="2:2">
      <c r="B35" t="s">
        <v>1382</v>
      </c>
    </row>
    <row r="37" spans="2:2">
      <c r="B37" t="s">
        <v>458</v>
      </c>
    </row>
    <row r="38" spans="2:2">
      <c r="B38" t="s">
        <v>453</v>
      </c>
    </row>
    <row r="39" spans="2:2">
      <c r="B39" t="s">
        <v>1470</v>
      </c>
    </row>
    <row r="40" spans="2:2">
      <c r="B40" t="s">
        <v>1477</v>
      </c>
    </row>
    <row r="41" spans="2:2">
      <c r="B41" t="s">
        <v>454</v>
      </c>
    </row>
    <row r="42" spans="2:2">
      <c r="B42" t="s">
        <v>1471</v>
      </c>
    </row>
    <row r="43" spans="2:2">
      <c r="B43" t="s">
        <v>1472</v>
      </c>
    </row>
    <row r="44" spans="2:2">
      <c r="B44" t="s">
        <v>456</v>
      </c>
    </row>
    <row r="45" spans="2:2">
      <c r="B45" s="61" t="s">
        <v>457</v>
      </c>
    </row>
    <row r="47" spans="2:2">
      <c r="B47" t="s">
        <v>1298</v>
      </c>
    </row>
    <row r="48" spans="2:2">
      <c r="B48" t="s">
        <v>453</v>
      </c>
    </row>
    <row r="49" spans="2:8">
      <c r="B49" t="s">
        <v>551</v>
      </c>
      <c r="H49" t="s">
        <v>550</v>
      </c>
    </row>
    <row r="50" spans="2:8">
      <c r="B50" t="s">
        <v>454</v>
      </c>
    </row>
    <row r="51" spans="2:8">
      <c r="B51" t="s">
        <v>547</v>
      </c>
      <c r="H51" t="s">
        <v>1473</v>
      </c>
    </row>
    <row r="52" spans="2:8">
      <c r="B52" t="s">
        <v>548</v>
      </c>
    </row>
    <row r="53" spans="2:8">
      <c r="B53" t="s">
        <v>456</v>
      </c>
    </row>
    <row r="54" spans="2:8">
      <c r="B54" s="61" t="s">
        <v>457</v>
      </c>
    </row>
    <row r="56" spans="2:8">
      <c r="B56" s="18" t="s">
        <v>492</v>
      </c>
    </row>
    <row r="57" spans="2:8">
      <c r="B57" s="18"/>
    </row>
    <row r="58" spans="2:8">
      <c r="B58" s="47" t="s">
        <v>1386</v>
      </c>
    </row>
    <row r="59" spans="2:8">
      <c r="B59" s="47"/>
    </row>
    <row r="60" spans="2:8">
      <c r="B60" t="s">
        <v>493</v>
      </c>
      <c r="G60" t="s">
        <v>497</v>
      </c>
    </row>
    <row r="62" spans="2:8">
      <c r="B62" t="s">
        <v>454</v>
      </c>
    </row>
    <row r="63" spans="2:8">
      <c r="B63" t="s">
        <v>494</v>
      </c>
      <c r="G63" t="s">
        <v>496</v>
      </c>
    </row>
    <row r="64" spans="2:8">
      <c r="B64" t="s">
        <v>456</v>
      </c>
    </row>
    <row r="65" spans="2:7">
      <c r="B65" s="61" t="s">
        <v>457</v>
      </c>
    </row>
    <row r="67" spans="2:7">
      <c r="B67" t="s">
        <v>495</v>
      </c>
      <c r="G67" t="s">
        <v>498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6.5"/>
  <sheetData>
    <row r="1" spans="1:9">
      <c r="A1" t="str">
        <f>HYPERLINK("#'목차'!A1", "목차")</f>
        <v>목차</v>
      </c>
    </row>
    <row r="3" spans="1:9">
      <c r="B3" s="18" t="s">
        <v>505</v>
      </c>
    </row>
    <row r="5" spans="1:9">
      <c r="B5" s="18" t="s">
        <v>1443</v>
      </c>
    </row>
    <row r="6" spans="1:9">
      <c r="B6" t="s">
        <v>1385</v>
      </c>
    </row>
    <row r="8" spans="1:9">
      <c r="B8" t="s">
        <v>1384</v>
      </c>
    </row>
    <row r="9" spans="1:9">
      <c r="B9" t="s">
        <v>453</v>
      </c>
    </row>
    <row r="10" spans="1:9">
      <c r="B10" t="s">
        <v>546</v>
      </c>
    </row>
    <row r="11" spans="1:9">
      <c r="B11" t="s">
        <v>454</v>
      </c>
    </row>
    <row r="12" spans="1:9">
      <c r="B12" s="47" t="s">
        <v>1441</v>
      </c>
      <c r="I12" s="187" t="s">
        <v>1478</v>
      </c>
    </row>
    <row r="13" spans="1:9">
      <c r="B13" s="47" t="s">
        <v>1436</v>
      </c>
      <c r="I13" s="61" t="s">
        <v>1479</v>
      </c>
    </row>
    <row r="14" spans="1:9">
      <c r="B14" t="s">
        <v>456</v>
      </c>
    </row>
    <row r="15" spans="1:9">
      <c r="B15" s="61" t="s">
        <v>457</v>
      </c>
    </row>
    <row r="18" spans="2:11">
      <c r="B18" t="s">
        <v>1437</v>
      </c>
    </row>
    <row r="19" spans="2:11">
      <c r="B19" t="s">
        <v>453</v>
      </c>
    </row>
    <row r="20" spans="2:11">
      <c r="B20" t="s">
        <v>1474</v>
      </c>
    </row>
    <row r="21" spans="2:11">
      <c r="B21" t="s">
        <v>1475</v>
      </c>
    </row>
    <row r="22" spans="2:11">
      <c r="B22" t="s">
        <v>1476</v>
      </c>
    </row>
    <row r="23" spans="2:11">
      <c r="B23" t="s">
        <v>454</v>
      </c>
    </row>
    <row r="24" spans="2:11">
      <c r="B24" s="47" t="s">
        <v>1442</v>
      </c>
      <c r="K24" s="55"/>
    </row>
    <row r="25" spans="2:11">
      <c r="B25" s="47" t="s">
        <v>1438</v>
      </c>
      <c r="K25" s="55"/>
    </row>
    <row r="26" spans="2:11">
      <c r="B26" s="47" t="s">
        <v>1439</v>
      </c>
    </row>
    <row r="27" spans="2:11">
      <c r="B27" s="47" t="s">
        <v>1440</v>
      </c>
    </row>
    <row r="28" spans="2:11">
      <c r="B28" t="s">
        <v>456</v>
      </c>
    </row>
    <row r="29" spans="2:11">
      <c r="B29" s="61" t="s">
        <v>457</v>
      </c>
    </row>
    <row r="31" spans="2:11">
      <c r="B31" s="18" t="s">
        <v>1447</v>
      </c>
    </row>
    <row r="32" spans="2:11">
      <c r="B32" t="s">
        <v>1444</v>
      </c>
    </row>
    <row r="34" spans="2:2">
      <c r="B34" t="s">
        <v>1298</v>
      </c>
    </row>
    <row r="35" spans="2:2">
      <c r="B35" t="s">
        <v>1299</v>
      </c>
    </row>
    <row r="36" spans="2:2">
      <c r="B36" t="s">
        <v>1445</v>
      </c>
    </row>
    <row r="37" spans="2:2">
      <c r="B37" t="s">
        <v>1303</v>
      </c>
    </row>
    <row r="38" spans="2:2">
      <c r="B38" t="s">
        <v>1446</v>
      </c>
    </row>
    <row r="39" spans="2:2">
      <c r="B39" s="49" t="s">
        <v>1448</v>
      </c>
    </row>
    <row r="40" spans="2:2">
      <c r="B40" s="49" t="s">
        <v>1449</v>
      </c>
    </row>
    <row r="41" spans="2:2">
      <c r="B41" s="49" t="s">
        <v>1450</v>
      </c>
    </row>
    <row r="42" spans="2:2">
      <c r="B42" s="49" t="s">
        <v>1451</v>
      </c>
    </row>
    <row r="43" spans="2:2">
      <c r="B43" t="s">
        <v>1307</v>
      </c>
    </row>
    <row r="44" spans="2:2">
      <c r="B44" s="61" t="s">
        <v>1308</v>
      </c>
    </row>
    <row r="46" spans="2:2">
      <c r="B46" s="18" t="s">
        <v>510</v>
      </c>
    </row>
    <row r="47" spans="2:2">
      <c r="B47" s="47" t="s">
        <v>511</v>
      </c>
    </row>
    <row r="48" spans="2:2">
      <c r="B48" s="47" t="s">
        <v>512</v>
      </c>
    </row>
    <row r="49" spans="2:4">
      <c r="B49" s="47"/>
    </row>
    <row r="50" spans="2:4">
      <c r="B50" t="s">
        <v>506</v>
      </c>
      <c r="D50" t="s">
        <v>513</v>
      </c>
    </row>
    <row r="51" spans="2:4">
      <c r="B51" t="s">
        <v>507</v>
      </c>
      <c r="D51" t="s">
        <v>514</v>
      </c>
    </row>
    <row r="52" spans="2:4">
      <c r="B52" t="s">
        <v>508</v>
      </c>
      <c r="D52" t="s">
        <v>515</v>
      </c>
    </row>
    <row r="53" spans="2:4">
      <c r="B53" t="s">
        <v>509</v>
      </c>
      <c r="D53" t="s">
        <v>516</v>
      </c>
    </row>
    <row r="56" spans="2:4">
      <c r="B56" t="s">
        <v>1298</v>
      </c>
    </row>
    <row r="57" spans="2:4">
      <c r="B57" t="s">
        <v>454</v>
      </c>
    </row>
    <row r="58" spans="2:4">
      <c r="B58" t="s">
        <v>517</v>
      </c>
    </row>
    <row r="59" spans="2:4">
      <c r="B59" t="s">
        <v>616</v>
      </c>
    </row>
    <row r="60" spans="2:4">
      <c r="B60" t="s">
        <v>1383</v>
      </c>
    </row>
    <row r="61" spans="2:4">
      <c r="B61" t="s">
        <v>456</v>
      </c>
    </row>
    <row r="62" spans="2:4">
      <c r="B62" s="61" t="s">
        <v>457</v>
      </c>
    </row>
    <row r="65" spans="2:8">
      <c r="B65" s="18" t="s">
        <v>518</v>
      </c>
    </row>
    <row r="67" spans="2:8">
      <c r="B67" t="s">
        <v>454</v>
      </c>
    </row>
    <row r="68" spans="2:8">
      <c r="B68" t="s">
        <v>519</v>
      </c>
    </row>
    <row r="69" spans="2:8">
      <c r="B69" s="56" t="s">
        <v>617</v>
      </c>
      <c r="H69" t="s">
        <v>520</v>
      </c>
    </row>
    <row r="70" spans="2:8">
      <c r="B70" t="s">
        <v>456</v>
      </c>
    </row>
    <row r="71" spans="2:8">
      <c r="B71" s="61" t="s">
        <v>457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6.5"/>
  <sheetData>
    <row r="1" spans="1:4">
      <c r="A1" t="str">
        <f>HYPERLINK("#'목차'!A1", "목차")</f>
        <v>목차</v>
      </c>
    </row>
    <row r="2" spans="1:4">
      <c r="B2" s="18" t="s">
        <v>1487</v>
      </c>
    </row>
    <row r="3" spans="1:4">
      <c r="B3" t="s">
        <v>1481</v>
      </c>
    </row>
    <row r="4" spans="1:4">
      <c r="B4" t="s">
        <v>1458</v>
      </c>
    </row>
    <row r="5" spans="1:4">
      <c r="B5" t="s">
        <v>1488</v>
      </c>
    </row>
    <row r="7" spans="1:4">
      <c r="B7" t="s">
        <v>1485</v>
      </c>
    </row>
    <row r="8" spans="1:4">
      <c r="B8" t="s">
        <v>1482</v>
      </c>
    </row>
    <row r="9" spans="1:4">
      <c r="B9" t="s">
        <v>1483</v>
      </c>
    </row>
    <row r="10" spans="1:4">
      <c r="B10" t="s">
        <v>1484</v>
      </c>
    </row>
    <row r="12" spans="1:4">
      <c r="B12" t="s">
        <v>1486</v>
      </c>
    </row>
    <row r="14" spans="1:4">
      <c r="B14" t="s">
        <v>1489</v>
      </c>
    </row>
    <row r="15" spans="1:4">
      <c r="B15" t="s">
        <v>1490</v>
      </c>
      <c r="C15" t="s">
        <v>1491</v>
      </c>
      <c r="D15" t="s">
        <v>1492</v>
      </c>
    </row>
    <row r="16" spans="1:4">
      <c r="B16" s="39"/>
      <c r="C16" s="41"/>
      <c r="D16" s="40"/>
    </row>
    <row r="18" spans="2:2">
      <c r="B18" t="s">
        <v>1298</v>
      </c>
    </row>
    <row r="19" spans="2:2">
      <c r="B19" t="s">
        <v>1299</v>
      </c>
    </row>
    <row r="20" spans="2:2">
      <c r="B20" t="s">
        <v>1493</v>
      </c>
    </row>
    <row r="21" spans="2:2">
      <c r="B21" t="s">
        <v>1494</v>
      </c>
    </row>
    <row r="22" spans="2:2">
      <c r="B22" t="s">
        <v>1495</v>
      </c>
    </row>
    <row r="23" spans="2:2">
      <c r="B23" t="s">
        <v>1496</v>
      </c>
    </row>
    <row r="24" spans="2:2">
      <c r="B24" t="s">
        <v>1497</v>
      </c>
    </row>
    <row r="25" spans="2:2">
      <c r="B25" t="s">
        <v>1303</v>
      </c>
    </row>
    <row r="26" spans="2:2">
      <c r="B26" t="s">
        <v>1498</v>
      </c>
    </row>
    <row r="27" spans="2:2">
      <c r="B27" t="s">
        <v>1499</v>
      </c>
    </row>
    <row r="28" spans="2:2">
      <c r="B28" t="s">
        <v>1503</v>
      </c>
    </row>
    <row r="29" spans="2:2">
      <c r="B29" t="s">
        <v>1500</v>
      </c>
    </row>
    <row r="30" spans="2:2">
      <c r="B30" t="s">
        <v>1501</v>
      </c>
    </row>
    <row r="31" spans="2:2">
      <c r="B31" t="s">
        <v>1502</v>
      </c>
    </row>
    <row r="32" spans="2:2">
      <c r="B32" t="s">
        <v>1307</v>
      </c>
    </row>
    <row r="33" spans="2:9">
      <c r="B33" s="61" t="s">
        <v>1308</v>
      </c>
    </row>
    <row r="36" spans="2:9">
      <c r="B36" s="18" t="s">
        <v>552</v>
      </c>
    </row>
    <row r="37" spans="2:9">
      <c r="B37" t="s">
        <v>1480</v>
      </c>
    </row>
    <row r="39" spans="2:9">
      <c r="B39" t="s">
        <v>1460</v>
      </c>
    </row>
    <row r="41" spans="2:9">
      <c r="B41" t="s">
        <v>1469</v>
      </c>
    </row>
    <row r="42" spans="2:9">
      <c r="B42" t="s">
        <v>1461</v>
      </c>
      <c r="C42" t="s">
        <v>1462</v>
      </c>
      <c r="D42" t="s">
        <v>1463</v>
      </c>
      <c r="E42" t="s">
        <v>1464</v>
      </c>
      <c r="F42" t="s">
        <v>1465</v>
      </c>
      <c r="G42" t="s">
        <v>1466</v>
      </c>
      <c r="H42" t="s">
        <v>1467</v>
      </c>
      <c r="I42" t="s">
        <v>1468</v>
      </c>
    </row>
    <row r="43" spans="2:9">
      <c r="B43" s="39"/>
      <c r="C43" s="41"/>
      <c r="D43" s="63"/>
      <c r="E43" s="41"/>
      <c r="F43" s="63"/>
      <c r="G43" s="41"/>
      <c r="H43" s="63"/>
      <c r="I43" s="41"/>
    </row>
    <row r="45" spans="2:9">
      <c r="B45" t="s">
        <v>1298</v>
      </c>
    </row>
    <row r="46" spans="2:9">
      <c r="B46" t="s">
        <v>453</v>
      </c>
    </row>
    <row r="47" spans="2:9">
      <c r="B47" t="s">
        <v>553</v>
      </c>
      <c r="H47" t="s">
        <v>559</v>
      </c>
    </row>
    <row r="48" spans="2:9">
      <c r="B48" t="s">
        <v>454</v>
      </c>
    </row>
    <row r="49" spans="2:8">
      <c r="B49" t="s">
        <v>1452</v>
      </c>
    </row>
    <row r="50" spans="2:8">
      <c r="B50" t="s">
        <v>1453</v>
      </c>
    </row>
    <row r="51" spans="2:8">
      <c r="B51" t="s">
        <v>1454</v>
      </c>
    </row>
    <row r="52" spans="2:8">
      <c r="B52" t="s">
        <v>1455</v>
      </c>
    </row>
    <row r="53" spans="2:8">
      <c r="B53" t="s">
        <v>1456</v>
      </c>
    </row>
    <row r="54" spans="2:8">
      <c r="B54" t="s">
        <v>1457</v>
      </c>
    </row>
    <row r="55" spans="2:8">
      <c r="B55" t="s">
        <v>554</v>
      </c>
    </row>
    <row r="56" spans="2:8">
      <c r="B56" t="s">
        <v>555</v>
      </c>
      <c r="H56" t="s">
        <v>1459</v>
      </c>
    </row>
    <row r="57" spans="2:8">
      <c r="B57" t="s">
        <v>556</v>
      </c>
    </row>
    <row r="58" spans="2:8">
      <c r="B58" t="s">
        <v>557</v>
      </c>
    </row>
    <row r="59" spans="2:8">
      <c r="B59" t="s">
        <v>558</v>
      </c>
    </row>
    <row r="60" spans="2:8">
      <c r="B60" t="s">
        <v>456</v>
      </c>
    </row>
    <row r="61" spans="2:8">
      <c r="B61" s="61" t="s">
        <v>457</v>
      </c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3" spans="1:2">
      <c r="B3" s="18" t="s">
        <v>521</v>
      </c>
    </row>
    <row r="5" spans="1:2">
      <c r="B5" t="s">
        <v>1298</v>
      </c>
    </row>
    <row r="6" spans="1:2">
      <c r="B6" t="s">
        <v>453</v>
      </c>
    </row>
    <row r="7" spans="1:2">
      <c r="B7" t="s">
        <v>522</v>
      </c>
    </row>
    <row r="8" spans="1:2">
      <c r="B8" t="s">
        <v>523</v>
      </c>
    </row>
    <row r="9" spans="1:2">
      <c r="B9" t="s">
        <v>454</v>
      </c>
    </row>
    <row r="10" spans="1:2">
      <c r="B10" t="s">
        <v>526</v>
      </c>
    </row>
    <row r="11" spans="1:2">
      <c r="B11" t="s">
        <v>527</v>
      </c>
    </row>
    <row r="12" spans="1:2">
      <c r="B12" t="s">
        <v>528</v>
      </c>
    </row>
    <row r="13" spans="1:2">
      <c r="B13" t="s">
        <v>529</v>
      </c>
    </row>
    <row r="14" spans="1:2">
      <c r="B14" t="s">
        <v>530</v>
      </c>
    </row>
    <row r="15" spans="1:2">
      <c r="B15" t="s">
        <v>531</v>
      </c>
    </row>
    <row r="16" spans="1:2">
      <c r="B16" t="s">
        <v>525</v>
      </c>
    </row>
    <row r="17" spans="2:12">
      <c r="B17" t="s">
        <v>456</v>
      </c>
    </row>
    <row r="18" spans="2:12">
      <c r="B18" s="61" t="s">
        <v>457</v>
      </c>
    </row>
    <row r="21" spans="2:12">
      <c r="B21" s="18" t="s">
        <v>532</v>
      </c>
    </row>
    <row r="23" spans="2:12">
      <c r="B23" t="s">
        <v>1298</v>
      </c>
      <c r="G23" t="s">
        <v>1298</v>
      </c>
      <c r="L23" t="s">
        <v>1298</v>
      </c>
    </row>
    <row r="24" spans="2:12">
      <c r="B24" t="s">
        <v>453</v>
      </c>
      <c r="G24" t="s">
        <v>453</v>
      </c>
      <c r="L24" t="s">
        <v>453</v>
      </c>
    </row>
    <row r="25" spans="2:12">
      <c r="B25" t="s">
        <v>533</v>
      </c>
      <c r="G25" t="s">
        <v>533</v>
      </c>
      <c r="L25" t="s">
        <v>534</v>
      </c>
    </row>
    <row r="26" spans="2:12">
      <c r="B26" t="s">
        <v>534</v>
      </c>
      <c r="G26" t="s">
        <v>534</v>
      </c>
      <c r="L26" t="s">
        <v>454</v>
      </c>
    </row>
    <row r="27" spans="2:12">
      <c r="B27" t="s">
        <v>454</v>
      </c>
      <c r="G27" t="s">
        <v>454</v>
      </c>
      <c r="L27" s="49" t="s">
        <v>544</v>
      </c>
    </row>
    <row r="28" spans="2:12">
      <c r="B28" s="49" t="s">
        <v>540</v>
      </c>
      <c r="G28" s="49" t="s">
        <v>543</v>
      </c>
      <c r="L28" t="s">
        <v>545</v>
      </c>
    </row>
    <row r="29" spans="2:12">
      <c r="B29" t="s">
        <v>536</v>
      </c>
      <c r="G29" t="s">
        <v>536</v>
      </c>
      <c r="L29" s="49" t="s">
        <v>541</v>
      </c>
    </row>
    <row r="30" spans="2:12">
      <c r="B30" t="s">
        <v>537</v>
      </c>
      <c r="G30" t="s">
        <v>537</v>
      </c>
      <c r="L30" t="s">
        <v>539</v>
      </c>
    </row>
    <row r="31" spans="2:12">
      <c r="B31" t="s">
        <v>542</v>
      </c>
      <c r="G31" s="49" t="s">
        <v>541</v>
      </c>
      <c r="L31" t="s">
        <v>456</v>
      </c>
    </row>
    <row r="32" spans="2:12">
      <c r="B32" s="49" t="s">
        <v>541</v>
      </c>
      <c r="G32" t="s">
        <v>539</v>
      </c>
      <c r="L32" s="61" t="s">
        <v>457</v>
      </c>
    </row>
    <row r="33" spans="2:7">
      <c r="B33" t="s">
        <v>539</v>
      </c>
      <c r="G33" t="s">
        <v>456</v>
      </c>
    </row>
    <row r="34" spans="2:7">
      <c r="B34" t="s">
        <v>456</v>
      </c>
      <c r="G34" s="61" t="s">
        <v>457</v>
      </c>
    </row>
    <row r="35" spans="2:7">
      <c r="B35" s="61" t="s">
        <v>457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6.5"/>
  <sheetData>
    <row r="1" spans="1:13">
      <c r="A1" t="str">
        <f>HYPERLINK("#'목차'!A1", "목차")</f>
        <v>목차</v>
      </c>
    </row>
    <row r="2" spans="1:13">
      <c r="B2" s="18" t="s">
        <v>1844</v>
      </c>
    </row>
    <row r="4" spans="1:13">
      <c r="B4" s="18" t="s">
        <v>1845</v>
      </c>
    </row>
    <row r="5" spans="1:13">
      <c r="B5" s="34" t="s">
        <v>1846</v>
      </c>
      <c r="C5" s="95"/>
      <c r="D5" s="95"/>
      <c r="E5" s="95"/>
      <c r="F5" s="37"/>
      <c r="G5" s="95" t="s">
        <v>1847</v>
      </c>
      <c r="H5" s="95"/>
      <c r="I5" s="95"/>
      <c r="J5" s="95"/>
      <c r="K5" s="95"/>
      <c r="L5" s="95"/>
      <c r="M5" s="37"/>
    </row>
    <row r="6" spans="1:13">
      <c r="B6" s="22"/>
      <c r="C6" s="68"/>
      <c r="D6" s="68"/>
      <c r="E6" s="68"/>
      <c r="F6" s="42"/>
      <c r="G6" s="68" t="s">
        <v>1848</v>
      </c>
      <c r="H6" s="68"/>
      <c r="I6" s="68"/>
      <c r="J6" s="68"/>
      <c r="K6" s="68"/>
      <c r="L6" s="68"/>
      <c r="M6" s="42"/>
    </row>
    <row r="7" spans="1:13">
      <c r="B7" s="22"/>
      <c r="C7" s="68"/>
      <c r="D7" s="68"/>
      <c r="E7" s="68"/>
      <c r="F7" s="42"/>
      <c r="G7" s="68" t="s">
        <v>1849</v>
      </c>
      <c r="H7" s="68"/>
      <c r="I7" s="68"/>
      <c r="J7" s="68"/>
      <c r="K7" s="68"/>
      <c r="L7" s="68"/>
      <c r="M7" s="42"/>
    </row>
    <row r="8" spans="1:13">
      <c r="B8" s="22"/>
      <c r="C8" s="68"/>
      <c r="D8" s="68"/>
      <c r="E8" s="68"/>
      <c r="F8" s="42"/>
      <c r="G8" s="68" t="s">
        <v>1850</v>
      </c>
      <c r="H8" s="68"/>
      <c r="I8" s="68"/>
      <c r="J8" s="68"/>
      <c r="K8" s="68"/>
      <c r="L8" s="68"/>
      <c r="M8" s="42"/>
    </row>
    <row r="9" spans="1:13">
      <c r="B9" s="22" t="s">
        <v>1851</v>
      </c>
      <c r="C9" s="68"/>
      <c r="D9" s="68"/>
      <c r="E9" s="68"/>
      <c r="F9" s="42"/>
      <c r="G9" s="68"/>
      <c r="H9" s="68"/>
      <c r="I9" s="68"/>
      <c r="J9" s="68"/>
      <c r="K9" s="68"/>
      <c r="L9" s="68"/>
      <c r="M9" s="42"/>
    </row>
    <row r="10" spans="1:13">
      <c r="B10" s="22" t="s">
        <v>1852</v>
      </c>
      <c r="C10" s="68"/>
      <c r="D10" s="68"/>
      <c r="E10" s="68"/>
      <c r="F10" s="42"/>
      <c r="G10" s="68"/>
      <c r="H10" s="68"/>
      <c r="I10" s="68"/>
      <c r="J10" s="68"/>
      <c r="K10" s="68"/>
      <c r="L10" s="68"/>
      <c r="M10" s="42"/>
    </row>
    <row r="11" spans="1:13">
      <c r="B11" s="22" t="s">
        <v>1853</v>
      </c>
      <c r="C11" s="68"/>
      <c r="D11" s="68"/>
      <c r="E11" s="68"/>
      <c r="F11" s="42"/>
      <c r="G11" s="68"/>
      <c r="H11" s="68"/>
      <c r="I11" s="68"/>
      <c r="J11" s="68"/>
      <c r="K11" s="68"/>
      <c r="L11" s="68"/>
      <c r="M11" s="42"/>
    </row>
    <row r="12" spans="1:13">
      <c r="B12" s="22" t="s">
        <v>1854</v>
      </c>
      <c r="C12" s="68"/>
      <c r="D12" s="68"/>
      <c r="E12" s="68"/>
      <c r="F12" s="42"/>
      <c r="G12" s="68" t="s">
        <v>1855</v>
      </c>
      <c r="H12" s="68"/>
      <c r="I12" s="68"/>
      <c r="J12" s="68"/>
      <c r="K12" s="68"/>
      <c r="L12" s="68"/>
      <c r="M12" s="42"/>
    </row>
    <row r="13" spans="1:13">
      <c r="B13" s="22" t="s">
        <v>1856</v>
      </c>
      <c r="C13" s="68"/>
      <c r="D13" s="68"/>
      <c r="E13" s="68"/>
      <c r="F13" s="42"/>
      <c r="G13" s="68" t="s">
        <v>1857</v>
      </c>
      <c r="H13" s="68"/>
      <c r="I13" s="68"/>
      <c r="J13" s="68"/>
      <c r="K13" s="68"/>
      <c r="L13" s="68"/>
      <c r="M13" s="42"/>
    </row>
    <row r="14" spans="1:13">
      <c r="B14" s="22" t="s">
        <v>1858</v>
      </c>
      <c r="C14" s="68"/>
      <c r="D14" s="68"/>
      <c r="E14" s="68"/>
      <c r="F14" s="42"/>
      <c r="G14" s="68" t="s">
        <v>1859</v>
      </c>
      <c r="H14" s="68"/>
      <c r="I14" s="68"/>
      <c r="J14" s="68"/>
      <c r="K14" s="68"/>
      <c r="L14" s="68"/>
      <c r="M14" s="42"/>
    </row>
    <row r="15" spans="1:13">
      <c r="B15" s="22" t="s">
        <v>1860</v>
      </c>
      <c r="C15" s="68"/>
      <c r="D15" s="68"/>
      <c r="E15" s="68"/>
      <c r="F15" s="42"/>
      <c r="G15" s="68"/>
      <c r="H15" s="68"/>
      <c r="I15" s="68"/>
      <c r="J15" s="68"/>
      <c r="K15" s="68"/>
      <c r="L15" s="68"/>
      <c r="M15" s="42"/>
    </row>
    <row r="16" spans="1:13">
      <c r="B16" s="22" t="s">
        <v>1861</v>
      </c>
      <c r="C16" s="68"/>
      <c r="D16" s="68"/>
      <c r="E16" s="68"/>
      <c r="F16" s="42"/>
      <c r="G16" s="68"/>
      <c r="H16" s="68"/>
      <c r="I16" s="68"/>
      <c r="J16" s="68"/>
      <c r="K16" s="68"/>
      <c r="L16" s="68"/>
      <c r="M16" s="42"/>
    </row>
    <row r="17" spans="2:13">
      <c r="B17" s="22" t="s">
        <v>1862</v>
      </c>
      <c r="C17" s="68"/>
      <c r="D17" s="68"/>
      <c r="E17" s="68"/>
      <c r="F17" s="42"/>
      <c r="G17" s="68" t="s">
        <v>1863</v>
      </c>
      <c r="H17" s="68"/>
      <c r="I17" s="68"/>
      <c r="J17" s="68"/>
      <c r="K17" s="68"/>
      <c r="L17" s="68"/>
      <c r="M17" s="42"/>
    </row>
    <row r="18" spans="2:13">
      <c r="B18" s="22" t="s">
        <v>1864</v>
      </c>
      <c r="C18" s="68"/>
      <c r="D18" s="68"/>
      <c r="E18" s="68"/>
      <c r="F18" s="42"/>
      <c r="G18" s="68"/>
      <c r="H18" s="68"/>
      <c r="I18" s="68"/>
      <c r="J18" s="68"/>
      <c r="K18" s="68"/>
      <c r="L18" s="68"/>
      <c r="M18" s="42"/>
    </row>
    <row r="19" spans="2:13">
      <c r="B19" s="22" t="s">
        <v>1865</v>
      </c>
      <c r="C19" s="68"/>
      <c r="D19" s="68"/>
      <c r="E19" s="68"/>
      <c r="F19" s="42"/>
      <c r="G19" s="68" t="s">
        <v>1866</v>
      </c>
      <c r="H19" s="68"/>
      <c r="I19" s="68"/>
      <c r="J19" s="68"/>
      <c r="K19" s="68"/>
      <c r="L19" s="68"/>
      <c r="M19" s="42"/>
    </row>
    <row r="20" spans="2:13">
      <c r="B20" s="23" t="s">
        <v>1867</v>
      </c>
      <c r="C20" s="70"/>
      <c r="D20" s="70"/>
      <c r="E20" s="70"/>
      <c r="F20" s="38"/>
      <c r="G20" s="70"/>
      <c r="H20" s="70"/>
      <c r="I20" s="70"/>
      <c r="J20" s="70"/>
      <c r="K20" s="70"/>
      <c r="L20" s="70"/>
      <c r="M20" s="38"/>
    </row>
    <row r="23" spans="2:13">
      <c r="B23" s="18" t="s">
        <v>1868</v>
      </c>
    </row>
    <row r="24" spans="2:13">
      <c r="B24" s="34" t="s">
        <v>1869</v>
      </c>
      <c r="C24" s="95"/>
      <c r="D24" s="95"/>
      <c r="E24" s="95"/>
      <c r="F24" s="37"/>
      <c r="G24" s="95"/>
      <c r="H24" s="95"/>
      <c r="I24" s="95"/>
      <c r="J24" s="95"/>
      <c r="K24" s="95"/>
      <c r="L24" s="95"/>
      <c r="M24" s="37"/>
    </row>
    <row r="25" spans="2:13">
      <c r="B25" s="22" t="s">
        <v>1870</v>
      </c>
      <c r="C25" s="68"/>
      <c r="D25" s="68"/>
      <c r="E25" s="68"/>
      <c r="F25" s="42"/>
      <c r="G25" s="68"/>
      <c r="H25" s="68"/>
      <c r="I25" s="68"/>
      <c r="J25" s="68"/>
      <c r="K25" s="68"/>
      <c r="L25" s="68"/>
      <c r="M25" s="42"/>
    </row>
    <row r="26" spans="2:13">
      <c r="B26" s="22" t="s">
        <v>1871</v>
      </c>
      <c r="C26" s="68"/>
      <c r="D26" s="68"/>
      <c r="E26" s="68"/>
      <c r="F26" s="42"/>
      <c r="G26" s="68"/>
      <c r="H26" s="68"/>
      <c r="I26" s="68"/>
      <c r="J26" s="68"/>
      <c r="K26" s="68"/>
      <c r="L26" s="68"/>
      <c r="M26" s="42"/>
    </row>
    <row r="27" spans="2:13">
      <c r="B27" s="22" t="s">
        <v>1872</v>
      </c>
      <c r="C27" s="68"/>
      <c r="D27" s="68"/>
      <c r="E27" s="68"/>
      <c r="F27" s="42"/>
      <c r="G27" s="68"/>
      <c r="H27" s="68"/>
      <c r="I27" s="68"/>
      <c r="J27" s="68"/>
      <c r="K27" s="68"/>
      <c r="L27" s="68"/>
      <c r="M27" s="42"/>
    </row>
    <row r="28" spans="2:13">
      <c r="B28" s="22" t="s">
        <v>1873</v>
      </c>
      <c r="C28" s="68"/>
      <c r="D28" s="68"/>
      <c r="E28" s="68"/>
      <c r="F28" s="42"/>
      <c r="G28" s="68"/>
      <c r="H28" s="68"/>
      <c r="I28" s="68"/>
      <c r="J28" s="68"/>
      <c r="K28" s="68"/>
      <c r="L28" s="68"/>
      <c r="M28" s="42"/>
    </row>
    <row r="29" spans="2:13">
      <c r="B29" s="22" t="s">
        <v>1874</v>
      </c>
      <c r="C29" s="68"/>
      <c r="D29" s="68"/>
      <c r="E29" s="68"/>
      <c r="F29" s="42"/>
      <c r="G29" s="68"/>
      <c r="H29" s="68"/>
      <c r="I29" s="68"/>
      <c r="J29" s="68"/>
      <c r="K29" s="68"/>
      <c r="L29" s="68"/>
      <c r="M29" s="42"/>
    </row>
    <row r="30" spans="2:13">
      <c r="B30" s="22" t="s">
        <v>1875</v>
      </c>
      <c r="C30" s="68"/>
      <c r="D30" s="68"/>
      <c r="E30" s="68"/>
      <c r="F30" s="42"/>
      <c r="G30" s="68"/>
      <c r="H30" s="68"/>
      <c r="I30" s="68"/>
      <c r="J30" s="68"/>
      <c r="K30" s="68"/>
      <c r="L30" s="68"/>
      <c r="M30" s="42"/>
    </row>
    <row r="31" spans="2:13">
      <c r="B31" s="22" t="s">
        <v>1876</v>
      </c>
      <c r="C31" s="68"/>
      <c r="D31" s="68"/>
      <c r="E31" s="68"/>
      <c r="F31" s="42"/>
      <c r="G31" s="68"/>
      <c r="H31" s="68"/>
      <c r="I31" s="68"/>
      <c r="J31" s="68"/>
      <c r="K31" s="68"/>
      <c r="L31" s="68"/>
      <c r="M31" s="42"/>
    </row>
    <row r="32" spans="2:13">
      <c r="B32" s="22" t="s">
        <v>1877</v>
      </c>
      <c r="C32" s="68"/>
      <c r="D32" s="68"/>
      <c r="E32" s="68"/>
      <c r="F32" s="42"/>
      <c r="G32" s="68"/>
      <c r="H32" s="68"/>
      <c r="I32" s="68"/>
      <c r="J32" s="68"/>
      <c r="K32" s="68"/>
      <c r="L32" s="68"/>
      <c r="M32" s="42"/>
    </row>
    <row r="33" spans="2:13">
      <c r="B33" s="22" t="s">
        <v>1878</v>
      </c>
      <c r="C33" s="68"/>
      <c r="D33" s="68"/>
      <c r="E33" s="68"/>
      <c r="F33" s="42"/>
      <c r="G33" s="68"/>
      <c r="H33" s="68"/>
      <c r="I33" s="68"/>
      <c r="J33" s="68"/>
      <c r="K33" s="68"/>
      <c r="L33" s="68"/>
      <c r="M33" s="42"/>
    </row>
    <row r="34" spans="2:13">
      <c r="B34" s="22" t="s">
        <v>1879</v>
      </c>
      <c r="C34" s="68"/>
      <c r="D34" s="68"/>
      <c r="E34" s="68"/>
      <c r="F34" s="42"/>
      <c r="G34" s="68"/>
      <c r="H34" s="68"/>
      <c r="I34" s="68"/>
      <c r="J34" s="68"/>
      <c r="K34" s="68"/>
      <c r="L34" s="68"/>
      <c r="M34" s="42"/>
    </row>
    <row r="35" spans="2:13">
      <c r="B35" s="22" t="s">
        <v>1880</v>
      </c>
      <c r="C35" s="68"/>
      <c r="D35" s="68"/>
      <c r="E35" s="68"/>
      <c r="F35" s="42"/>
      <c r="G35" s="68"/>
      <c r="H35" s="68"/>
      <c r="I35" s="68"/>
      <c r="J35" s="68"/>
      <c r="K35" s="68"/>
      <c r="L35" s="68"/>
      <c r="M35" s="42"/>
    </row>
    <row r="36" spans="2:13">
      <c r="B36" s="22" t="s">
        <v>1881</v>
      </c>
      <c r="C36" s="68"/>
      <c r="D36" s="68"/>
      <c r="E36" s="68"/>
      <c r="F36" s="42"/>
      <c r="G36" s="68"/>
      <c r="H36" s="68"/>
      <c r="I36" s="68"/>
      <c r="J36" s="68"/>
      <c r="K36" s="68"/>
      <c r="L36" s="68"/>
      <c r="M36" s="42"/>
    </row>
    <row r="37" spans="2:13">
      <c r="B37" s="22" t="s">
        <v>1882</v>
      </c>
      <c r="C37" s="68"/>
      <c r="D37" s="68"/>
      <c r="E37" s="68"/>
      <c r="F37" s="42"/>
      <c r="G37" s="68"/>
      <c r="H37" s="68"/>
      <c r="I37" s="68"/>
      <c r="J37" s="68"/>
      <c r="K37" s="68"/>
      <c r="L37" s="68"/>
      <c r="M37" s="42"/>
    </row>
    <row r="38" spans="2:13">
      <c r="B38" s="22" t="s">
        <v>1883</v>
      </c>
      <c r="C38" s="68"/>
      <c r="D38" s="68"/>
      <c r="E38" s="68"/>
      <c r="F38" s="42"/>
      <c r="G38" s="68"/>
      <c r="H38" s="68"/>
      <c r="I38" s="68"/>
      <c r="J38" s="68"/>
      <c r="K38" s="68"/>
      <c r="L38" s="68"/>
      <c r="M38" s="42"/>
    </row>
    <row r="39" spans="2:13">
      <c r="B39" s="22" t="s">
        <v>1884</v>
      </c>
      <c r="C39" s="68"/>
      <c r="D39" s="68"/>
      <c r="E39" s="68"/>
      <c r="F39" s="42"/>
      <c r="G39" s="68" t="s">
        <v>1885</v>
      </c>
      <c r="H39" s="68"/>
      <c r="I39" s="68"/>
      <c r="J39" s="68"/>
      <c r="K39" s="68"/>
      <c r="L39" s="68"/>
      <c r="M39" s="42"/>
    </row>
    <row r="40" spans="2:13">
      <c r="B40" s="22" t="s">
        <v>1886</v>
      </c>
      <c r="C40" s="68"/>
      <c r="D40" s="68"/>
      <c r="E40" s="68"/>
      <c r="F40" s="42"/>
      <c r="G40" s="68"/>
      <c r="H40" s="68"/>
      <c r="I40" s="68"/>
      <c r="J40" s="68"/>
      <c r="K40" s="68"/>
      <c r="L40" s="68"/>
      <c r="M40" s="42"/>
    </row>
    <row r="41" spans="2:13">
      <c r="B41" s="22" t="s">
        <v>1887</v>
      </c>
      <c r="C41" s="68"/>
      <c r="D41" s="68"/>
      <c r="E41" s="68"/>
      <c r="F41" s="42"/>
      <c r="G41" s="68" t="s">
        <v>1888</v>
      </c>
      <c r="H41" s="68"/>
      <c r="I41" s="68"/>
      <c r="J41" s="68"/>
      <c r="K41" s="68"/>
      <c r="L41" s="68"/>
      <c r="M41" s="42"/>
    </row>
    <row r="42" spans="2:13">
      <c r="B42" s="22" t="s">
        <v>1889</v>
      </c>
      <c r="C42" s="68"/>
      <c r="D42" s="68"/>
      <c r="E42" s="68"/>
      <c r="F42" s="42"/>
      <c r="G42" s="68"/>
      <c r="H42" s="68"/>
      <c r="I42" s="68"/>
      <c r="J42" s="68"/>
      <c r="K42" s="68"/>
      <c r="L42" s="68"/>
      <c r="M42" s="42"/>
    </row>
    <row r="43" spans="2:13">
      <c r="B43" s="23" t="s">
        <v>1890</v>
      </c>
      <c r="C43" s="70"/>
      <c r="D43" s="70"/>
      <c r="E43" s="70"/>
      <c r="F43" s="38"/>
      <c r="G43" s="70" t="s">
        <v>1888</v>
      </c>
      <c r="H43" s="70"/>
      <c r="I43" s="70"/>
      <c r="J43" s="70"/>
      <c r="K43" s="70"/>
      <c r="L43" s="70"/>
      <c r="M43" s="38"/>
    </row>
    <row r="45" spans="2:13">
      <c r="B45" s="18" t="s">
        <v>1891</v>
      </c>
    </row>
    <row r="46" spans="2:13">
      <c r="B46" s="34" t="s">
        <v>1892</v>
      </c>
      <c r="C46" s="95"/>
      <c r="D46" s="95"/>
      <c r="E46" s="95"/>
      <c r="F46" s="37"/>
      <c r="G46" s="95"/>
      <c r="H46" s="95"/>
      <c r="I46" s="95"/>
      <c r="J46" s="95"/>
      <c r="K46" s="95"/>
      <c r="L46" s="95"/>
      <c r="M46" s="37"/>
    </row>
    <row r="47" spans="2:13">
      <c r="B47" s="22" t="s">
        <v>1893</v>
      </c>
      <c r="C47" s="68"/>
      <c r="D47" s="68"/>
      <c r="E47" s="68"/>
      <c r="F47" s="42"/>
      <c r="G47" s="68"/>
      <c r="H47" s="68"/>
      <c r="I47" s="68"/>
      <c r="J47" s="68"/>
      <c r="K47" s="68"/>
      <c r="L47" s="68"/>
      <c r="M47" s="42"/>
    </row>
    <row r="48" spans="2:13">
      <c r="B48" s="22" t="s">
        <v>1894</v>
      </c>
      <c r="C48" s="68"/>
      <c r="D48" s="68"/>
      <c r="E48" s="68"/>
      <c r="F48" s="42"/>
      <c r="G48" s="68"/>
      <c r="H48" s="68"/>
      <c r="I48" s="68"/>
      <c r="J48" s="68"/>
      <c r="K48" s="68"/>
      <c r="L48" s="68"/>
      <c r="M48" s="42"/>
    </row>
    <row r="49" spans="2:13">
      <c r="B49" s="22" t="s">
        <v>1895</v>
      </c>
      <c r="C49" s="68"/>
      <c r="D49" s="68"/>
      <c r="E49" s="68"/>
      <c r="F49" s="42"/>
      <c r="G49" s="68"/>
      <c r="H49" s="68"/>
      <c r="I49" s="68"/>
      <c r="J49" s="68"/>
      <c r="K49" s="68"/>
      <c r="L49" s="68"/>
      <c r="M49" s="42"/>
    </row>
    <row r="50" spans="2:13">
      <c r="B50" s="22" t="s">
        <v>1896</v>
      </c>
      <c r="C50" s="68"/>
      <c r="D50" s="68"/>
      <c r="E50" s="68"/>
      <c r="F50" s="42"/>
      <c r="G50" s="68" t="s">
        <v>1897</v>
      </c>
      <c r="H50" s="68"/>
      <c r="I50" s="68"/>
      <c r="J50" s="68"/>
      <c r="K50" s="68"/>
      <c r="L50" s="68"/>
      <c r="M50" s="42"/>
    </row>
    <row r="51" spans="2:13">
      <c r="B51" s="22" t="s">
        <v>1898</v>
      </c>
      <c r="C51" s="68"/>
      <c r="D51" s="68"/>
      <c r="E51" s="68"/>
      <c r="F51" s="42"/>
      <c r="G51" s="68"/>
      <c r="H51" s="68"/>
      <c r="I51" s="68"/>
      <c r="J51" s="68"/>
      <c r="K51" s="68"/>
      <c r="L51" s="68"/>
      <c r="M51" s="42"/>
    </row>
    <row r="52" spans="2:13">
      <c r="B52" s="22" t="s">
        <v>1899</v>
      </c>
      <c r="C52" s="68"/>
      <c r="D52" s="68"/>
      <c r="E52" s="68"/>
      <c r="F52" s="42"/>
      <c r="G52" s="68"/>
      <c r="H52" s="68"/>
      <c r="I52" s="68"/>
      <c r="J52" s="68"/>
      <c r="K52" s="68"/>
      <c r="L52" s="68"/>
      <c r="M52" s="42"/>
    </row>
    <row r="53" spans="2:13">
      <c r="B53" s="22" t="s">
        <v>1900</v>
      </c>
      <c r="C53" s="68"/>
      <c r="D53" s="68"/>
      <c r="E53" s="68"/>
      <c r="F53" s="42"/>
      <c r="G53" s="68"/>
      <c r="H53" s="68"/>
      <c r="I53" s="68"/>
      <c r="J53" s="68"/>
      <c r="K53" s="68"/>
      <c r="L53" s="68"/>
      <c r="M53" s="42"/>
    </row>
    <row r="54" spans="2:13">
      <c r="B54" s="22" t="s">
        <v>1901</v>
      </c>
      <c r="C54" s="68"/>
      <c r="D54" s="68"/>
      <c r="E54" s="68"/>
      <c r="F54" s="42"/>
      <c r="G54" s="68"/>
      <c r="H54" s="68"/>
      <c r="I54" s="68"/>
      <c r="J54" s="68"/>
      <c r="K54" s="68"/>
      <c r="L54" s="68"/>
      <c r="M54" s="42"/>
    </row>
    <row r="55" spans="2:13">
      <c r="B55" s="22" t="s">
        <v>1902</v>
      </c>
      <c r="C55" s="68"/>
      <c r="D55" s="68"/>
      <c r="E55" s="68"/>
      <c r="F55" s="42"/>
      <c r="G55" s="68"/>
      <c r="H55" s="68"/>
      <c r="I55" s="68"/>
      <c r="J55" s="68"/>
      <c r="K55" s="68"/>
      <c r="L55" s="68"/>
      <c r="M55" s="42"/>
    </row>
    <row r="56" spans="2:13">
      <c r="B56" s="22" t="s">
        <v>1903</v>
      </c>
      <c r="C56" s="68"/>
      <c r="D56" s="68"/>
      <c r="E56" s="68"/>
      <c r="F56" s="42"/>
      <c r="G56" s="68"/>
      <c r="H56" s="68"/>
      <c r="I56" s="68"/>
      <c r="J56" s="68"/>
      <c r="K56" s="68"/>
      <c r="L56" s="68"/>
      <c r="M56" s="42"/>
    </row>
    <row r="57" spans="2:13">
      <c r="B57" s="22" t="s">
        <v>1904</v>
      </c>
      <c r="C57" s="68"/>
      <c r="D57" s="68"/>
      <c r="E57" s="68"/>
      <c r="F57" s="42"/>
      <c r="G57" s="68"/>
      <c r="H57" s="68"/>
      <c r="I57" s="68"/>
      <c r="J57" s="68"/>
      <c r="K57" s="68"/>
      <c r="L57" s="68"/>
      <c r="M57" s="42"/>
    </row>
    <row r="58" spans="2:13">
      <c r="B58" s="22" t="s">
        <v>1905</v>
      </c>
      <c r="C58" s="68"/>
      <c r="D58" s="68"/>
      <c r="E58" s="68"/>
      <c r="F58" s="42"/>
      <c r="G58" s="68"/>
      <c r="H58" s="68"/>
      <c r="I58" s="68"/>
      <c r="J58" s="68"/>
      <c r="K58" s="68"/>
      <c r="L58" s="68"/>
      <c r="M58" s="42"/>
    </row>
    <row r="59" spans="2:13">
      <c r="B59" s="22" t="s">
        <v>1906</v>
      </c>
      <c r="C59" s="68"/>
      <c r="D59" s="68"/>
      <c r="E59" s="68"/>
      <c r="F59" s="42"/>
      <c r="G59" s="68"/>
      <c r="H59" s="68"/>
      <c r="I59" s="68"/>
      <c r="J59" s="68"/>
      <c r="K59" s="68"/>
      <c r="L59" s="68"/>
      <c r="M59" s="42"/>
    </row>
    <row r="60" spans="2:13">
      <c r="B60" s="22" t="s">
        <v>1907</v>
      </c>
      <c r="C60" s="68"/>
      <c r="D60" s="68"/>
      <c r="E60" s="68"/>
      <c r="F60" s="42"/>
      <c r="G60" s="68"/>
      <c r="H60" s="68"/>
      <c r="I60" s="68"/>
      <c r="J60" s="68"/>
      <c r="K60" s="68"/>
      <c r="L60" s="68"/>
      <c r="M60" s="42"/>
    </row>
    <row r="61" spans="2:13">
      <c r="B61" s="23" t="s">
        <v>1908</v>
      </c>
      <c r="C61" s="70"/>
      <c r="D61" s="70"/>
      <c r="E61" s="70"/>
      <c r="F61" s="38"/>
      <c r="G61" s="70"/>
      <c r="H61" s="70"/>
      <c r="I61" s="70"/>
      <c r="J61" s="70"/>
      <c r="K61" s="70"/>
      <c r="L61" s="70"/>
      <c r="M61" s="38"/>
    </row>
    <row r="63" spans="2:13">
      <c r="B63" s="18" t="s">
        <v>1909</v>
      </c>
    </row>
    <row r="64" spans="2:13">
      <c r="B64" s="34" t="s">
        <v>1910</v>
      </c>
      <c r="C64" s="95"/>
      <c r="D64" s="95"/>
      <c r="E64" s="95"/>
      <c r="F64" s="37"/>
      <c r="G64" s="95"/>
      <c r="H64" s="95"/>
      <c r="I64" s="95"/>
      <c r="J64" s="95"/>
      <c r="K64" s="95"/>
      <c r="L64" s="95"/>
      <c r="M64" s="37"/>
    </row>
    <row r="65" spans="2:13">
      <c r="B65" s="22" t="s">
        <v>1911</v>
      </c>
      <c r="C65" s="68"/>
      <c r="D65" s="68"/>
      <c r="E65" s="68"/>
      <c r="F65" s="42"/>
      <c r="G65" s="68" t="s">
        <v>1912</v>
      </c>
      <c r="H65" s="68"/>
      <c r="I65" s="68"/>
      <c r="J65" s="68"/>
      <c r="K65" s="68"/>
      <c r="L65" s="68"/>
      <c r="M65" s="42"/>
    </row>
    <row r="66" spans="2:13">
      <c r="B66" s="22" t="s">
        <v>1913</v>
      </c>
      <c r="C66" s="68"/>
      <c r="D66" s="68"/>
      <c r="E66" s="68"/>
      <c r="F66" s="42"/>
      <c r="G66" s="68"/>
      <c r="H66" s="68"/>
      <c r="I66" s="68"/>
      <c r="J66" s="68"/>
      <c r="K66" s="68"/>
      <c r="L66" s="68"/>
      <c r="M66" s="42"/>
    </row>
    <row r="67" spans="2:13">
      <c r="B67" s="22" t="s">
        <v>1914</v>
      </c>
      <c r="C67" s="68"/>
      <c r="D67" s="68"/>
      <c r="E67" s="68"/>
      <c r="F67" s="42"/>
      <c r="G67" s="68"/>
      <c r="H67" s="68"/>
      <c r="I67" s="68"/>
      <c r="J67" s="68"/>
      <c r="K67" s="68"/>
      <c r="L67" s="68"/>
      <c r="M67" s="42"/>
    </row>
    <row r="68" spans="2:13">
      <c r="B68" s="22" t="s">
        <v>1915</v>
      </c>
      <c r="C68" s="68"/>
      <c r="D68" s="68"/>
      <c r="E68" s="68"/>
      <c r="F68" s="42"/>
      <c r="G68" s="68"/>
      <c r="H68" s="68"/>
      <c r="I68" s="68"/>
      <c r="J68" s="68"/>
      <c r="K68" s="68"/>
      <c r="L68" s="68"/>
      <c r="M68" s="42"/>
    </row>
    <row r="69" spans="2:13">
      <c r="B69" s="22" t="s">
        <v>1916</v>
      </c>
      <c r="C69" s="68"/>
      <c r="D69" s="68"/>
      <c r="E69" s="68"/>
      <c r="F69" s="42"/>
      <c r="G69" s="68"/>
      <c r="H69" s="68"/>
      <c r="I69" s="68"/>
      <c r="J69" s="68"/>
      <c r="K69" s="68"/>
      <c r="L69" s="68"/>
      <c r="M69" s="42"/>
    </row>
    <row r="70" spans="2:13">
      <c r="B70" s="22" t="s">
        <v>1917</v>
      </c>
      <c r="C70" s="68"/>
      <c r="D70" s="68"/>
      <c r="E70" s="68"/>
      <c r="F70" s="42"/>
      <c r="G70" s="68" t="s">
        <v>1918</v>
      </c>
      <c r="H70" s="68"/>
      <c r="I70" s="68"/>
      <c r="J70" s="68"/>
      <c r="K70" s="68"/>
      <c r="L70" s="68"/>
      <c r="M70" s="42"/>
    </row>
    <row r="71" spans="2:13">
      <c r="B71" s="22"/>
      <c r="C71" s="68"/>
      <c r="D71" s="68"/>
      <c r="E71" s="68"/>
      <c r="F71" s="42"/>
      <c r="G71" s="68" t="s">
        <v>1919</v>
      </c>
      <c r="H71" s="68"/>
      <c r="I71" s="68"/>
      <c r="J71" s="68"/>
      <c r="K71" s="68"/>
      <c r="L71" s="68"/>
      <c r="M71" s="42"/>
    </row>
    <row r="72" spans="2:13">
      <c r="B72" s="22"/>
      <c r="C72" s="68"/>
      <c r="D72" s="68"/>
      <c r="E72" s="68"/>
      <c r="F72" s="42"/>
      <c r="G72" s="68" t="s">
        <v>1920</v>
      </c>
      <c r="H72" s="68"/>
      <c r="I72" s="68"/>
      <c r="J72" s="68"/>
      <c r="K72" s="68"/>
      <c r="L72" s="68"/>
      <c r="M72" s="42"/>
    </row>
    <row r="73" spans="2:13">
      <c r="B73" s="22"/>
      <c r="C73" s="68"/>
      <c r="D73" s="68"/>
      <c r="E73" s="68"/>
      <c r="F73" s="42"/>
      <c r="G73" s="68" t="s">
        <v>1921</v>
      </c>
      <c r="H73" s="68"/>
      <c r="I73" s="68"/>
      <c r="J73" s="68"/>
      <c r="K73" s="68"/>
      <c r="L73" s="68"/>
      <c r="M73" s="42"/>
    </row>
    <row r="74" spans="2:13">
      <c r="B74" s="22" t="s">
        <v>1922</v>
      </c>
      <c r="C74" s="68"/>
      <c r="D74" s="68"/>
      <c r="E74" s="68"/>
      <c r="F74" s="42"/>
      <c r="G74" s="68" t="s">
        <v>1923</v>
      </c>
      <c r="H74" s="68"/>
      <c r="I74" s="68"/>
      <c r="J74" s="68"/>
      <c r="K74" s="68"/>
      <c r="L74" s="68"/>
      <c r="M74" s="42"/>
    </row>
    <row r="75" spans="2:13">
      <c r="B75" s="22" t="s">
        <v>1924</v>
      </c>
      <c r="C75" s="68"/>
      <c r="D75" s="68"/>
      <c r="E75" s="68"/>
      <c r="F75" s="42"/>
      <c r="G75" s="68"/>
      <c r="H75" s="68"/>
      <c r="I75" s="68"/>
      <c r="J75" s="68"/>
      <c r="K75" s="68"/>
      <c r="L75" s="68"/>
      <c r="M75" s="42"/>
    </row>
    <row r="76" spans="2:13">
      <c r="B76" s="22" t="s">
        <v>1925</v>
      </c>
      <c r="C76" s="68"/>
      <c r="D76" s="68"/>
      <c r="E76" s="68"/>
      <c r="F76" s="42"/>
      <c r="G76" s="68"/>
      <c r="H76" s="68"/>
      <c r="I76" s="68"/>
      <c r="J76" s="68"/>
      <c r="K76" s="68"/>
      <c r="L76" s="68"/>
      <c r="M76" s="42"/>
    </row>
    <row r="77" spans="2:13">
      <c r="B77" s="22" t="s">
        <v>1926</v>
      </c>
      <c r="C77" s="68"/>
      <c r="D77" s="68"/>
      <c r="E77" s="68"/>
      <c r="F77" s="42"/>
      <c r="G77" s="68"/>
      <c r="H77" s="68"/>
      <c r="I77" s="68"/>
      <c r="J77" s="68"/>
      <c r="K77" s="68"/>
      <c r="L77" s="68"/>
      <c r="M77" s="42"/>
    </row>
    <row r="78" spans="2:13">
      <c r="B78" s="22" t="s">
        <v>1927</v>
      </c>
      <c r="C78" s="68"/>
      <c r="D78" s="68"/>
      <c r="E78" s="68"/>
      <c r="F78" s="42"/>
      <c r="G78" s="68"/>
      <c r="H78" s="68"/>
      <c r="I78" s="68"/>
      <c r="J78" s="68"/>
      <c r="K78" s="68"/>
      <c r="L78" s="68"/>
      <c r="M78" s="42"/>
    </row>
    <row r="79" spans="2:13">
      <c r="B79" s="22" t="s">
        <v>1928</v>
      </c>
      <c r="C79" s="68"/>
      <c r="D79" s="68"/>
      <c r="E79" s="68"/>
      <c r="F79" s="42"/>
      <c r="G79" s="68"/>
      <c r="H79" s="68"/>
      <c r="I79" s="68"/>
      <c r="J79" s="68"/>
      <c r="K79" s="68"/>
      <c r="L79" s="68"/>
      <c r="M79" s="42"/>
    </row>
    <row r="80" spans="2:13">
      <c r="B80" s="22" t="s">
        <v>1929</v>
      </c>
      <c r="C80" s="68"/>
      <c r="D80" s="68"/>
      <c r="E80" s="68"/>
      <c r="F80" s="42"/>
      <c r="G80" s="68" t="s">
        <v>1930</v>
      </c>
      <c r="H80" s="68"/>
      <c r="I80" s="68"/>
      <c r="J80" s="68"/>
      <c r="K80" s="68"/>
      <c r="L80" s="68"/>
      <c r="M80" s="42"/>
    </row>
    <row r="81" spans="2:13">
      <c r="B81" s="23" t="s">
        <v>1931</v>
      </c>
      <c r="C81" s="70"/>
      <c r="D81" s="70"/>
      <c r="E81" s="70"/>
      <c r="F81" s="38"/>
      <c r="G81" s="70" t="s">
        <v>1932</v>
      </c>
      <c r="H81" s="70"/>
      <c r="I81" s="70"/>
      <c r="J81" s="70"/>
      <c r="K81" s="70"/>
      <c r="L81" s="70"/>
      <c r="M81" s="38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59"/>
  <sheetViews>
    <sheetView workbookViewId="0"/>
  </sheetViews>
  <sheetFormatPr defaultRowHeight="16.5"/>
  <sheetData>
    <row r="1" spans="1:8">
      <c r="A1" t="str">
        <f>HYPERLINK("#'목차'!A1", "목차")</f>
        <v>목차</v>
      </c>
    </row>
    <row r="2" spans="1:8">
      <c r="B2" s="18" t="s">
        <v>1525</v>
      </c>
    </row>
    <row r="3" spans="1:8">
      <c r="B3" t="s">
        <v>1504</v>
      </c>
    </row>
    <row r="4" spans="1:8">
      <c r="B4" t="s">
        <v>1506</v>
      </c>
    </row>
    <row r="5" spans="1:8">
      <c r="B5" t="s">
        <v>1505</v>
      </c>
    </row>
    <row r="6" spans="1:8">
      <c r="B6" t="s">
        <v>1522</v>
      </c>
    </row>
    <row r="7" spans="1:8">
      <c r="B7" t="s">
        <v>1529</v>
      </c>
    </row>
    <row r="8" spans="1:8">
      <c r="B8" t="s">
        <v>1539</v>
      </c>
    </row>
    <row r="10" spans="1:8">
      <c r="B10" t="s">
        <v>1298</v>
      </c>
    </row>
    <row r="11" spans="1:8">
      <c r="B11" t="s">
        <v>1299</v>
      </c>
    </row>
    <row r="12" spans="1:8">
      <c r="B12" s="49" t="s">
        <v>1519</v>
      </c>
      <c r="H12" s="61" t="s">
        <v>1528</v>
      </c>
    </row>
    <row r="13" spans="1:8">
      <c r="B13" s="49" t="s">
        <v>1520</v>
      </c>
      <c r="H13" s="61" t="s">
        <v>1507</v>
      </c>
    </row>
    <row r="14" spans="1:8">
      <c r="B14" t="s">
        <v>1303</v>
      </c>
    </row>
    <row r="15" spans="1:8">
      <c r="B15" t="s">
        <v>1510</v>
      </c>
      <c r="H15" s="61" t="s">
        <v>1514</v>
      </c>
    </row>
    <row r="16" spans="1:8">
      <c r="B16" s="49" t="s">
        <v>1523</v>
      </c>
      <c r="H16" s="61" t="s">
        <v>1515</v>
      </c>
    </row>
    <row r="17" spans="2:8">
      <c r="B17" s="49" t="s">
        <v>1524</v>
      </c>
      <c r="H17" s="61" t="s">
        <v>1516</v>
      </c>
    </row>
    <row r="18" spans="2:8">
      <c r="B18" t="s">
        <v>1313</v>
      </c>
    </row>
    <row r="19" spans="2:8">
      <c r="B19" t="s">
        <v>1512</v>
      </c>
      <c r="H19" s="61" t="s">
        <v>1517</v>
      </c>
    </row>
    <row r="20" spans="2:8">
      <c r="B20" t="s">
        <v>1513</v>
      </c>
      <c r="H20" s="61" t="s">
        <v>1518</v>
      </c>
    </row>
    <row r="21" spans="2:8">
      <c r="B21" t="s">
        <v>1511</v>
      </c>
    </row>
    <row r="22" spans="2:8">
      <c r="B22" t="s">
        <v>1509</v>
      </c>
    </row>
    <row r="23" spans="2:8">
      <c r="B23" t="s">
        <v>1313</v>
      </c>
    </row>
    <row r="24" spans="2:8">
      <c r="B24" t="s">
        <v>1521</v>
      </c>
    </row>
    <row r="25" spans="2:8">
      <c r="B25" t="s">
        <v>1540</v>
      </c>
    </row>
    <row r="26" spans="2:8">
      <c r="B26" t="s">
        <v>1307</v>
      </c>
    </row>
    <row r="27" spans="2:8">
      <c r="B27" s="61" t="s">
        <v>1308</v>
      </c>
    </row>
    <row r="28" spans="2:8">
      <c r="B28" s="61"/>
    </row>
    <row r="29" spans="2:8">
      <c r="B29" s="61" t="s">
        <v>1543</v>
      </c>
    </row>
    <row r="30" spans="2:8">
      <c r="B30" s="61" t="s">
        <v>1544</v>
      </c>
    </row>
    <row r="31" spans="2:8">
      <c r="B31" s="61">
        <v>10</v>
      </c>
    </row>
    <row r="32" spans="2:8">
      <c r="B32" s="61">
        <v>20</v>
      </c>
    </row>
    <row r="33" spans="2:2">
      <c r="B33" s="61">
        <v>30</v>
      </c>
    </row>
    <row r="34" spans="2:2">
      <c r="B34" s="61">
        <v>40</v>
      </c>
    </row>
    <row r="35" spans="2:2">
      <c r="B35" s="61">
        <v>50</v>
      </c>
    </row>
    <row r="36" spans="2:2">
      <c r="B36" s="61">
        <v>60</v>
      </c>
    </row>
    <row r="37" spans="2:2">
      <c r="B37" s="61">
        <v>70</v>
      </c>
    </row>
    <row r="38" spans="2:2">
      <c r="B38" s="61">
        <v>80</v>
      </c>
    </row>
    <row r="39" spans="2:2">
      <c r="B39" s="61">
        <v>90</v>
      </c>
    </row>
    <row r="40" spans="2:2">
      <c r="B40" s="61">
        <v>100</v>
      </c>
    </row>
    <row r="41" spans="2:2">
      <c r="B41" s="61" t="s">
        <v>1545</v>
      </c>
    </row>
    <row r="42" spans="2:2">
      <c r="B42" s="61"/>
    </row>
    <row r="43" spans="2:2">
      <c r="B43" s="18" t="s">
        <v>1526</v>
      </c>
    </row>
    <row r="44" spans="2:2">
      <c r="B44" t="s">
        <v>1504</v>
      </c>
    </row>
    <row r="45" spans="2:2">
      <c r="B45" t="s">
        <v>1527</v>
      </c>
    </row>
    <row r="46" spans="2:2">
      <c r="B46" t="s">
        <v>1505</v>
      </c>
    </row>
    <row r="47" spans="2:2">
      <c r="B47" t="s">
        <v>1522</v>
      </c>
    </row>
    <row r="48" spans="2:2">
      <c r="B48" t="s">
        <v>1529</v>
      </c>
    </row>
    <row r="50" spans="2:2">
      <c r="B50" t="s">
        <v>1298</v>
      </c>
    </row>
    <row r="51" spans="2:2">
      <c r="B51" t="s">
        <v>1299</v>
      </c>
    </row>
    <row r="52" spans="2:2">
      <c r="B52" s="49" t="s">
        <v>1530</v>
      </c>
    </row>
    <row r="53" spans="2:2">
      <c r="B53" s="49" t="s">
        <v>1531</v>
      </c>
    </row>
    <row r="54" spans="2:2">
      <c r="B54" t="s">
        <v>1303</v>
      </c>
    </row>
    <row r="55" spans="2:2">
      <c r="B55" t="s">
        <v>1508</v>
      </c>
    </row>
    <row r="56" spans="2:2">
      <c r="B56" s="49" t="s">
        <v>1538</v>
      </c>
    </row>
    <row r="57" spans="2:2">
      <c r="B57" s="49" t="s">
        <v>1532</v>
      </c>
    </row>
    <row r="58" spans="2:2">
      <c r="B58" t="s">
        <v>1313</v>
      </c>
    </row>
    <row r="59" spans="2:2">
      <c r="B59" t="s">
        <v>1533</v>
      </c>
    </row>
    <row r="60" spans="2:2">
      <c r="B60" t="s">
        <v>1534</v>
      </c>
    </row>
    <row r="61" spans="2:2">
      <c r="B61" t="s">
        <v>1535</v>
      </c>
    </row>
    <row r="62" spans="2:2">
      <c r="B62" t="s">
        <v>1536</v>
      </c>
    </row>
    <row r="63" spans="2:2">
      <c r="B63" t="s">
        <v>1313</v>
      </c>
    </row>
    <row r="64" spans="2:2">
      <c r="B64" t="s">
        <v>1537</v>
      </c>
    </row>
    <row r="65" spans="2:10">
      <c r="B65" s="49" t="s">
        <v>1549</v>
      </c>
      <c r="J65" s="61" t="s">
        <v>1541</v>
      </c>
    </row>
    <row r="66" spans="2:10">
      <c r="B66" t="s">
        <v>1542</v>
      </c>
      <c r="H66" s="61"/>
    </row>
    <row r="67" spans="2:10">
      <c r="B67" t="s">
        <v>1548</v>
      </c>
      <c r="H67" s="61"/>
    </row>
    <row r="68" spans="2:10">
      <c r="B68" t="s">
        <v>1550</v>
      </c>
      <c r="H68" s="61"/>
      <c r="J68" s="61" t="s">
        <v>1551</v>
      </c>
    </row>
    <row r="69" spans="2:10">
      <c r="B69" t="s">
        <v>1546</v>
      </c>
      <c r="H69" s="61"/>
    </row>
    <row r="70" spans="2:10">
      <c r="B70" t="s">
        <v>1547</v>
      </c>
      <c r="H70" s="61"/>
    </row>
    <row r="71" spans="2:10">
      <c r="B71" t="s">
        <v>1313</v>
      </c>
      <c r="H71" s="61"/>
    </row>
    <row r="72" spans="2:10">
      <c r="B72" t="s">
        <v>1307</v>
      </c>
    </row>
    <row r="73" spans="2:10">
      <c r="B73" s="61" t="s">
        <v>1308</v>
      </c>
    </row>
    <row r="75" spans="2:10">
      <c r="B75" t="s">
        <v>1543</v>
      </c>
    </row>
    <row r="76" spans="2:10">
      <c r="B76" t="s">
        <v>1544</v>
      </c>
    </row>
    <row r="77" spans="2:10">
      <c r="B77">
        <v>10</v>
      </c>
    </row>
    <row r="78" spans="2:10">
      <c r="B78">
        <v>20</v>
      </c>
    </row>
    <row r="79" spans="2:10">
      <c r="B79">
        <v>30</v>
      </c>
    </row>
    <row r="80" spans="2:10">
      <c r="B80">
        <v>40</v>
      </c>
    </row>
    <row r="81" spans="2:2">
      <c r="B81">
        <v>50</v>
      </c>
    </row>
    <row r="82" spans="2:2">
      <c r="B82">
        <v>60</v>
      </c>
    </row>
    <row r="83" spans="2:2">
      <c r="B83">
        <v>70</v>
      </c>
    </row>
    <row r="84" spans="2:2">
      <c r="B84">
        <v>80</v>
      </c>
    </row>
    <row r="85" spans="2:2">
      <c r="B85">
        <v>90</v>
      </c>
    </row>
    <row r="86" spans="2:2">
      <c r="B86">
        <v>100</v>
      </c>
    </row>
    <row r="87" spans="2:2">
      <c r="B87" t="s">
        <v>1556</v>
      </c>
    </row>
    <row r="88" spans="2:2">
      <c r="B88" t="s">
        <v>1557</v>
      </c>
    </row>
    <row r="89" spans="2:2">
      <c r="B89">
        <v>10</v>
      </c>
    </row>
    <row r="90" spans="2:2">
      <c r="B90">
        <v>20</v>
      </c>
    </row>
    <row r="91" spans="2:2">
      <c r="B91">
        <v>30</v>
      </c>
    </row>
    <row r="92" spans="2:2">
      <c r="B92">
        <v>40</v>
      </c>
    </row>
    <row r="93" spans="2:2">
      <c r="B93">
        <v>90</v>
      </c>
    </row>
    <row r="94" spans="2:2">
      <c r="B94">
        <v>100</v>
      </c>
    </row>
    <row r="97" spans="2:2">
      <c r="B97" s="18" t="s">
        <v>1555</v>
      </c>
    </row>
    <row r="98" spans="2:2">
      <c r="B98" t="s">
        <v>1504</v>
      </c>
    </row>
    <row r="99" spans="2:2">
      <c r="B99" t="s">
        <v>1527</v>
      </c>
    </row>
    <row r="100" spans="2:2">
      <c r="B100" t="s">
        <v>1553</v>
      </c>
    </row>
    <row r="101" spans="2:2">
      <c r="B101" t="s">
        <v>1554</v>
      </c>
    </row>
    <row r="102" spans="2:2">
      <c r="B102" t="s">
        <v>1552</v>
      </c>
    </row>
    <row r="104" spans="2:2">
      <c r="B104" t="s">
        <v>1298</v>
      </c>
    </row>
    <row r="105" spans="2:2">
      <c r="B105" t="s">
        <v>1299</v>
      </c>
    </row>
    <row r="106" spans="2:2">
      <c r="B106" s="49" t="s">
        <v>1558</v>
      </c>
    </row>
    <row r="107" spans="2:2">
      <c r="B107" s="49" t="s">
        <v>1559</v>
      </c>
    </row>
    <row r="108" spans="2:2">
      <c r="B108" t="s">
        <v>1303</v>
      </c>
    </row>
    <row r="109" spans="2:2">
      <c r="B109" t="s">
        <v>1570</v>
      </c>
    </row>
    <row r="110" spans="2:2">
      <c r="B110" s="49" t="s">
        <v>1560</v>
      </c>
    </row>
    <row r="111" spans="2:2">
      <c r="B111" t="s">
        <v>1313</v>
      </c>
    </row>
    <row r="112" spans="2:2">
      <c r="B112" t="s">
        <v>1561</v>
      </c>
    </row>
    <row r="113" spans="2:2">
      <c r="B113" t="s">
        <v>1562</v>
      </c>
    </row>
    <row r="114" spans="2:2">
      <c r="B114" t="s">
        <v>1566</v>
      </c>
    </row>
    <row r="115" spans="2:2">
      <c r="B115" t="s">
        <v>1568</v>
      </c>
    </row>
    <row r="116" spans="2:2">
      <c r="B116" t="s">
        <v>1313</v>
      </c>
    </row>
    <row r="117" spans="2:2">
      <c r="B117" t="s">
        <v>1563</v>
      </c>
    </row>
    <row r="118" spans="2:2">
      <c r="B118" s="49" t="s">
        <v>1564</v>
      </c>
    </row>
    <row r="119" spans="2:2">
      <c r="B119" t="s">
        <v>1565</v>
      </c>
    </row>
    <row r="120" spans="2:2">
      <c r="B120" t="s">
        <v>1566</v>
      </c>
    </row>
    <row r="121" spans="2:2">
      <c r="B121" t="s">
        <v>1567</v>
      </c>
    </row>
    <row r="122" spans="2:2">
      <c r="B122" t="s">
        <v>1569</v>
      </c>
    </row>
    <row r="123" spans="2:2">
      <c r="B123" t="s">
        <v>1547</v>
      </c>
    </row>
    <row r="124" spans="2:2">
      <c r="B124" t="s">
        <v>1313</v>
      </c>
    </row>
    <row r="125" spans="2:2">
      <c r="B125" t="s">
        <v>1307</v>
      </c>
    </row>
    <row r="126" spans="2:2">
      <c r="B126" s="61" t="s">
        <v>1308</v>
      </c>
    </row>
    <row r="128" spans="2:2">
      <c r="B128" t="s">
        <v>1571</v>
      </c>
    </row>
    <row r="129" spans="2:2">
      <c r="B129" t="s">
        <v>1544</v>
      </c>
    </row>
    <row r="130" spans="2:2">
      <c r="B130" t="s">
        <v>1572</v>
      </c>
    </row>
    <row r="131" spans="2:2">
      <c r="B131" t="s">
        <v>1573</v>
      </c>
    </row>
    <row r="132" spans="2:2">
      <c r="B132" t="s">
        <v>1574</v>
      </c>
    </row>
    <row r="133" spans="2:2">
      <c r="B133" t="s">
        <v>1575</v>
      </c>
    </row>
    <row r="134" spans="2:2">
      <c r="B134" t="s">
        <v>1576</v>
      </c>
    </row>
    <row r="135" spans="2:2">
      <c r="B135" t="s">
        <v>1577</v>
      </c>
    </row>
    <row r="136" spans="2:2">
      <c r="B136" t="s">
        <v>1578</v>
      </c>
    </row>
    <row r="137" spans="2:2">
      <c r="B137" t="s">
        <v>1579</v>
      </c>
    </row>
    <row r="138" spans="2:2">
      <c r="B138" t="s">
        <v>1580</v>
      </c>
    </row>
    <row r="139" spans="2:2">
      <c r="B139" t="s">
        <v>1581</v>
      </c>
    </row>
    <row r="140" spans="2:2">
      <c r="B140" t="s">
        <v>1582</v>
      </c>
    </row>
    <row r="141" spans="2:2">
      <c r="B141" t="s">
        <v>1583</v>
      </c>
    </row>
    <row r="142" spans="2:2">
      <c r="B142" t="s">
        <v>1584</v>
      </c>
    </row>
    <row r="143" spans="2:2">
      <c r="B143" t="s">
        <v>1585</v>
      </c>
    </row>
    <row r="144" spans="2:2">
      <c r="B144" t="s">
        <v>1586</v>
      </c>
    </row>
    <row r="145" spans="2:2">
      <c r="B145" t="s">
        <v>1587</v>
      </c>
    </row>
    <row r="146" spans="2:2">
      <c r="B146" t="s">
        <v>1588</v>
      </c>
    </row>
    <row r="147" spans="2:2">
      <c r="B147" t="s">
        <v>1589</v>
      </c>
    </row>
    <row r="148" spans="2:2">
      <c r="B148" t="s">
        <v>1572</v>
      </c>
    </row>
    <row r="149" spans="2:2">
      <c r="B149" t="s">
        <v>1573</v>
      </c>
    </row>
    <row r="150" spans="2:2">
      <c r="B150" t="s">
        <v>1574</v>
      </c>
    </row>
    <row r="151" spans="2:2">
      <c r="B151" t="s">
        <v>1575</v>
      </c>
    </row>
    <row r="152" spans="2:2">
      <c r="B152" t="s">
        <v>1576</v>
      </c>
    </row>
    <row r="153" spans="2:2">
      <c r="B153" t="s">
        <v>1577</v>
      </c>
    </row>
    <row r="154" spans="2:2">
      <c r="B154" t="s">
        <v>1578</v>
      </c>
    </row>
    <row r="155" spans="2:2">
      <c r="B155" t="s">
        <v>1579</v>
      </c>
    </row>
    <row r="156" spans="2:2">
      <c r="B156" t="s">
        <v>1580</v>
      </c>
    </row>
    <row r="157" spans="2:2">
      <c r="B157" t="s">
        <v>1581</v>
      </c>
    </row>
    <row r="158" spans="2:2">
      <c r="B158" t="s">
        <v>1586</v>
      </c>
    </row>
    <row r="159" spans="2:2">
      <c r="B159" t="s">
        <v>1587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130"/>
  <sheetViews>
    <sheetView workbookViewId="0"/>
  </sheetViews>
  <sheetFormatPr defaultRowHeight="16.5"/>
  <sheetData>
    <row r="1" spans="1:18">
      <c r="A1" t="str">
        <f>HYPERLINK("#'목차'!A1", "목차")</f>
        <v>목차</v>
      </c>
    </row>
    <row r="3" spans="1:18">
      <c r="B3" s="18" t="s">
        <v>578</v>
      </c>
    </row>
    <row r="4" spans="1:18">
      <c r="B4" s="61" t="s">
        <v>601</v>
      </c>
    </row>
    <row r="5" spans="1:18">
      <c r="B5" s="61" t="s">
        <v>600</v>
      </c>
    </row>
    <row r="6" spans="1:18">
      <c r="B6" s="61" t="s">
        <v>602</v>
      </c>
    </row>
    <row r="9" spans="1:18">
      <c r="B9" s="18" t="s">
        <v>603</v>
      </c>
    </row>
    <row r="11" spans="1:18">
      <c r="B11" s="39" t="s">
        <v>1593</v>
      </c>
      <c r="C11" s="63"/>
      <c r="D11" s="63"/>
      <c r="E11" s="39" t="s">
        <v>1610</v>
      </c>
      <c r="F11" s="63"/>
      <c r="G11" s="40"/>
      <c r="H11" s="63" t="s">
        <v>1631</v>
      </c>
      <c r="I11" s="63"/>
      <c r="J11" s="63"/>
      <c r="K11" s="63"/>
      <c r="L11" s="63"/>
      <c r="M11" s="63"/>
      <c r="N11" s="63"/>
      <c r="O11" s="63"/>
      <c r="P11" s="63"/>
      <c r="Q11" s="63"/>
      <c r="R11" s="40"/>
    </row>
    <row r="12" spans="1:18">
      <c r="B12" s="22" t="s">
        <v>1594</v>
      </c>
      <c r="C12" s="68"/>
      <c r="D12" s="68"/>
      <c r="E12" s="22" t="s">
        <v>1611</v>
      </c>
      <c r="F12" s="68"/>
      <c r="G12" s="42"/>
      <c r="H12" s="68" t="s">
        <v>1627</v>
      </c>
      <c r="I12" s="68"/>
      <c r="J12" s="68"/>
      <c r="K12" s="68"/>
      <c r="L12" s="68"/>
      <c r="M12" s="68"/>
      <c r="N12" s="68"/>
      <c r="O12" s="68"/>
      <c r="P12" s="68"/>
      <c r="Q12" s="68"/>
      <c r="R12" s="42"/>
    </row>
    <row r="13" spans="1:18">
      <c r="B13" s="22" t="s">
        <v>1595</v>
      </c>
      <c r="C13" s="68"/>
      <c r="D13" s="68"/>
      <c r="E13" s="22" t="s">
        <v>1612</v>
      </c>
      <c r="F13" s="68"/>
      <c r="G13" s="42"/>
      <c r="H13" s="68" t="s">
        <v>1628</v>
      </c>
      <c r="I13" s="68"/>
      <c r="J13" s="68"/>
      <c r="K13" s="68"/>
      <c r="L13" s="68"/>
      <c r="M13" s="68"/>
      <c r="N13" s="68"/>
      <c r="O13" s="68"/>
      <c r="P13" s="68"/>
      <c r="Q13" s="68"/>
      <c r="R13" s="42"/>
    </row>
    <row r="14" spans="1:18">
      <c r="B14" s="22" t="s">
        <v>1596</v>
      </c>
      <c r="C14" s="68"/>
      <c r="D14" s="68"/>
      <c r="E14" s="22" t="s">
        <v>1613</v>
      </c>
      <c r="F14" s="68"/>
      <c r="G14" s="42"/>
      <c r="H14" s="68" t="s">
        <v>1629</v>
      </c>
      <c r="I14" s="68"/>
      <c r="J14" s="68"/>
      <c r="K14" s="68"/>
      <c r="L14" s="68"/>
      <c r="M14" s="68"/>
      <c r="N14" s="68"/>
      <c r="O14" s="68"/>
      <c r="P14" s="68"/>
      <c r="Q14" s="68"/>
      <c r="R14" s="42"/>
    </row>
    <row r="15" spans="1:18">
      <c r="B15" s="22" t="s">
        <v>1597</v>
      </c>
      <c r="C15" s="68"/>
      <c r="D15" s="68"/>
      <c r="E15" s="22" t="s">
        <v>1614</v>
      </c>
      <c r="F15" s="68"/>
      <c r="G15" s="42"/>
      <c r="H15" s="68" t="s">
        <v>1630</v>
      </c>
      <c r="I15" s="68"/>
      <c r="J15" s="68"/>
      <c r="K15" s="68"/>
      <c r="L15" s="68"/>
      <c r="M15" s="68"/>
      <c r="N15" s="68"/>
      <c r="O15" s="68"/>
      <c r="P15" s="68"/>
      <c r="Q15" s="68"/>
      <c r="R15" s="42"/>
    </row>
    <row r="16" spans="1:18">
      <c r="B16" s="22" t="s">
        <v>1598</v>
      </c>
      <c r="C16" s="68"/>
      <c r="D16" s="68"/>
      <c r="E16" s="22" t="s">
        <v>1615</v>
      </c>
      <c r="F16" s="68"/>
      <c r="G16" s="42"/>
      <c r="H16" s="68" t="s">
        <v>1632</v>
      </c>
      <c r="I16" s="68"/>
      <c r="J16" s="68"/>
      <c r="K16" s="68"/>
      <c r="L16" s="68"/>
      <c r="M16" s="68"/>
      <c r="N16" s="68"/>
      <c r="O16" s="68"/>
      <c r="P16" s="68"/>
      <c r="Q16" s="68"/>
      <c r="R16" s="42"/>
    </row>
    <row r="17" spans="2:18">
      <c r="B17" s="22" t="s">
        <v>1599</v>
      </c>
      <c r="C17" s="68"/>
      <c r="D17" s="68"/>
      <c r="E17" s="22" t="s">
        <v>1616</v>
      </c>
      <c r="F17" s="68"/>
      <c r="G17" s="42"/>
      <c r="H17" s="68" t="s">
        <v>1633</v>
      </c>
      <c r="I17" s="68"/>
      <c r="J17" s="68"/>
      <c r="K17" s="68"/>
      <c r="L17" s="68"/>
      <c r="M17" s="68"/>
      <c r="N17" s="68"/>
      <c r="O17" s="68"/>
      <c r="P17" s="68"/>
      <c r="Q17" s="68"/>
      <c r="R17" s="42"/>
    </row>
    <row r="18" spans="2:18">
      <c r="B18" s="22" t="s">
        <v>1600</v>
      </c>
      <c r="C18" s="68"/>
      <c r="D18" s="68"/>
      <c r="E18" s="22" t="s">
        <v>1617</v>
      </c>
      <c r="F18" s="68"/>
      <c r="G18" s="42"/>
      <c r="H18" s="68" t="s">
        <v>1634</v>
      </c>
      <c r="I18" s="68"/>
      <c r="J18" s="68"/>
      <c r="K18" s="68"/>
      <c r="L18" s="68"/>
      <c r="M18" s="68"/>
      <c r="N18" s="68"/>
      <c r="O18" s="68"/>
      <c r="P18" s="68"/>
      <c r="Q18" s="68"/>
      <c r="R18" s="42"/>
    </row>
    <row r="19" spans="2:18">
      <c r="B19" s="22" t="s">
        <v>1601</v>
      </c>
      <c r="C19" s="68"/>
      <c r="D19" s="68"/>
      <c r="E19" s="22" t="s">
        <v>1618</v>
      </c>
      <c r="F19" s="68"/>
      <c r="G19" s="42"/>
      <c r="H19" s="68" t="s">
        <v>1635</v>
      </c>
      <c r="I19" s="68"/>
      <c r="J19" s="68"/>
      <c r="K19" s="68"/>
      <c r="L19" s="68"/>
      <c r="M19" s="68"/>
      <c r="N19" s="68"/>
      <c r="O19" s="68"/>
      <c r="P19" s="68"/>
      <c r="Q19" s="68"/>
      <c r="R19" s="42"/>
    </row>
    <row r="20" spans="2:18">
      <c r="B20" s="22" t="s">
        <v>1602</v>
      </c>
      <c r="C20" s="68"/>
      <c r="D20" s="68"/>
      <c r="E20" s="22" t="s">
        <v>1619</v>
      </c>
      <c r="F20" s="68"/>
      <c r="G20" s="42"/>
      <c r="H20" s="68" t="s">
        <v>1636</v>
      </c>
      <c r="I20" s="68"/>
      <c r="J20" s="68"/>
      <c r="K20" s="68"/>
      <c r="L20" s="68"/>
      <c r="M20" s="68"/>
      <c r="N20" s="68"/>
      <c r="O20" s="68"/>
      <c r="P20" s="68"/>
      <c r="Q20" s="68"/>
      <c r="R20" s="42"/>
    </row>
    <row r="21" spans="2:18">
      <c r="B21" s="22" t="s">
        <v>1603</v>
      </c>
      <c r="C21" s="68"/>
      <c r="D21" s="68"/>
      <c r="E21" s="22" t="s">
        <v>1620</v>
      </c>
      <c r="F21" s="68"/>
      <c r="G21" s="42"/>
      <c r="H21" s="68" t="s">
        <v>1637</v>
      </c>
      <c r="I21" s="68"/>
      <c r="J21" s="68"/>
      <c r="K21" s="68"/>
      <c r="L21" s="68"/>
      <c r="M21" s="68"/>
      <c r="N21" s="68"/>
      <c r="O21" s="68"/>
      <c r="P21" s="68"/>
      <c r="Q21" s="68"/>
      <c r="R21" s="42"/>
    </row>
    <row r="22" spans="2:18">
      <c r="B22" s="22" t="s">
        <v>1604</v>
      </c>
      <c r="C22" s="68"/>
      <c r="D22" s="68"/>
      <c r="E22" s="22" t="s">
        <v>1621</v>
      </c>
      <c r="F22" s="68"/>
      <c r="G22" s="42"/>
      <c r="H22" s="68" t="s">
        <v>1638</v>
      </c>
      <c r="I22" s="68"/>
      <c r="J22" s="68"/>
      <c r="K22" s="68"/>
      <c r="L22" s="68"/>
      <c r="M22" s="68"/>
      <c r="N22" s="68"/>
      <c r="O22" s="68"/>
      <c r="P22" s="68"/>
      <c r="Q22" s="68"/>
      <c r="R22" s="42"/>
    </row>
    <row r="23" spans="2:18">
      <c r="B23" s="22" t="s">
        <v>1605</v>
      </c>
      <c r="C23" s="68"/>
      <c r="D23" s="68"/>
      <c r="E23" s="22" t="s">
        <v>1622</v>
      </c>
      <c r="F23" s="68"/>
      <c r="G23" s="42"/>
      <c r="H23" s="68" t="s">
        <v>1639</v>
      </c>
      <c r="I23" s="68"/>
      <c r="J23" s="68"/>
      <c r="K23" s="68"/>
      <c r="L23" s="68"/>
      <c r="M23" s="68"/>
      <c r="N23" s="68"/>
      <c r="O23" s="68"/>
      <c r="P23" s="68"/>
      <c r="Q23" s="68"/>
      <c r="R23" s="42"/>
    </row>
    <row r="24" spans="2:18">
      <c r="B24" s="22" t="s">
        <v>1606</v>
      </c>
      <c r="C24" s="68"/>
      <c r="D24" s="68"/>
      <c r="E24" s="22" t="s">
        <v>1623</v>
      </c>
      <c r="F24" s="68"/>
      <c r="G24" s="42"/>
      <c r="H24" s="68" t="s">
        <v>1640</v>
      </c>
      <c r="I24" s="68"/>
      <c r="J24" s="68"/>
      <c r="K24" s="68"/>
      <c r="L24" s="68"/>
      <c r="M24" s="68"/>
      <c r="N24" s="68"/>
      <c r="O24" s="68"/>
      <c r="P24" s="68"/>
      <c r="Q24" s="68"/>
      <c r="R24" s="42"/>
    </row>
    <row r="25" spans="2:18">
      <c r="B25" s="22" t="s">
        <v>1607</v>
      </c>
      <c r="C25" s="68"/>
      <c r="D25" s="68"/>
      <c r="E25" s="22" t="s">
        <v>1624</v>
      </c>
      <c r="F25" s="68"/>
      <c r="G25" s="42"/>
      <c r="H25" s="68" t="s">
        <v>1641</v>
      </c>
      <c r="I25" s="68"/>
      <c r="J25" s="68"/>
      <c r="K25" s="68"/>
      <c r="L25" s="68"/>
      <c r="M25" s="68"/>
      <c r="N25" s="68"/>
      <c r="O25" s="68"/>
      <c r="P25" s="68"/>
      <c r="Q25" s="68"/>
      <c r="R25" s="42"/>
    </row>
    <row r="26" spans="2:18">
      <c r="B26" s="22" t="s">
        <v>1608</v>
      </c>
      <c r="C26" s="68"/>
      <c r="D26" s="68"/>
      <c r="E26" s="22" t="s">
        <v>1625</v>
      </c>
      <c r="F26" s="68"/>
      <c r="G26" s="42"/>
      <c r="H26" s="68" t="s">
        <v>1642</v>
      </c>
      <c r="I26" s="68"/>
      <c r="J26" s="68"/>
      <c r="K26" s="68"/>
      <c r="L26" s="68"/>
      <c r="M26" s="68"/>
      <c r="N26" s="68"/>
      <c r="O26" s="68"/>
      <c r="P26" s="68"/>
      <c r="Q26" s="68"/>
      <c r="R26" s="42"/>
    </row>
    <row r="27" spans="2:18">
      <c r="B27" s="22" t="s">
        <v>1609</v>
      </c>
      <c r="C27" s="68"/>
      <c r="D27" s="68"/>
      <c r="E27" s="22" t="s">
        <v>1626</v>
      </c>
      <c r="F27" s="68"/>
      <c r="G27" s="42"/>
      <c r="H27" s="68" t="s">
        <v>1643</v>
      </c>
      <c r="I27" s="68"/>
      <c r="J27" s="68"/>
      <c r="K27" s="68"/>
      <c r="L27" s="68"/>
      <c r="M27" s="68"/>
      <c r="N27" s="68"/>
      <c r="O27" s="68"/>
      <c r="P27" s="68"/>
      <c r="Q27" s="68"/>
      <c r="R27" s="42"/>
    </row>
    <row r="28" spans="2:18">
      <c r="B28" s="22" t="s">
        <v>1644</v>
      </c>
      <c r="C28" s="68"/>
      <c r="D28" s="68"/>
      <c r="E28" s="22" t="s">
        <v>1648</v>
      </c>
      <c r="F28" s="68"/>
      <c r="G28" s="42"/>
      <c r="H28" s="68" t="s">
        <v>1652</v>
      </c>
      <c r="I28" s="68"/>
      <c r="J28" s="68"/>
      <c r="K28" s="68"/>
      <c r="L28" s="68"/>
      <c r="M28" s="68"/>
      <c r="N28" s="68"/>
      <c r="O28" s="68"/>
      <c r="P28" s="68"/>
      <c r="Q28" s="68"/>
      <c r="R28" s="42"/>
    </row>
    <row r="29" spans="2:18">
      <c r="B29" s="22" t="s">
        <v>1645</v>
      </c>
      <c r="C29" s="68"/>
      <c r="D29" s="68"/>
      <c r="E29" s="22" t="s">
        <v>1649</v>
      </c>
      <c r="F29" s="68"/>
      <c r="G29" s="42"/>
      <c r="H29" s="68" t="s">
        <v>1653</v>
      </c>
      <c r="I29" s="68"/>
      <c r="J29" s="68"/>
      <c r="K29" s="68"/>
      <c r="L29" s="68"/>
      <c r="M29" s="68"/>
      <c r="N29" s="68"/>
      <c r="O29" s="68"/>
      <c r="P29" s="68"/>
      <c r="Q29" s="68"/>
      <c r="R29" s="42"/>
    </row>
    <row r="30" spans="2:18">
      <c r="B30" s="22" t="s">
        <v>1646</v>
      </c>
      <c r="C30" s="68"/>
      <c r="D30" s="68"/>
      <c r="E30" s="22" t="s">
        <v>1650</v>
      </c>
      <c r="F30" s="68"/>
      <c r="G30" s="42"/>
      <c r="H30" s="68" t="s">
        <v>1654</v>
      </c>
      <c r="I30" s="68"/>
      <c r="J30" s="68"/>
      <c r="K30" s="68"/>
      <c r="L30" s="68"/>
      <c r="M30" s="68"/>
      <c r="N30" s="68"/>
      <c r="O30" s="68"/>
      <c r="P30" s="68"/>
      <c r="Q30" s="68"/>
      <c r="R30" s="42"/>
    </row>
    <row r="31" spans="2:18">
      <c r="B31" s="23" t="s">
        <v>1647</v>
      </c>
      <c r="C31" s="70"/>
      <c r="D31" s="70"/>
      <c r="E31" s="23" t="s">
        <v>1651</v>
      </c>
      <c r="F31" s="70"/>
      <c r="G31" s="38"/>
      <c r="H31" s="70" t="s">
        <v>1655</v>
      </c>
      <c r="I31" s="70"/>
      <c r="J31" s="70"/>
      <c r="K31" s="70"/>
      <c r="L31" s="70"/>
      <c r="M31" s="70"/>
      <c r="N31" s="70"/>
      <c r="O31" s="70"/>
      <c r="P31" s="70"/>
      <c r="Q31" s="70"/>
      <c r="R31" s="38"/>
    </row>
    <row r="33" spans="2:2">
      <c r="B33" t="s">
        <v>1298</v>
      </c>
    </row>
    <row r="34" spans="2:2">
      <c r="B34" t="s">
        <v>453</v>
      </c>
    </row>
    <row r="35" spans="2:2">
      <c r="B35" t="s">
        <v>579</v>
      </c>
    </row>
    <row r="36" spans="2:2">
      <c r="B36" t="s">
        <v>454</v>
      </c>
    </row>
    <row r="37" spans="2:2">
      <c r="B37" t="s">
        <v>580</v>
      </c>
    </row>
    <row r="38" spans="2:2">
      <c r="B38" t="s">
        <v>455</v>
      </c>
    </row>
    <row r="39" spans="2:2">
      <c r="B39" t="s">
        <v>585</v>
      </c>
    </row>
    <row r="40" spans="2:2">
      <c r="B40" t="s">
        <v>581</v>
      </c>
    </row>
    <row r="41" spans="2:2">
      <c r="B41" t="s">
        <v>586</v>
      </c>
    </row>
    <row r="42" spans="2:2">
      <c r="B42" t="s">
        <v>582</v>
      </c>
    </row>
    <row r="43" spans="2:2">
      <c r="B43" t="s">
        <v>587</v>
      </c>
    </row>
    <row r="44" spans="2:2">
      <c r="B44" t="s">
        <v>584</v>
      </c>
    </row>
    <row r="45" spans="2:2">
      <c r="B45" t="s">
        <v>456</v>
      </c>
    </row>
    <row r="46" spans="2:2">
      <c r="B46" s="61" t="s">
        <v>457</v>
      </c>
    </row>
    <row r="48" spans="2:2">
      <c r="B48" s="18" t="s">
        <v>1660</v>
      </c>
    </row>
    <row r="49" spans="2:2">
      <c r="B49" t="s">
        <v>1659</v>
      </c>
    </row>
    <row r="51" spans="2:2">
      <c r="B51" t="s">
        <v>1298</v>
      </c>
    </row>
    <row r="52" spans="2:2">
      <c r="B52" t="s">
        <v>453</v>
      </c>
    </row>
    <row r="53" spans="2:2">
      <c r="B53" t="s">
        <v>579</v>
      </c>
    </row>
    <row r="54" spans="2:2">
      <c r="B54" t="s">
        <v>454</v>
      </c>
    </row>
    <row r="55" spans="2:2">
      <c r="B55" t="s">
        <v>580</v>
      </c>
    </row>
    <row r="56" spans="2:2">
      <c r="B56" t="s">
        <v>455</v>
      </c>
    </row>
    <row r="57" spans="2:2">
      <c r="B57" t="s">
        <v>587</v>
      </c>
    </row>
    <row r="58" spans="2:2">
      <c r="B58" t="s">
        <v>584</v>
      </c>
    </row>
    <row r="59" spans="2:2">
      <c r="B59" t="s">
        <v>1656</v>
      </c>
    </row>
    <row r="60" spans="2:2">
      <c r="B60" t="s">
        <v>1657</v>
      </c>
    </row>
    <row r="61" spans="2:2">
      <c r="B61" t="s">
        <v>456</v>
      </c>
    </row>
    <row r="62" spans="2:2">
      <c r="B62" s="61" t="s">
        <v>457</v>
      </c>
    </row>
    <row r="65" spans="2:8">
      <c r="B65" s="18" t="s">
        <v>604</v>
      </c>
    </row>
    <row r="67" spans="2:8">
      <c r="B67" t="s">
        <v>1298</v>
      </c>
    </row>
    <row r="68" spans="2:8">
      <c r="B68" t="s">
        <v>453</v>
      </c>
    </row>
    <row r="69" spans="2:8" s="49" customFormat="1">
      <c r="B69" s="49" t="s">
        <v>590</v>
      </c>
    </row>
    <row r="70" spans="2:8" s="49" customFormat="1">
      <c r="B70" s="49" t="s">
        <v>591</v>
      </c>
      <c r="H70" s="59" t="s">
        <v>605</v>
      </c>
    </row>
    <row r="71" spans="2:8">
      <c r="B71" t="s">
        <v>454</v>
      </c>
    </row>
    <row r="72" spans="2:8">
      <c r="B72" t="s">
        <v>588</v>
      </c>
    </row>
    <row r="73" spans="2:8">
      <c r="B73" t="s">
        <v>455</v>
      </c>
    </row>
    <row r="74" spans="2:8">
      <c r="B74" s="49" t="s">
        <v>592</v>
      </c>
    </row>
    <row r="75" spans="2:8">
      <c r="B75" t="s">
        <v>589</v>
      </c>
    </row>
    <row r="76" spans="2:8">
      <c r="B76" t="s">
        <v>583</v>
      </c>
    </row>
    <row r="77" spans="2:8">
      <c r="B77" t="s">
        <v>1657</v>
      </c>
    </row>
    <row r="78" spans="2:8">
      <c r="B78" t="s">
        <v>456</v>
      </c>
    </row>
    <row r="79" spans="2:8">
      <c r="B79" s="61" t="s">
        <v>457</v>
      </c>
    </row>
    <row r="82" spans="2:2">
      <c r="B82" s="18" t="s">
        <v>593</v>
      </c>
    </row>
    <row r="84" spans="2:2">
      <c r="B84" t="s">
        <v>1298</v>
      </c>
    </row>
    <row r="85" spans="2:2">
      <c r="B85" t="s">
        <v>453</v>
      </c>
    </row>
    <row r="86" spans="2:2">
      <c r="B86" s="49" t="s">
        <v>597</v>
      </c>
    </row>
    <row r="87" spans="2:2">
      <c r="B87" t="s">
        <v>454</v>
      </c>
    </row>
    <row r="88" spans="2:2">
      <c r="B88" t="s">
        <v>594</v>
      </c>
    </row>
    <row r="89" spans="2:2">
      <c r="B89" t="s">
        <v>595</v>
      </c>
    </row>
    <row r="90" spans="2:2">
      <c r="B90" s="49" t="s">
        <v>598</v>
      </c>
    </row>
    <row r="91" spans="2:2">
      <c r="B91" t="s">
        <v>524</v>
      </c>
    </row>
    <row r="92" spans="2:2">
      <c r="B92" t="s">
        <v>455</v>
      </c>
    </row>
    <row r="93" spans="2:2">
      <c r="B93" s="49" t="s">
        <v>599</v>
      </c>
    </row>
    <row r="94" spans="2:2">
      <c r="B94" t="s">
        <v>596</v>
      </c>
    </row>
    <row r="95" spans="2:2">
      <c r="B95" t="s">
        <v>583</v>
      </c>
    </row>
    <row r="96" spans="2:2">
      <c r="B96" t="s">
        <v>1657</v>
      </c>
    </row>
    <row r="97" spans="2:2">
      <c r="B97" t="s">
        <v>456</v>
      </c>
    </row>
    <row r="98" spans="2:2">
      <c r="B98" s="61" t="s">
        <v>457</v>
      </c>
    </row>
    <row r="101" spans="2:2">
      <c r="B101" s="18" t="s">
        <v>606</v>
      </c>
    </row>
    <row r="103" spans="2:2">
      <c r="B103" t="s">
        <v>1298</v>
      </c>
    </row>
    <row r="104" spans="2:2">
      <c r="B104" t="s">
        <v>454</v>
      </c>
    </row>
    <row r="105" spans="2:2">
      <c r="B105" t="s">
        <v>607</v>
      </c>
    </row>
    <row r="106" spans="2:2">
      <c r="B106" t="s">
        <v>595</v>
      </c>
    </row>
    <row r="107" spans="2:2">
      <c r="B107" s="49" t="s">
        <v>608</v>
      </c>
    </row>
    <row r="108" spans="2:2">
      <c r="B108" t="s">
        <v>524</v>
      </c>
    </row>
    <row r="109" spans="2:2">
      <c r="B109" t="s">
        <v>456</v>
      </c>
    </row>
    <row r="110" spans="2:2">
      <c r="B110" s="61" t="s">
        <v>457</v>
      </c>
    </row>
    <row r="111" spans="2:2">
      <c r="B111" s="61"/>
    </row>
    <row r="113" spans="2:2">
      <c r="B113" s="18" t="s">
        <v>613</v>
      </c>
    </row>
    <row r="115" spans="2:2">
      <c r="B115" t="s">
        <v>1298</v>
      </c>
    </row>
    <row r="116" spans="2:2">
      <c r="B116" t="s">
        <v>453</v>
      </c>
    </row>
    <row r="117" spans="2:2" s="49" customFormat="1">
      <c r="B117" s="49" t="s">
        <v>610</v>
      </c>
    </row>
    <row r="118" spans="2:2" s="49" customFormat="1">
      <c r="B118" s="49" t="s">
        <v>611</v>
      </c>
    </row>
    <row r="119" spans="2:2">
      <c r="B119" t="s">
        <v>454</v>
      </c>
    </row>
    <row r="120" spans="2:2">
      <c r="B120" t="s">
        <v>607</v>
      </c>
    </row>
    <row r="121" spans="2:2">
      <c r="B121" t="s">
        <v>595</v>
      </c>
    </row>
    <row r="122" spans="2:2">
      <c r="B122" s="49" t="s">
        <v>608</v>
      </c>
    </row>
    <row r="123" spans="2:2">
      <c r="B123" t="s">
        <v>524</v>
      </c>
    </row>
    <row r="124" spans="2:2">
      <c r="B124" t="s">
        <v>455</v>
      </c>
    </row>
    <row r="125" spans="2:2" s="49" customFormat="1">
      <c r="B125" s="49" t="s">
        <v>612</v>
      </c>
    </row>
    <row r="126" spans="2:2">
      <c r="B126" t="s">
        <v>609</v>
      </c>
    </row>
    <row r="127" spans="2:2">
      <c r="B127" t="s">
        <v>583</v>
      </c>
    </row>
    <row r="128" spans="2:2">
      <c r="B128" t="s">
        <v>1657</v>
      </c>
    </row>
    <row r="129" spans="2:2">
      <c r="B129" t="s">
        <v>456</v>
      </c>
    </row>
    <row r="130" spans="2:2">
      <c r="B130" s="61" t="s">
        <v>457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0"/>
  <sheetViews>
    <sheetView workbookViewId="0"/>
  </sheetViews>
  <sheetFormatPr defaultRowHeight="16.5"/>
  <cols>
    <col min="4" max="4" width="11.125" customWidth="1"/>
    <col min="6" max="6" width="11.5" customWidth="1"/>
    <col min="10" max="10" width="11.75" customWidth="1"/>
    <col min="12" max="12" width="11.375" customWidth="1"/>
  </cols>
  <sheetData>
    <row r="1" spans="1:9">
      <c r="A1" t="str">
        <f>HYPERLINK("#'목차'!A1", "목차")</f>
        <v>목차</v>
      </c>
    </row>
    <row r="3" spans="1:9">
      <c r="B3" s="18" t="s">
        <v>295</v>
      </c>
    </row>
    <row r="5" spans="1:9">
      <c r="B5" s="1" t="s">
        <v>5</v>
      </c>
      <c r="C5" s="1"/>
      <c r="D5" s="1"/>
      <c r="E5" s="1"/>
      <c r="F5" s="1"/>
      <c r="G5" s="1"/>
      <c r="H5" s="1"/>
      <c r="I5" s="1"/>
    </row>
    <row r="6" spans="1:9">
      <c r="B6" s="74" t="s">
        <v>6</v>
      </c>
      <c r="C6" s="13" t="s">
        <v>7</v>
      </c>
      <c r="D6" s="185" t="s">
        <v>79</v>
      </c>
      <c r="E6" s="21" t="s">
        <v>82</v>
      </c>
      <c r="F6" s="185" t="s">
        <v>8</v>
      </c>
      <c r="G6" s="13" t="s">
        <v>9</v>
      </c>
      <c r="H6" s="185" t="s">
        <v>83</v>
      </c>
      <c r="I6" s="13" t="s">
        <v>80</v>
      </c>
    </row>
    <row r="7" spans="1:9">
      <c r="B7" s="80">
        <v>7369</v>
      </c>
      <c r="C7" s="24" t="s">
        <v>84</v>
      </c>
      <c r="D7" s="68" t="s">
        <v>98</v>
      </c>
      <c r="E7" s="27">
        <v>7902</v>
      </c>
      <c r="F7" s="69">
        <v>29572</v>
      </c>
      <c r="G7" s="24">
        <v>800</v>
      </c>
      <c r="H7" s="68"/>
      <c r="I7" s="24">
        <v>20</v>
      </c>
    </row>
    <row r="8" spans="1:9">
      <c r="B8" s="80">
        <v>7499</v>
      </c>
      <c r="C8" s="24" t="s">
        <v>85</v>
      </c>
      <c r="D8" s="68" t="s">
        <v>99</v>
      </c>
      <c r="E8" s="27">
        <v>7698</v>
      </c>
      <c r="F8" s="69">
        <v>29637</v>
      </c>
      <c r="G8" s="24">
        <v>1600</v>
      </c>
      <c r="H8" s="68">
        <v>300</v>
      </c>
      <c r="I8" s="24">
        <v>30</v>
      </c>
    </row>
    <row r="9" spans="1:9">
      <c r="B9" s="80">
        <v>7521</v>
      </c>
      <c r="C9" s="24" t="s">
        <v>86</v>
      </c>
      <c r="D9" s="68" t="s">
        <v>99</v>
      </c>
      <c r="E9" s="27">
        <v>7698</v>
      </c>
      <c r="F9" s="69">
        <v>29639</v>
      </c>
      <c r="G9" s="24">
        <v>1250</v>
      </c>
      <c r="H9" s="68">
        <v>500</v>
      </c>
      <c r="I9" s="24">
        <v>30</v>
      </c>
    </row>
    <row r="10" spans="1:9">
      <c r="B10" s="80">
        <v>7566</v>
      </c>
      <c r="C10" s="24" t="s">
        <v>87</v>
      </c>
      <c r="D10" s="68" t="s">
        <v>100</v>
      </c>
      <c r="E10" s="27">
        <v>7839</v>
      </c>
      <c r="F10" s="69">
        <v>29678</v>
      </c>
      <c r="G10" s="24">
        <v>2975</v>
      </c>
      <c r="H10" s="68"/>
      <c r="I10" s="24">
        <v>20</v>
      </c>
    </row>
    <row r="11" spans="1:9">
      <c r="B11" s="80">
        <v>7654</v>
      </c>
      <c r="C11" s="24" t="s">
        <v>88</v>
      </c>
      <c r="D11" s="68" t="s">
        <v>99</v>
      </c>
      <c r="E11" s="27">
        <v>7698</v>
      </c>
      <c r="F11" s="69">
        <v>29857</v>
      </c>
      <c r="G11" s="24">
        <v>1250</v>
      </c>
      <c r="H11" s="68">
        <v>1400</v>
      </c>
      <c r="I11" s="24">
        <v>30</v>
      </c>
    </row>
    <row r="12" spans="1:9">
      <c r="B12" s="80">
        <v>7698</v>
      </c>
      <c r="C12" s="24" t="s">
        <v>89</v>
      </c>
      <c r="D12" s="68" t="s">
        <v>100</v>
      </c>
      <c r="E12" s="27">
        <v>7839</v>
      </c>
      <c r="F12" s="69">
        <v>29707</v>
      </c>
      <c r="G12" s="24">
        <v>2850</v>
      </c>
      <c r="H12" s="68"/>
      <c r="I12" s="24">
        <v>30</v>
      </c>
    </row>
    <row r="13" spans="1:9">
      <c r="B13" s="80">
        <v>7782</v>
      </c>
      <c r="C13" s="24" t="s">
        <v>90</v>
      </c>
      <c r="D13" s="68" t="s">
        <v>100</v>
      </c>
      <c r="E13" s="27">
        <v>7839</v>
      </c>
      <c r="F13" s="69">
        <v>29746</v>
      </c>
      <c r="G13" s="24">
        <v>2450</v>
      </c>
      <c r="H13" s="68"/>
      <c r="I13" s="24">
        <v>10</v>
      </c>
    </row>
    <row r="14" spans="1:9">
      <c r="B14" s="80">
        <v>7788</v>
      </c>
      <c r="C14" s="24" t="s">
        <v>91</v>
      </c>
      <c r="D14" s="68" t="s">
        <v>101</v>
      </c>
      <c r="E14" s="27">
        <v>7566</v>
      </c>
      <c r="F14" s="69">
        <v>31886</v>
      </c>
      <c r="G14" s="24">
        <v>3000</v>
      </c>
      <c r="H14" s="68"/>
      <c r="I14" s="24">
        <v>20</v>
      </c>
    </row>
    <row r="15" spans="1:9">
      <c r="B15" s="80">
        <v>7839</v>
      </c>
      <c r="C15" s="24" t="s">
        <v>92</v>
      </c>
      <c r="D15" s="68" t="s">
        <v>102</v>
      </c>
      <c r="E15" s="27"/>
      <c r="F15" s="69">
        <v>29907</v>
      </c>
      <c r="G15" s="24">
        <v>5000</v>
      </c>
      <c r="H15" s="68"/>
      <c r="I15" s="24">
        <v>10</v>
      </c>
    </row>
    <row r="16" spans="1:9">
      <c r="B16" s="80">
        <v>7844</v>
      </c>
      <c r="C16" s="24" t="s">
        <v>93</v>
      </c>
      <c r="D16" s="68" t="s">
        <v>99</v>
      </c>
      <c r="E16" s="27">
        <v>7698</v>
      </c>
      <c r="F16" s="69">
        <v>29837</v>
      </c>
      <c r="G16" s="24">
        <v>1500</v>
      </c>
      <c r="H16" s="68">
        <v>0</v>
      </c>
      <c r="I16" s="24">
        <v>30</v>
      </c>
    </row>
    <row r="17" spans="2:9">
      <c r="B17" s="80">
        <v>7876</v>
      </c>
      <c r="C17" s="24" t="s">
        <v>94</v>
      </c>
      <c r="D17" s="68" t="s">
        <v>98</v>
      </c>
      <c r="E17" s="27">
        <v>7788</v>
      </c>
      <c r="F17" s="69">
        <v>31920</v>
      </c>
      <c r="G17" s="24">
        <v>1100</v>
      </c>
      <c r="H17" s="68"/>
      <c r="I17" s="24">
        <v>20</v>
      </c>
    </row>
    <row r="18" spans="2:9">
      <c r="B18" s="80">
        <v>7900</v>
      </c>
      <c r="C18" s="24" t="s">
        <v>95</v>
      </c>
      <c r="D18" s="68" t="s">
        <v>98</v>
      </c>
      <c r="E18" s="27">
        <v>7698</v>
      </c>
      <c r="F18" s="69">
        <v>29923</v>
      </c>
      <c r="G18" s="24">
        <v>950</v>
      </c>
      <c r="H18" s="68"/>
      <c r="I18" s="24">
        <v>30</v>
      </c>
    </row>
    <row r="19" spans="2:9">
      <c r="B19" s="80">
        <v>7902</v>
      </c>
      <c r="C19" s="24" t="s">
        <v>96</v>
      </c>
      <c r="D19" s="68" t="s">
        <v>101</v>
      </c>
      <c r="E19" s="27">
        <v>7566</v>
      </c>
      <c r="F19" s="69">
        <v>29923</v>
      </c>
      <c r="G19" s="24">
        <v>3000</v>
      </c>
      <c r="H19" s="68"/>
      <c r="I19" s="24">
        <v>20</v>
      </c>
    </row>
    <row r="20" spans="2:9">
      <c r="B20" s="83">
        <v>7934</v>
      </c>
      <c r="C20" s="25" t="s">
        <v>97</v>
      </c>
      <c r="D20" s="70" t="s">
        <v>98</v>
      </c>
      <c r="E20" s="29">
        <v>7782</v>
      </c>
      <c r="F20" s="71">
        <v>29974</v>
      </c>
      <c r="G20" s="25">
        <v>1300</v>
      </c>
      <c r="H20" s="70"/>
      <c r="I20" s="25">
        <v>10</v>
      </c>
    </row>
    <row r="23" spans="2:9">
      <c r="B23" t="s">
        <v>297</v>
      </c>
      <c r="H23" t="s">
        <v>298</v>
      </c>
    </row>
    <row r="24" spans="2:9">
      <c r="H24" t="s">
        <v>299</v>
      </c>
    </row>
    <row r="25" spans="2:9">
      <c r="B25" t="s">
        <v>306</v>
      </c>
    </row>
    <row r="27" spans="2:9">
      <c r="B27" t="s">
        <v>307</v>
      </c>
    </row>
    <row r="29" spans="2:9">
      <c r="B29" t="s">
        <v>296</v>
      </c>
    </row>
    <row r="31" spans="2:9">
      <c r="B31" t="s">
        <v>300</v>
      </c>
      <c r="H31" t="s">
        <v>301</v>
      </c>
    </row>
    <row r="32" spans="2:9">
      <c r="H32" t="s">
        <v>302</v>
      </c>
    </row>
    <row r="34" spans="2:8">
      <c r="B34" t="s">
        <v>303</v>
      </c>
      <c r="H34" t="s">
        <v>301</v>
      </c>
    </row>
    <row r="35" spans="2:8">
      <c r="H35" t="s">
        <v>304</v>
      </c>
    </row>
    <row r="37" spans="2:8">
      <c r="B37" t="s">
        <v>305</v>
      </c>
      <c r="H37" t="s">
        <v>2130</v>
      </c>
    </row>
    <row r="39" spans="2:8">
      <c r="B39" t="s">
        <v>2131</v>
      </c>
    </row>
    <row r="42" spans="2:8">
      <c r="B42" t="s">
        <v>2132</v>
      </c>
      <c r="H42" t="s">
        <v>2133</v>
      </c>
    </row>
    <row r="43" spans="2:8">
      <c r="H43" t="s">
        <v>2134</v>
      </c>
    </row>
    <row r="44" spans="2:8">
      <c r="H44" t="s">
        <v>2135</v>
      </c>
    </row>
    <row r="45" spans="2:8">
      <c r="H45" t="s">
        <v>2136</v>
      </c>
    </row>
    <row r="47" spans="2:8">
      <c r="B47" t="s">
        <v>2137</v>
      </c>
      <c r="H47" t="s">
        <v>2138</v>
      </c>
    </row>
    <row r="49" spans="2:15">
      <c r="B49" t="s">
        <v>2139</v>
      </c>
      <c r="H49" t="s">
        <v>2140</v>
      </c>
    </row>
    <row r="51" spans="2:15">
      <c r="B51" t="s">
        <v>2141</v>
      </c>
      <c r="H51" t="s">
        <v>2142</v>
      </c>
    </row>
    <row r="53" spans="2:15">
      <c r="B53" t="s">
        <v>2143</v>
      </c>
      <c r="H53" s="1" t="s">
        <v>2144</v>
      </c>
      <c r="I53" s="1"/>
      <c r="J53" s="1"/>
      <c r="K53" s="1"/>
      <c r="L53" s="1"/>
      <c r="M53" s="1"/>
      <c r="N53" s="1"/>
      <c r="O53" s="1"/>
    </row>
    <row r="54" spans="2:15">
      <c r="H54" s="74" t="s">
        <v>2145</v>
      </c>
      <c r="I54" s="13" t="s">
        <v>2146</v>
      </c>
      <c r="J54" s="185" t="s">
        <v>2147</v>
      </c>
      <c r="K54" s="21" t="s">
        <v>2148</v>
      </c>
      <c r="L54" s="185" t="s">
        <v>2149</v>
      </c>
      <c r="M54" s="13" t="s">
        <v>2150</v>
      </c>
      <c r="N54" s="185" t="s">
        <v>2151</v>
      </c>
      <c r="O54" s="13" t="s">
        <v>2152</v>
      </c>
    </row>
    <row r="55" spans="2:15">
      <c r="H55" s="80">
        <v>7369</v>
      </c>
      <c r="I55" s="24" t="s">
        <v>2153</v>
      </c>
      <c r="J55" s="68" t="s">
        <v>2154</v>
      </c>
      <c r="K55" s="27">
        <v>7902</v>
      </c>
      <c r="L55" s="69">
        <v>29572</v>
      </c>
      <c r="M55" s="24">
        <v>800</v>
      </c>
      <c r="N55" s="68"/>
      <c r="O55" s="24">
        <v>20</v>
      </c>
    </row>
    <row r="56" spans="2:15">
      <c r="H56" s="80">
        <v>7499</v>
      </c>
      <c r="I56" s="24" t="s">
        <v>2155</v>
      </c>
      <c r="J56" s="68" t="s">
        <v>2156</v>
      </c>
      <c r="K56" s="27">
        <v>7698</v>
      </c>
      <c r="L56" s="69">
        <v>29637</v>
      </c>
      <c r="M56" s="24">
        <v>1600</v>
      </c>
      <c r="N56" s="68">
        <v>300</v>
      </c>
      <c r="O56" s="24">
        <v>30</v>
      </c>
    </row>
    <row r="57" spans="2:15">
      <c r="H57" s="80">
        <v>7521</v>
      </c>
      <c r="I57" s="24" t="s">
        <v>2157</v>
      </c>
      <c r="J57" s="68" t="s">
        <v>2156</v>
      </c>
      <c r="K57" s="27">
        <v>7698</v>
      </c>
      <c r="L57" s="69">
        <v>29639</v>
      </c>
      <c r="M57" s="24">
        <v>1250</v>
      </c>
      <c r="N57" s="68">
        <v>500</v>
      </c>
      <c r="O57" s="24">
        <v>30</v>
      </c>
    </row>
    <row r="58" spans="2:15">
      <c r="H58" s="80">
        <v>7566</v>
      </c>
      <c r="I58" s="24" t="s">
        <v>2158</v>
      </c>
      <c r="J58" s="68" t="s">
        <v>2159</v>
      </c>
      <c r="K58" s="27">
        <v>7839</v>
      </c>
      <c r="L58" s="69">
        <v>29678</v>
      </c>
      <c r="M58" s="24">
        <v>2975</v>
      </c>
      <c r="N58" s="68"/>
      <c r="O58" s="24">
        <v>20</v>
      </c>
    </row>
    <row r="59" spans="2:15">
      <c r="H59" s="80">
        <v>7654</v>
      </c>
      <c r="I59" s="24" t="s">
        <v>2160</v>
      </c>
      <c r="J59" s="135" t="s">
        <v>2161</v>
      </c>
      <c r="K59" s="27">
        <v>7698</v>
      </c>
      <c r="L59" s="69">
        <v>29857</v>
      </c>
      <c r="M59" s="24">
        <v>1250</v>
      </c>
      <c r="N59" s="68">
        <v>1400</v>
      </c>
      <c r="O59" s="24">
        <v>30</v>
      </c>
    </row>
    <row r="60" spans="2:15">
      <c r="H60" s="80">
        <v>7698</v>
      </c>
      <c r="I60" s="24" t="s">
        <v>2162</v>
      </c>
      <c r="J60" s="68" t="s">
        <v>2159</v>
      </c>
      <c r="K60" s="27">
        <v>7839</v>
      </c>
      <c r="L60" s="69">
        <v>29707</v>
      </c>
      <c r="M60" s="24">
        <v>2850</v>
      </c>
      <c r="N60" s="68"/>
      <c r="O60" s="24">
        <v>30</v>
      </c>
    </row>
    <row r="61" spans="2:15">
      <c r="H61" s="80">
        <v>7782</v>
      </c>
      <c r="I61" s="24" t="s">
        <v>2163</v>
      </c>
      <c r="J61" s="68" t="s">
        <v>2159</v>
      </c>
      <c r="K61" s="27">
        <v>7839</v>
      </c>
      <c r="L61" s="69">
        <v>29746</v>
      </c>
      <c r="M61" s="24">
        <v>2450</v>
      </c>
      <c r="N61" s="68"/>
      <c r="O61" s="24">
        <v>10</v>
      </c>
    </row>
    <row r="62" spans="2:15">
      <c r="H62" s="80">
        <v>7788</v>
      </c>
      <c r="I62" s="24" t="s">
        <v>2164</v>
      </c>
      <c r="J62" s="68" t="s">
        <v>2165</v>
      </c>
      <c r="K62" s="27">
        <v>7566</v>
      </c>
      <c r="L62" s="69">
        <v>31886</v>
      </c>
      <c r="M62" s="24">
        <v>3000</v>
      </c>
      <c r="N62" s="68"/>
      <c r="O62" s="24">
        <v>20</v>
      </c>
    </row>
    <row r="63" spans="2:15">
      <c r="H63" s="80">
        <v>7839</v>
      </c>
      <c r="I63" s="24" t="s">
        <v>2166</v>
      </c>
      <c r="J63" s="68" t="s">
        <v>2167</v>
      </c>
      <c r="K63" s="27"/>
      <c r="L63" s="69">
        <v>29907</v>
      </c>
      <c r="M63" s="24">
        <v>5000</v>
      </c>
      <c r="N63" s="68"/>
      <c r="O63" s="24">
        <v>10</v>
      </c>
    </row>
    <row r="64" spans="2:15">
      <c r="H64" s="80">
        <v>7844</v>
      </c>
      <c r="I64" s="24" t="s">
        <v>2168</v>
      </c>
      <c r="J64" s="68" t="s">
        <v>2156</v>
      </c>
      <c r="K64" s="27">
        <v>7698</v>
      </c>
      <c r="L64" s="69">
        <v>29837</v>
      </c>
      <c r="M64" s="24">
        <v>1500</v>
      </c>
      <c r="N64" s="68">
        <v>0</v>
      </c>
      <c r="O64" s="24">
        <v>30</v>
      </c>
    </row>
    <row r="65" spans="2:15">
      <c r="H65" s="80">
        <v>7876</v>
      </c>
      <c r="I65" s="24" t="s">
        <v>2169</v>
      </c>
      <c r="J65" s="68" t="s">
        <v>2154</v>
      </c>
      <c r="K65" s="27">
        <v>7788</v>
      </c>
      <c r="L65" s="69">
        <v>31920</v>
      </c>
      <c r="M65" s="24">
        <v>1100</v>
      </c>
      <c r="N65" s="68"/>
      <c r="O65" s="24">
        <v>20</v>
      </c>
    </row>
    <row r="66" spans="2:15">
      <c r="H66" s="80">
        <v>7900</v>
      </c>
      <c r="I66" s="24" t="s">
        <v>2170</v>
      </c>
      <c r="J66" s="68" t="s">
        <v>2154</v>
      </c>
      <c r="K66" s="27">
        <v>7698</v>
      </c>
      <c r="L66" s="69">
        <v>29923</v>
      </c>
      <c r="M66" s="24">
        <v>950</v>
      </c>
      <c r="N66" s="68"/>
      <c r="O66" s="24">
        <v>30</v>
      </c>
    </row>
    <row r="67" spans="2:15">
      <c r="H67" s="80">
        <v>7902</v>
      </c>
      <c r="I67" s="24" t="s">
        <v>2171</v>
      </c>
      <c r="J67" s="68" t="s">
        <v>2165</v>
      </c>
      <c r="K67" s="27">
        <v>7566</v>
      </c>
      <c r="L67" s="69">
        <v>29923</v>
      </c>
      <c r="M67" s="24">
        <v>3000</v>
      </c>
      <c r="N67" s="68"/>
      <c r="O67" s="24">
        <v>20</v>
      </c>
    </row>
    <row r="68" spans="2:15">
      <c r="H68" s="83">
        <v>7934</v>
      </c>
      <c r="I68" s="25" t="s">
        <v>2172</v>
      </c>
      <c r="J68" s="70" t="s">
        <v>2154</v>
      </c>
      <c r="K68" s="29">
        <v>7782</v>
      </c>
      <c r="L68" s="71">
        <v>29974</v>
      </c>
      <c r="M68" s="25">
        <v>1300</v>
      </c>
      <c r="N68" s="70"/>
      <c r="O68" s="25">
        <v>10</v>
      </c>
    </row>
    <row r="69" spans="2:15">
      <c r="H69" s="119"/>
      <c r="I69" s="68"/>
      <c r="J69" s="68"/>
      <c r="K69" s="16"/>
      <c r="L69" s="69"/>
      <c r="M69" s="68"/>
      <c r="N69" s="68"/>
      <c r="O69" s="68"/>
    </row>
    <row r="70" spans="2:15">
      <c r="B70" t="s">
        <v>2173</v>
      </c>
      <c r="H70" t="s">
        <v>2174</v>
      </c>
    </row>
    <row r="71" spans="2:15">
      <c r="B71" t="s">
        <v>2175</v>
      </c>
      <c r="H71" t="s">
        <v>2176</v>
      </c>
    </row>
    <row r="73" spans="2:15">
      <c r="B73" t="s">
        <v>2173</v>
      </c>
      <c r="H73" t="s">
        <v>2177</v>
      </c>
    </row>
    <row r="74" spans="2:15">
      <c r="B74" t="s">
        <v>2178</v>
      </c>
      <c r="H74" s="49" t="s">
        <v>2179</v>
      </c>
    </row>
    <row r="75" spans="2:15">
      <c r="B75" t="s">
        <v>2180</v>
      </c>
      <c r="H75" s="49" t="s">
        <v>2181</v>
      </c>
    </row>
    <row r="77" spans="2:15">
      <c r="H77" t="s">
        <v>2182</v>
      </c>
    </row>
    <row r="78" spans="2:15">
      <c r="H78" t="s">
        <v>2183</v>
      </c>
    </row>
    <row r="79" spans="2:15">
      <c r="H79" s="47" t="s">
        <v>2184</v>
      </c>
    </row>
    <row r="80" spans="2:15">
      <c r="H80" s="47" t="s">
        <v>2185</v>
      </c>
    </row>
    <row r="82" spans="2:9">
      <c r="B82" t="s">
        <v>2173</v>
      </c>
      <c r="H82" t="s">
        <v>2177</v>
      </c>
    </row>
    <row r="83" spans="2:9">
      <c r="B83" t="s">
        <v>2186</v>
      </c>
    </row>
    <row r="84" spans="2:9">
      <c r="B84" t="s">
        <v>2180</v>
      </c>
      <c r="H84" t="s">
        <v>2187</v>
      </c>
    </row>
    <row r="85" spans="2:9">
      <c r="H85" t="s">
        <v>2183</v>
      </c>
    </row>
    <row r="86" spans="2:9">
      <c r="H86" t="s">
        <v>2188</v>
      </c>
    </row>
    <row r="87" spans="2:9">
      <c r="H87" t="s">
        <v>2189</v>
      </c>
    </row>
    <row r="91" spans="2:9">
      <c r="B91" s="18" t="s">
        <v>2190</v>
      </c>
    </row>
    <row r="93" spans="2:9">
      <c r="B93" t="s">
        <v>2191</v>
      </c>
      <c r="I93" t="s">
        <v>2192</v>
      </c>
    </row>
    <row r="94" spans="2:9">
      <c r="B94" t="s">
        <v>2193</v>
      </c>
    </row>
    <row r="98" spans="2:9">
      <c r="B98" t="s">
        <v>2191</v>
      </c>
      <c r="I98" t="s">
        <v>2194</v>
      </c>
    </row>
    <row r="99" spans="2:9">
      <c r="B99" t="s">
        <v>2195</v>
      </c>
    </row>
    <row r="101" spans="2:9">
      <c r="B101" t="s">
        <v>2191</v>
      </c>
      <c r="I101" t="s">
        <v>2196</v>
      </c>
    </row>
    <row r="102" spans="2:9">
      <c r="B102" t="s">
        <v>2197</v>
      </c>
      <c r="I102" t="s">
        <v>2198</v>
      </c>
    </row>
    <row r="104" spans="2:9">
      <c r="B104" t="s">
        <v>2199</v>
      </c>
      <c r="I104" t="s">
        <v>2200</v>
      </c>
    </row>
    <row r="105" spans="2:9">
      <c r="B105" t="s">
        <v>2201</v>
      </c>
    </row>
    <row r="107" spans="2:9">
      <c r="B107" t="s">
        <v>2202</v>
      </c>
      <c r="I107" t="s">
        <v>2203</v>
      </c>
    </row>
    <row r="108" spans="2:9">
      <c r="B108" t="s">
        <v>2204</v>
      </c>
    </row>
    <row r="112" spans="2:9">
      <c r="B112" t="s">
        <v>1276</v>
      </c>
    </row>
    <row r="114" spans="2:2">
      <c r="B114" t="s">
        <v>1005</v>
      </c>
    </row>
    <row r="115" spans="2:2">
      <c r="B115" t="s">
        <v>1004</v>
      </c>
    </row>
    <row r="117" spans="2:2">
      <c r="B117" t="s">
        <v>1003</v>
      </c>
    </row>
    <row r="118" spans="2:2">
      <c r="B118" t="s">
        <v>1002</v>
      </c>
    </row>
    <row r="119" spans="2:2">
      <c r="B119" s="177" t="s">
        <v>1001</v>
      </c>
    </row>
    <row r="120" spans="2:2">
      <c r="B120" s="177" t="s">
        <v>1000</v>
      </c>
    </row>
    <row r="121" spans="2:2">
      <c r="B121" s="177">
        <v>30</v>
      </c>
    </row>
    <row r="122" spans="2:2">
      <c r="B122" s="177">
        <v>20</v>
      </c>
    </row>
    <row r="123" spans="2:2">
      <c r="B123" s="177">
        <v>10</v>
      </c>
    </row>
    <row r="126" spans="2:2">
      <c r="B126" s="47" t="s">
        <v>999</v>
      </c>
    </row>
    <row r="128" spans="2:2">
      <c r="B128" s="177" t="s">
        <v>998</v>
      </c>
    </row>
    <row r="129" spans="2:2">
      <c r="B129" s="177" t="s">
        <v>997</v>
      </c>
    </row>
    <row r="130" spans="2:2">
      <c r="B130" s="177" t="s">
        <v>996</v>
      </c>
    </row>
    <row r="131" spans="2:2">
      <c r="B131" s="177" t="s">
        <v>995</v>
      </c>
    </row>
    <row r="132" spans="2:2">
      <c r="B132" s="177" t="s">
        <v>994</v>
      </c>
    </row>
    <row r="133" spans="2:2">
      <c r="B133" s="177" t="s">
        <v>993</v>
      </c>
    </row>
    <row r="134" spans="2:2">
      <c r="B134" s="177" t="s">
        <v>992</v>
      </c>
    </row>
    <row r="135" spans="2:2">
      <c r="B135" s="177" t="s">
        <v>991</v>
      </c>
    </row>
    <row r="136" spans="2:2">
      <c r="B136" s="177" t="s">
        <v>990</v>
      </c>
    </row>
    <row r="137" spans="2:2">
      <c r="B137" s="177" t="s">
        <v>989</v>
      </c>
    </row>
    <row r="138" spans="2:2">
      <c r="B138" s="177" t="s">
        <v>988</v>
      </c>
    </row>
    <row r="139" spans="2:2">
      <c r="B139" s="177" t="s">
        <v>987</v>
      </c>
    </row>
    <row r="140" spans="2:2">
      <c r="B140" s="177" t="s">
        <v>986</v>
      </c>
    </row>
    <row r="141" spans="2:2">
      <c r="B141" s="177" t="s">
        <v>985</v>
      </c>
    </row>
    <row r="142" spans="2:2">
      <c r="B142" s="177" t="s">
        <v>984</v>
      </c>
    </row>
    <row r="143" spans="2:2">
      <c r="B143" s="177" t="s">
        <v>983</v>
      </c>
    </row>
    <row r="146" spans="2:2">
      <c r="B146" t="s">
        <v>982</v>
      </c>
    </row>
    <row r="148" spans="2:2">
      <c r="B148" s="177" t="s">
        <v>981</v>
      </c>
    </row>
    <row r="149" spans="2:2">
      <c r="B149" s="177" t="s">
        <v>980</v>
      </c>
    </row>
    <row r="150" spans="2:2">
      <c r="B150" s="177" t="s">
        <v>979</v>
      </c>
    </row>
    <row r="151" spans="2:2">
      <c r="B151" s="177" t="s">
        <v>978</v>
      </c>
    </row>
    <row r="152" spans="2:2">
      <c r="B152" s="177" t="s">
        <v>977</v>
      </c>
    </row>
    <row r="153" spans="2:2">
      <c r="B153" s="177" t="s">
        <v>976</v>
      </c>
    </row>
    <row r="154" spans="2:2">
      <c r="B154" s="177" t="s">
        <v>975</v>
      </c>
    </row>
    <row r="155" spans="2:2">
      <c r="B155" s="177" t="s">
        <v>974</v>
      </c>
    </row>
    <row r="158" spans="2:2">
      <c r="B158" s="47" t="s">
        <v>973</v>
      </c>
    </row>
    <row r="160" spans="2:2">
      <c r="B160" s="177" t="s">
        <v>972</v>
      </c>
    </row>
    <row r="161" spans="2:2">
      <c r="B161" s="177" t="s">
        <v>953</v>
      </c>
    </row>
    <row r="162" spans="2:2">
      <c r="B162" s="177" t="s">
        <v>971</v>
      </c>
    </row>
    <row r="163" spans="2:2">
      <c r="B163" s="177" t="s">
        <v>970</v>
      </c>
    </row>
    <row r="164" spans="2:2">
      <c r="B164" s="177" t="s">
        <v>969</v>
      </c>
    </row>
    <row r="165" spans="2:2">
      <c r="B165" s="177" t="s">
        <v>968</v>
      </c>
    </row>
    <row r="168" spans="2:2">
      <c r="B168" s="47" t="s">
        <v>967</v>
      </c>
    </row>
    <row r="170" spans="2:2">
      <c r="B170" s="177" t="s">
        <v>937</v>
      </c>
    </row>
    <row r="171" spans="2:2">
      <c r="B171" s="177" t="s">
        <v>936</v>
      </c>
    </row>
    <row r="172" spans="2:2">
      <c r="B172" s="177" t="s">
        <v>935</v>
      </c>
    </row>
    <row r="173" spans="2:2">
      <c r="B173" s="177" t="s">
        <v>966</v>
      </c>
    </row>
    <row r="174" spans="2:2">
      <c r="B174" s="177" t="s">
        <v>965</v>
      </c>
    </row>
    <row r="175" spans="2:2">
      <c r="B175" s="177" t="s">
        <v>964</v>
      </c>
    </row>
    <row r="176" spans="2:2">
      <c r="B176" s="177" t="s">
        <v>963</v>
      </c>
    </row>
    <row r="177" spans="2:2">
      <c r="B177" s="177" t="s">
        <v>962</v>
      </c>
    </row>
    <row r="178" spans="2:2">
      <c r="B178" s="177" t="s">
        <v>961</v>
      </c>
    </row>
    <row r="179" spans="2:2">
      <c r="B179" s="177" t="s">
        <v>960</v>
      </c>
    </row>
    <row r="180" spans="2:2">
      <c r="B180" s="177" t="s">
        <v>959</v>
      </c>
    </row>
    <row r="181" spans="2:2">
      <c r="B181" s="177" t="s">
        <v>958</v>
      </c>
    </row>
    <row r="182" spans="2:2">
      <c r="B182" s="177" t="s">
        <v>957</v>
      </c>
    </row>
    <row r="183" spans="2:2">
      <c r="B183" s="177" t="s">
        <v>956</v>
      </c>
    </row>
    <row r="186" spans="2:2">
      <c r="B186" s="47" t="s">
        <v>955</v>
      </c>
    </row>
    <row r="188" spans="2:2">
      <c r="B188" s="177" t="s">
        <v>954</v>
      </c>
    </row>
    <row r="189" spans="2:2">
      <c r="B189" s="177" t="s">
        <v>953</v>
      </c>
    </row>
    <row r="190" spans="2:2">
      <c r="B190" s="177" t="s">
        <v>952</v>
      </c>
    </row>
    <row r="191" spans="2:2">
      <c r="B191" s="177" t="s">
        <v>951</v>
      </c>
    </row>
    <row r="192" spans="2:2">
      <c r="B192" s="177" t="s">
        <v>950</v>
      </c>
    </row>
    <row r="193" spans="2:2">
      <c r="B193" s="177" t="s">
        <v>949</v>
      </c>
    </row>
    <row r="194" spans="2:2">
      <c r="B194" s="177" t="s">
        <v>948</v>
      </c>
    </row>
    <row r="197" spans="2:2">
      <c r="B197" t="s">
        <v>947</v>
      </c>
    </row>
    <row r="198" spans="2:2">
      <c r="B198" t="s">
        <v>946</v>
      </c>
    </row>
    <row r="200" spans="2:2">
      <c r="B200" s="177" t="s">
        <v>945</v>
      </c>
    </row>
    <row r="201" spans="2:2">
      <c r="B201" s="177" t="s">
        <v>944</v>
      </c>
    </row>
    <row r="202" spans="2:2">
      <c r="B202" s="177" t="s">
        <v>943</v>
      </c>
    </row>
    <row r="203" spans="2:2">
      <c r="B203" s="177" t="s">
        <v>942</v>
      </c>
    </row>
    <row r="204" spans="2:2">
      <c r="B204" s="177" t="s">
        <v>941</v>
      </c>
    </row>
    <row r="205" spans="2:2">
      <c r="B205" s="177" t="s">
        <v>940</v>
      </c>
    </row>
    <row r="206" spans="2:2">
      <c r="B206" s="177" t="s">
        <v>939</v>
      </c>
    </row>
    <row r="209" spans="2:2">
      <c r="B209" s="47" t="s">
        <v>938</v>
      </c>
    </row>
    <row r="211" spans="2:2">
      <c r="B211" s="177" t="s">
        <v>937</v>
      </c>
    </row>
    <row r="212" spans="2:2">
      <c r="B212" s="177" t="s">
        <v>936</v>
      </c>
    </row>
    <row r="213" spans="2:2">
      <c r="B213" s="177" t="s">
        <v>935</v>
      </c>
    </row>
    <row r="216" spans="2:2">
      <c r="B216" t="s">
        <v>934</v>
      </c>
    </row>
    <row r="218" spans="2:2">
      <c r="B218" s="177" t="s">
        <v>933</v>
      </c>
    </row>
    <row r="219" spans="2:2">
      <c r="B219" s="177" t="s">
        <v>932</v>
      </c>
    </row>
    <row r="220" spans="2:2">
      <c r="B220" s="177" t="s">
        <v>931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34"/>
  <sheetViews>
    <sheetView workbookViewId="0"/>
  </sheetViews>
  <sheetFormatPr defaultRowHeight="16.5"/>
  <sheetData>
    <row r="1" spans="1:12">
      <c r="A1" t="str">
        <f>HYPERLINK("#'목차'!A1", "목차")</f>
        <v>목차</v>
      </c>
    </row>
    <row r="2" spans="1:12">
      <c r="B2" s="18" t="s">
        <v>560</v>
      </c>
    </row>
    <row r="3" spans="1:12">
      <c r="B3" t="s">
        <v>1591</v>
      </c>
    </row>
    <row r="5" spans="1:12">
      <c r="B5" t="s">
        <v>1298</v>
      </c>
    </row>
    <row r="6" spans="1:12">
      <c r="B6" t="s">
        <v>453</v>
      </c>
    </row>
    <row r="7" spans="1:12">
      <c r="B7" t="s">
        <v>566</v>
      </c>
    </row>
    <row r="8" spans="1:12">
      <c r="B8" t="s">
        <v>561</v>
      </c>
    </row>
    <row r="9" spans="1:12">
      <c r="B9" t="s">
        <v>1351</v>
      </c>
    </row>
    <row r="10" spans="1:12">
      <c r="B10" t="s">
        <v>454</v>
      </c>
    </row>
    <row r="11" spans="1:12">
      <c r="B11" t="s">
        <v>564</v>
      </c>
    </row>
    <row r="12" spans="1:12">
      <c r="B12" t="s">
        <v>535</v>
      </c>
    </row>
    <row r="13" spans="1:12">
      <c r="B13" t="s">
        <v>567</v>
      </c>
      <c r="L13" t="s">
        <v>1331</v>
      </c>
    </row>
    <row r="14" spans="1:12">
      <c r="B14" t="s">
        <v>562</v>
      </c>
      <c r="L14" t="s">
        <v>1332</v>
      </c>
    </row>
    <row r="15" spans="1:12">
      <c r="B15" t="s">
        <v>563</v>
      </c>
    </row>
    <row r="16" spans="1:12">
      <c r="B16" t="s">
        <v>538</v>
      </c>
    </row>
    <row r="17" spans="2:2">
      <c r="B17" t="s">
        <v>565</v>
      </c>
    </row>
    <row r="18" spans="2:2">
      <c r="B18" t="s">
        <v>456</v>
      </c>
    </row>
    <row r="19" spans="2:2">
      <c r="B19" s="61" t="s">
        <v>457</v>
      </c>
    </row>
    <row r="21" spans="2:2">
      <c r="B21" t="s">
        <v>2717</v>
      </c>
    </row>
    <row r="22" spans="2:2">
      <c r="B22" t="s">
        <v>2718</v>
      </c>
    </row>
    <row r="23" spans="2:2">
      <c r="B23" t="s">
        <v>2719</v>
      </c>
    </row>
    <row r="24" spans="2:2">
      <c r="B24" t="s">
        <v>2720</v>
      </c>
    </row>
    <row r="25" spans="2:2">
      <c r="B25" t="s">
        <v>2721</v>
      </c>
    </row>
    <row r="26" spans="2:2">
      <c r="B26" t="s">
        <v>2722</v>
      </c>
    </row>
    <row r="27" spans="2:2">
      <c r="B27" t="s">
        <v>2723</v>
      </c>
    </row>
    <row r="28" spans="2:2">
      <c r="B28" t="s">
        <v>2724</v>
      </c>
    </row>
    <row r="29" spans="2:2">
      <c r="B29" t="s">
        <v>1661</v>
      </c>
    </row>
    <row r="30" spans="2:2">
      <c r="B30" t="s">
        <v>2725</v>
      </c>
    </row>
    <row r="31" spans="2:2">
      <c r="B31" t="s">
        <v>2726</v>
      </c>
    </row>
    <row r="32" spans="2:2">
      <c r="B32" t="s">
        <v>2727</v>
      </c>
    </row>
    <row r="33" spans="2:5">
      <c r="B33" t="s">
        <v>1662</v>
      </c>
    </row>
    <row r="34" spans="2:5">
      <c r="B34" t="s">
        <v>2728</v>
      </c>
    </row>
    <row r="37" spans="2:5">
      <c r="B37" s="18" t="s">
        <v>568</v>
      </c>
    </row>
    <row r="39" spans="2:5">
      <c r="B39" t="s">
        <v>1337</v>
      </c>
      <c r="E39" t="s">
        <v>572</v>
      </c>
    </row>
    <row r="40" spans="2:5">
      <c r="B40" t="s">
        <v>1338</v>
      </c>
      <c r="E40" t="s">
        <v>570</v>
      </c>
    </row>
    <row r="41" spans="2:5">
      <c r="B41" t="s">
        <v>1339</v>
      </c>
      <c r="E41" t="s">
        <v>571</v>
      </c>
    </row>
    <row r="42" spans="2:5">
      <c r="B42" t="s">
        <v>1340</v>
      </c>
      <c r="E42" t="s">
        <v>569</v>
      </c>
    </row>
    <row r="45" spans="2:5">
      <c r="B45" s="18" t="s">
        <v>573</v>
      </c>
    </row>
    <row r="46" spans="2:5">
      <c r="B46" s="55" t="s">
        <v>1293</v>
      </c>
    </row>
    <row r="47" spans="2:5">
      <c r="B47" s="55" t="s">
        <v>1341</v>
      </c>
    </row>
    <row r="49" spans="2:12">
      <c r="B49" t="s">
        <v>1663</v>
      </c>
    </row>
    <row r="50" spans="2:12">
      <c r="B50" t="s">
        <v>453</v>
      </c>
    </row>
    <row r="51" spans="2:12">
      <c r="B51" t="s">
        <v>566</v>
      </c>
    </row>
    <row r="52" spans="2:12">
      <c r="B52" t="s">
        <v>561</v>
      </c>
    </row>
    <row r="53" spans="2:12">
      <c r="B53" t="s">
        <v>454</v>
      </c>
    </row>
    <row r="54" spans="2:12">
      <c r="B54" t="s">
        <v>575</v>
      </c>
      <c r="L54" t="s">
        <v>1331</v>
      </c>
    </row>
    <row r="55" spans="2:12">
      <c r="B55" t="s">
        <v>574</v>
      </c>
      <c r="L55" t="s">
        <v>1334</v>
      </c>
    </row>
    <row r="56" spans="2:12">
      <c r="B56" t="s">
        <v>576</v>
      </c>
      <c r="L56" t="s">
        <v>1333</v>
      </c>
    </row>
    <row r="57" spans="2:12">
      <c r="B57" t="s">
        <v>456</v>
      </c>
    </row>
    <row r="58" spans="2:12">
      <c r="B58" s="61" t="s">
        <v>457</v>
      </c>
      <c r="L58" t="s">
        <v>1335</v>
      </c>
    </row>
    <row r="59" spans="2:12">
      <c r="L59" t="s">
        <v>1336</v>
      </c>
    </row>
    <row r="60" spans="2:12">
      <c r="B60" t="s">
        <v>1663</v>
      </c>
    </row>
    <row r="61" spans="2:12">
      <c r="B61" t="s">
        <v>454</v>
      </c>
    </row>
    <row r="62" spans="2:12">
      <c r="B62" t="s">
        <v>577</v>
      </c>
    </row>
    <row r="63" spans="2:12">
      <c r="B63" t="s">
        <v>574</v>
      </c>
    </row>
    <row r="64" spans="2:12">
      <c r="B64" t="s">
        <v>576</v>
      </c>
    </row>
    <row r="65" spans="2:10">
      <c r="B65" t="s">
        <v>456</v>
      </c>
    </row>
    <row r="66" spans="2:10">
      <c r="B66" s="61" t="s">
        <v>457</v>
      </c>
    </row>
    <row r="69" spans="2:10">
      <c r="B69" s="18" t="s">
        <v>798</v>
      </c>
    </row>
    <row r="70" spans="2:10">
      <c r="B70" t="s">
        <v>797</v>
      </c>
    </row>
    <row r="72" spans="2:10">
      <c r="B72" t="s">
        <v>1298</v>
      </c>
    </row>
    <row r="73" spans="2:10">
      <c r="B73" s="59" t="s">
        <v>801</v>
      </c>
    </row>
    <row r="74" spans="2:10">
      <c r="B74" s="59" t="s">
        <v>802</v>
      </c>
    </row>
    <row r="75" spans="2:10">
      <c r="B75" s="59" t="s">
        <v>813</v>
      </c>
      <c r="J75" t="s">
        <v>1342</v>
      </c>
    </row>
    <row r="76" spans="2:10">
      <c r="B76" s="59" t="s">
        <v>803</v>
      </c>
    </row>
    <row r="77" spans="2:10">
      <c r="B77" s="59" t="s">
        <v>804</v>
      </c>
    </row>
    <row r="78" spans="2:10">
      <c r="B78" s="59" t="s">
        <v>814</v>
      </c>
    </row>
    <row r="79" spans="2:10">
      <c r="B79" s="59" t="s">
        <v>805</v>
      </c>
    </row>
    <row r="80" spans="2:10">
      <c r="B80" s="59" t="s">
        <v>806</v>
      </c>
    </row>
    <row r="81" spans="2:2">
      <c r="B81" s="59" t="s">
        <v>807</v>
      </c>
    </row>
    <row r="82" spans="2:2">
      <c r="B82" s="59" t="s">
        <v>808</v>
      </c>
    </row>
    <row r="83" spans="2:2">
      <c r="B83" s="59" t="s">
        <v>809</v>
      </c>
    </row>
    <row r="84" spans="2:2">
      <c r="B84" s="59" t="s">
        <v>810</v>
      </c>
    </row>
    <row r="85" spans="2:2">
      <c r="B85" s="59" t="s">
        <v>811</v>
      </c>
    </row>
    <row r="86" spans="2:2">
      <c r="B86" s="178" t="s">
        <v>812</v>
      </c>
    </row>
    <row r="88" spans="2:2">
      <c r="B88" t="s">
        <v>2729</v>
      </c>
    </row>
    <row r="89" spans="2:2">
      <c r="B89" t="s">
        <v>1664</v>
      </c>
    </row>
    <row r="90" spans="2:2">
      <c r="B90" t="s">
        <v>2730</v>
      </c>
    </row>
    <row r="93" spans="2:2">
      <c r="B93" s="18" t="s">
        <v>799</v>
      </c>
    </row>
    <row r="94" spans="2:2">
      <c r="B94" t="s">
        <v>800</v>
      </c>
    </row>
    <row r="96" spans="2:2">
      <c r="B96" t="s">
        <v>1298</v>
      </c>
    </row>
    <row r="97" spans="2:12">
      <c r="B97" s="59" t="s">
        <v>801</v>
      </c>
    </row>
    <row r="98" spans="2:12">
      <c r="B98" s="59" t="s">
        <v>802</v>
      </c>
    </row>
    <row r="99" spans="2:12">
      <c r="B99" s="59" t="s">
        <v>815</v>
      </c>
    </row>
    <row r="100" spans="2:12">
      <c r="B100" s="59" t="s">
        <v>817</v>
      </c>
      <c r="L100" t="s">
        <v>1343</v>
      </c>
    </row>
    <row r="101" spans="2:12">
      <c r="B101" s="59" t="s">
        <v>804</v>
      </c>
      <c r="L101" t="s">
        <v>1344</v>
      </c>
    </row>
    <row r="102" spans="2:12">
      <c r="B102" s="59" t="s">
        <v>816</v>
      </c>
      <c r="L102" t="s">
        <v>1345</v>
      </c>
    </row>
    <row r="103" spans="2:12">
      <c r="B103" s="59" t="s">
        <v>805</v>
      </c>
    </row>
    <row r="104" spans="2:12">
      <c r="B104" s="59" t="s">
        <v>806</v>
      </c>
    </row>
    <row r="105" spans="2:12">
      <c r="B105" s="59" t="s">
        <v>807</v>
      </c>
    </row>
    <row r="106" spans="2:12">
      <c r="B106" s="59" t="s">
        <v>818</v>
      </c>
    </row>
    <row r="107" spans="2:12">
      <c r="B107" s="59" t="s">
        <v>820</v>
      </c>
    </row>
    <row r="108" spans="2:12">
      <c r="B108" s="59" t="s">
        <v>819</v>
      </c>
    </row>
    <row r="109" spans="2:12">
      <c r="B109" s="59" t="s">
        <v>809</v>
      </c>
    </row>
    <row r="110" spans="2:12">
      <c r="B110" s="59" t="s">
        <v>810</v>
      </c>
    </row>
    <row r="111" spans="2:12">
      <c r="B111" s="59" t="s">
        <v>617</v>
      </c>
    </row>
    <row r="112" spans="2:12">
      <c r="B112" s="59" t="s">
        <v>811</v>
      </c>
    </row>
    <row r="113" spans="2:2">
      <c r="B113" s="178" t="s">
        <v>812</v>
      </c>
    </row>
    <row r="115" spans="2:2">
      <c r="B115" s="59" t="s">
        <v>1346</v>
      </c>
    </row>
    <row r="117" spans="2:2">
      <c r="B117" t="s">
        <v>1298</v>
      </c>
    </row>
    <row r="118" spans="2:2">
      <c r="B118" s="59" t="s">
        <v>453</v>
      </c>
    </row>
    <row r="119" spans="2:2">
      <c r="B119" s="59" t="s">
        <v>815</v>
      </c>
    </row>
    <row r="120" spans="2:2">
      <c r="B120" s="59" t="s">
        <v>1348</v>
      </c>
    </row>
    <row r="121" spans="2:2">
      <c r="B121" s="59" t="s">
        <v>1347</v>
      </c>
    </row>
    <row r="122" spans="2:2">
      <c r="B122" s="59" t="s">
        <v>454</v>
      </c>
    </row>
    <row r="123" spans="2:2">
      <c r="B123" s="59" t="s">
        <v>816</v>
      </c>
    </row>
    <row r="124" spans="2:2">
      <c r="B124" s="59" t="s">
        <v>535</v>
      </c>
    </row>
    <row r="125" spans="2:2">
      <c r="B125" s="59" t="s">
        <v>806</v>
      </c>
    </row>
    <row r="126" spans="2:2">
      <c r="B126" s="59" t="s">
        <v>562</v>
      </c>
    </row>
    <row r="127" spans="2:2">
      <c r="B127" s="59" t="s">
        <v>818</v>
      </c>
    </row>
    <row r="128" spans="2:2">
      <c r="B128" s="59" t="s">
        <v>1349</v>
      </c>
    </row>
    <row r="129" spans="2:2">
      <c r="B129" s="59" t="s">
        <v>819</v>
      </c>
    </row>
    <row r="130" spans="2:2">
      <c r="B130" s="59" t="s">
        <v>538</v>
      </c>
    </row>
    <row r="131" spans="2:2">
      <c r="B131" s="59" t="s">
        <v>810</v>
      </c>
    </row>
    <row r="132" spans="2:2">
      <c r="B132" s="59" t="s">
        <v>617</v>
      </c>
    </row>
    <row r="133" spans="2:2">
      <c r="B133" s="59" t="s">
        <v>456</v>
      </c>
    </row>
    <row r="134" spans="2:2">
      <c r="B134" s="178" t="s">
        <v>457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RowHeight="16.5"/>
  <sheetData>
    <row r="1" spans="1:10">
      <c r="A1" t="str">
        <f>HYPERLINK("#'목차'!A1", "목차")</f>
        <v>목차</v>
      </c>
    </row>
    <row r="2" spans="1:10">
      <c r="B2" s="18" t="s">
        <v>1297</v>
      </c>
    </row>
    <row r="3" spans="1:10">
      <c r="B3" t="s">
        <v>1295</v>
      </c>
    </row>
    <row r="4" spans="1:10">
      <c r="B4" t="s">
        <v>1296</v>
      </c>
    </row>
    <row r="7" spans="1:10">
      <c r="B7" t="s">
        <v>1298</v>
      </c>
    </row>
    <row r="8" spans="1:10">
      <c r="B8" t="s">
        <v>1304</v>
      </c>
    </row>
    <row r="9" spans="1:10">
      <c r="B9" t="s">
        <v>1299</v>
      </c>
    </row>
    <row r="10" spans="1:10">
      <c r="B10" t="s">
        <v>1300</v>
      </c>
    </row>
    <row r="11" spans="1:10">
      <c r="B11" t="s">
        <v>1303</v>
      </c>
    </row>
    <row r="12" spans="1:10">
      <c r="B12" s="56" t="s">
        <v>1330</v>
      </c>
      <c r="J12" t="s">
        <v>1311</v>
      </c>
    </row>
    <row r="13" spans="1:10">
      <c r="B13" t="s">
        <v>1305</v>
      </c>
    </row>
    <row r="14" spans="1:10">
      <c r="B14" t="s">
        <v>1306</v>
      </c>
    </row>
    <row r="15" spans="1:10">
      <c r="B15" t="s">
        <v>1307</v>
      </c>
    </row>
    <row r="16" spans="1:10">
      <c r="B16" s="61" t="s">
        <v>1308</v>
      </c>
    </row>
    <row r="18" spans="2:10">
      <c r="B18" t="s">
        <v>1309</v>
      </c>
    </row>
    <row r="19" spans="2:10">
      <c r="B19" t="s">
        <v>1310</v>
      </c>
    </row>
    <row r="22" spans="2:10">
      <c r="B22" t="s">
        <v>1298</v>
      </c>
    </row>
    <row r="23" spans="2:10">
      <c r="B23" t="s">
        <v>1304</v>
      </c>
    </row>
    <row r="24" spans="2:10">
      <c r="B24" t="s">
        <v>1299</v>
      </c>
    </row>
    <row r="25" spans="2:10">
      <c r="B25" t="s">
        <v>1302</v>
      </c>
    </row>
    <row r="26" spans="2:10">
      <c r="B26" t="s">
        <v>1301</v>
      </c>
    </row>
    <row r="27" spans="2:10">
      <c r="B27" t="s">
        <v>1303</v>
      </c>
    </row>
    <row r="28" spans="2:10">
      <c r="B28" s="56" t="s">
        <v>1329</v>
      </c>
      <c r="J28" t="s">
        <v>1381</v>
      </c>
    </row>
    <row r="29" spans="2:10">
      <c r="B29" t="s">
        <v>1590</v>
      </c>
    </row>
    <row r="30" spans="2:10">
      <c r="B30" t="s">
        <v>1314</v>
      </c>
    </row>
    <row r="31" spans="2:10">
      <c r="B31" t="s">
        <v>1313</v>
      </c>
    </row>
    <row r="32" spans="2:10">
      <c r="B32" t="s">
        <v>1307</v>
      </c>
    </row>
    <row r="33" spans="2:2">
      <c r="B33" s="61" t="s">
        <v>1308</v>
      </c>
    </row>
    <row r="35" spans="2:2">
      <c r="B35" t="s">
        <v>1315</v>
      </c>
    </row>
    <row r="36" spans="2:2">
      <c r="B36" t="s">
        <v>1316</v>
      </c>
    </row>
    <row r="37" spans="2:2">
      <c r="B37" t="s">
        <v>1317</v>
      </c>
    </row>
    <row r="38" spans="2:2">
      <c r="B38" t="s">
        <v>1318</v>
      </c>
    </row>
    <row r="39" spans="2:2">
      <c r="B39" t="s">
        <v>1319</v>
      </c>
    </row>
    <row r="40" spans="2:2">
      <c r="B40" t="s">
        <v>1320</v>
      </c>
    </row>
    <row r="41" spans="2:2">
      <c r="B41" t="s">
        <v>1321</v>
      </c>
    </row>
    <row r="42" spans="2:2">
      <c r="B42" t="s">
        <v>1322</v>
      </c>
    </row>
    <row r="43" spans="2:2">
      <c r="B43" t="s">
        <v>1323</v>
      </c>
    </row>
    <row r="44" spans="2:2">
      <c r="B44" t="s">
        <v>1324</v>
      </c>
    </row>
    <row r="45" spans="2:2">
      <c r="B45" t="s">
        <v>1325</v>
      </c>
    </row>
    <row r="46" spans="2:2">
      <c r="B46" t="s">
        <v>1326</v>
      </c>
    </row>
    <row r="47" spans="2:2">
      <c r="B47" t="s">
        <v>1327</v>
      </c>
    </row>
    <row r="48" spans="2:2">
      <c r="B48" t="s">
        <v>1328</v>
      </c>
    </row>
    <row r="51" spans="2:2">
      <c r="B51" s="18" t="s">
        <v>1380</v>
      </c>
    </row>
    <row r="52" spans="2:2">
      <c r="B52" t="s">
        <v>1350</v>
      </c>
    </row>
    <row r="53" spans="2:2">
      <c r="B53" t="s">
        <v>1592</v>
      </c>
    </row>
    <row r="55" spans="2:2">
      <c r="B55" t="s">
        <v>1298</v>
      </c>
    </row>
    <row r="56" spans="2:2">
      <c r="B56" t="s">
        <v>453</v>
      </c>
    </row>
    <row r="57" spans="2:2">
      <c r="B57" s="59" t="s">
        <v>1352</v>
      </c>
    </row>
    <row r="58" spans="2:2">
      <c r="B58" s="59" t="s">
        <v>1353</v>
      </c>
    </row>
    <row r="59" spans="2:2">
      <c r="B59" s="49" t="s">
        <v>1365</v>
      </c>
    </row>
    <row r="60" spans="2:2">
      <c r="B60" s="49" t="s">
        <v>1366</v>
      </c>
    </row>
    <row r="61" spans="2:2">
      <c r="B61" s="59" t="s">
        <v>1354</v>
      </c>
    </row>
    <row r="62" spans="2:2">
      <c r="B62" s="59" t="s">
        <v>1355</v>
      </c>
    </row>
    <row r="63" spans="2:2">
      <c r="B63" s="59" t="s">
        <v>1356</v>
      </c>
    </row>
    <row r="64" spans="2:2">
      <c r="B64" s="49" t="s">
        <v>1367</v>
      </c>
    </row>
    <row r="65" spans="2:7">
      <c r="B65" s="59" t="s">
        <v>1357</v>
      </c>
    </row>
    <row r="66" spans="2:7">
      <c r="B66" s="59" t="s">
        <v>3473</v>
      </c>
    </row>
    <row r="67" spans="2:7">
      <c r="B67" s="59" t="s">
        <v>1364</v>
      </c>
    </row>
    <row r="68" spans="2:7">
      <c r="B68" s="59" t="s">
        <v>1363</v>
      </c>
    </row>
    <row r="69" spans="2:7">
      <c r="B69" s="59" t="s">
        <v>1358</v>
      </c>
    </row>
    <row r="70" spans="2:7">
      <c r="B70" s="59" t="s">
        <v>1359</v>
      </c>
    </row>
    <row r="71" spans="2:7">
      <c r="B71" s="59" t="s">
        <v>1360</v>
      </c>
    </row>
    <row r="72" spans="2:7">
      <c r="B72" s="178" t="s">
        <v>1361</v>
      </c>
    </row>
    <row r="74" spans="2:7">
      <c r="B74" t="s">
        <v>2706</v>
      </c>
      <c r="G74" t="s">
        <v>1370</v>
      </c>
    </row>
    <row r="75" spans="2:7">
      <c r="B75" t="s">
        <v>2707</v>
      </c>
      <c r="G75" t="s">
        <v>1371</v>
      </c>
    </row>
    <row r="76" spans="2:7">
      <c r="B76" t="s">
        <v>2708</v>
      </c>
      <c r="G76" t="s">
        <v>1372</v>
      </c>
    </row>
    <row r="77" spans="2:7">
      <c r="B77" t="s">
        <v>2709</v>
      </c>
      <c r="G77" t="s">
        <v>1373</v>
      </c>
    </row>
    <row r="78" spans="2:7">
      <c r="B78" t="s">
        <v>2710</v>
      </c>
      <c r="G78" t="s">
        <v>1374</v>
      </c>
    </row>
    <row r="79" spans="2:7">
      <c r="B79" t="s">
        <v>2711</v>
      </c>
      <c r="G79" t="s">
        <v>1375</v>
      </c>
    </row>
    <row r="80" spans="2:7">
      <c r="B80" t="s">
        <v>2712</v>
      </c>
    </row>
    <row r="81" spans="2:2">
      <c r="B81" t="s">
        <v>1368</v>
      </c>
    </row>
    <row r="82" spans="2:2">
      <c r="B82" t="s">
        <v>1369</v>
      </c>
    </row>
    <row r="83" spans="2:2">
      <c r="B83" t="s">
        <v>2713</v>
      </c>
    </row>
    <row r="85" spans="2:2">
      <c r="B85" t="s">
        <v>1376</v>
      </c>
    </row>
    <row r="86" spans="2:2">
      <c r="B86" t="s">
        <v>453</v>
      </c>
    </row>
    <row r="87" spans="2:2">
      <c r="B87" s="59" t="s">
        <v>1352</v>
      </c>
    </row>
    <row r="88" spans="2:2">
      <c r="B88" s="59" t="s">
        <v>1353</v>
      </c>
    </row>
    <row r="89" spans="2:2">
      <c r="B89" s="49" t="s">
        <v>1365</v>
      </c>
    </row>
    <row r="90" spans="2:2">
      <c r="B90" s="49" t="s">
        <v>1366</v>
      </c>
    </row>
    <row r="91" spans="2:2">
      <c r="B91" s="59" t="s">
        <v>1354</v>
      </c>
    </row>
    <row r="92" spans="2:2">
      <c r="B92" s="59" t="s">
        <v>1355</v>
      </c>
    </row>
    <row r="93" spans="2:2">
      <c r="B93" s="59" t="s">
        <v>1356</v>
      </c>
    </row>
    <row r="94" spans="2:2">
      <c r="B94" s="49" t="s">
        <v>1367</v>
      </c>
    </row>
    <row r="95" spans="2:2">
      <c r="B95" s="59" t="s">
        <v>3473</v>
      </c>
    </row>
    <row r="96" spans="2:2">
      <c r="B96" s="59" t="s">
        <v>1364</v>
      </c>
    </row>
    <row r="97" spans="2:2">
      <c r="B97" s="59" t="s">
        <v>1363</v>
      </c>
    </row>
    <row r="98" spans="2:2">
      <c r="B98" s="49" t="s">
        <v>1357</v>
      </c>
    </row>
    <row r="99" spans="2:2">
      <c r="B99" s="59" t="s">
        <v>1358</v>
      </c>
    </row>
    <row r="100" spans="2:2">
      <c r="B100" s="59" t="s">
        <v>1359</v>
      </c>
    </row>
    <row r="101" spans="2:2">
      <c r="B101" s="59" t="s">
        <v>1360</v>
      </c>
    </row>
    <row r="102" spans="2:2">
      <c r="B102" s="178" t="s">
        <v>1361</v>
      </c>
    </row>
    <row r="104" spans="2:2">
      <c r="B104" t="s">
        <v>2706</v>
      </c>
    </row>
    <row r="105" spans="2:2">
      <c r="B105" t="s">
        <v>2707</v>
      </c>
    </row>
    <row r="106" spans="2:2">
      <c r="B106" t="s">
        <v>2708</v>
      </c>
    </row>
    <row r="107" spans="2:2">
      <c r="B107" t="s">
        <v>2709</v>
      </c>
    </row>
    <row r="108" spans="2:2">
      <c r="B108" t="s">
        <v>2710</v>
      </c>
    </row>
    <row r="109" spans="2:2">
      <c r="B109" t="s">
        <v>2711</v>
      </c>
    </row>
    <row r="110" spans="2:2">
      <c r="B110" t="s">
        <v>2712</v>
      </c>
    </row>
    <row r="111" spans="2:2">
      <c r="B111" t="s">
        <v>1368</v>
      </c>
    </row>
    <row r="112" spans="2:2">
      <c r="B112" t="s">
        <v>1369</v>
      </c>
    </row>
    <row r="113" spans="2:2">
      <c r="B113" t="s">
        <v>2713</v>
      </c>
    </row>
    <row r="114" spans="2:2">
      <c r="B114" t="s">
        <v>2714</v>
      </c>
    </row>
    <row r="115" spans="2:2">
      <c r="B115" t="s">
        <v>2715</v>
      </c>
    </row>
    <row r="116" spans="2:2">
      <c r="B116" t="s">
        <v>1377</v>
      </c>
    </row>
    <row r="117" spans="2:2">
      <c r="B117" t="s">
        <v>2716</v>
      </c>
    </row>
    <row r="120" spans="2:2">
      <c r="B120" t="s">
        <v>1378</v>
      </c>
    </row>
    <row r="121" spans="2:2">
      <c r="B121" t="s">
        <v>1379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07"/>
  <sheetViews>
    <sheetView workbookViewId="0"/>
  </sheetViews>
  <sheetFormatPr defaultRowHeight="16.5"/>
  <sheetData>
    <row r="1" spans="1:11">
      <c r="A1" t="str">
        <f>HYPERLINK("#'목차'!A1", "목차")</f>
        <v>목차</v>
      </c>
    </row>
    <row r="2" spans="1:11">
      <c r="B2" s="18" t="s">
        <v>1986</v>
      </c>
    </row>
    <row r="3" spans="1:11">
      <c r="B3" t="s">
        <v>1294</v>
      </c>
    </row>
    <row r="4" spans="1:11">
      <c r="B4" t="s">
        <v>1958</v>
      </c>
    </row>
    <row r="6" spans="1:11">
      <c r="B6" t="s">
        <v>1993</v>
      </c>
    </row>
    <row r="7" spans="1:11">
      <c r="B7" t="s">
        <v>1990</v>
      </c>
    </row>
    <row r="8" spans="1:11">
      <c r="B8" t="s">
        <v>1987</v>
      </c>
    </row>
    <row r="10" spans="1:11">
      <c r="B10" t="s">
        <v>1994</v>
      </c>
    </row>
    <row r="12" spans="1:11">
      <c r="B12" t="s">
        <v>1299</v>
      </c>
    </row>
    <row r="13" spans="1:11">
      <c r="B13" t="s">
        <v>1997</v>
      </c>
    </row>
    <row r="14" spans="1:11">
      <c r="B14" t="s">
        <v>1303</v>
      </c>
    </row>
    <row r="15" spans="1:11">
      <c r="B15" t="s">
        <v>1995</v>
      </c>
    </row>
    <row r="16" spans="1:11">
      <c r="B16" t="s">
        <v>1998</v>
      </c>
      <c r="K16" t="s">
        <v>2000</v>
      </c>
    </row>
    <row r="17" spans="2:2">
      <c r="B17" t="s">
        <v>1996</v>
      </c>
    </row>
    <row r="18" spans="2:2">
      <c r="B18" t="s">
        <v>1999</v>
      </c>
    </row>
    <row r="19" spans="2:2">
      <c r="B19" t="s">
        <v>1313</v>
      </c>
    </row>
    <row r="20" spans="2:2">
      <c r="B20" t="s">
        <v>1307</v>
      </c>
    </row>
    <row r="21" spans="2:2">
      <c r="B21" s="61" t="s">
        <v>1308</v>
      </c>
    </row>
    <row r="23" spans="2:2">
      <c r="B23" t="s">
        <v>2002</v>
      </c>
    </row>
    <row r="25" spans="2:2">
      <c r="B25" t="s">
        <v>1299</v>
      </c>
    </row>
    <row r="26" spans="2:2">
      <c r="B26" t="s">
        <v>1988</v>
      </c>
    </row>
    <row r="27" spans="2:2">
      <c r="B27" t="s">
        <v>1989</v>
      </c>
    </row>
    <row r="28" spans="2:2">
      <c r="B28" t="s">
        <v>1303</v>
      </c>
    </row>
    <row r="29" spans="2:2">
      <c r="B29" t="s">
        <v>1312</v>
      </c>
    </row>
    <row r="30" spans="2:2">
      <c r="B30" t="s">
        <v>3475</v>
      </c>
    </row>
    <row r="31" spans="2:2">
      <c r="B31" t="s">
        <v>1991</v>
      </c>
    </row>
    <row r="32" spans="2:2">
      <c r="B32" t="s">
        <v>1313</v>
      </c>
    </row>
    <row r="33" spans="2:11">
      <c r="B33" s="49" t="s">
        <v>3476</v>
      </c>
      <c r="K33" t="s">
        <v>2015</v>
      </c>
    </row>
    <row r="34" spans="2:11">
      <c r="B34" s="49" t="s">
        <v>1992</v>
      </c>
      <c r="K34" t="s">
        <v>2001</v>
      </c>
    </row>
    <row r="35" spans="2:11">
      <c r="B35" s="59" t="s">
        <v>2014</v>
      </c>
    </row>
    <row r="36" spans="2:11">
      <c r="B36" t="s">
        <v>1307</v>
      </c>
    </row>
    <row r="37" spans="2:11">
      <c r="B37" s="61" t="s">
        <v>1308</v>
      </c>
    </row>
    <row r="39" spans="2:11">
      <c r="B39" t="s">
        <v>2016</v>
      </c>
    </row>
    <row r="42" spans="2:11">
      <c r="B42" t="s">
        <v>2003</v>
      </c>
    </row>
    <row r="44" spans="2:11">
      <c r="B44" t="s">
        <v>1299</v>
      </c>
    </row>
    <row r="45" spans="2:11">
      <c r="B45" t="s">
        <v>2004</v>
      </c>
    </row>
    <row r="46" spans="2:11">
      <c r="B46" t="s">
        <v>2005</v>
      </c>
    </row>
    <row r="47" spans="2:11">
      <c r="B47" t="s">
        <v>1989</v>
      </c>
    </row>
    <row r="48" spans="2:11">
      <c r="B48" t="s">
        <v>1303</v>
      </c>
    </row>
    <row r="49" spans="2:11">
      <c r="B49" t="s">
        <v>2006</v>
      </c>
    </row>
    <row r="50" spans="2:11">
      <c r="B50" t="s">
        <v>1951</v>
      </c>
    </row>
    <row r="51" spans="2:11">
      <c r="B51" s="49" t="s">
        <v>2011</v>
      </c>
      <c r="K51" t="s">
        <v>2009</v>
      </c>
    </row>
    <row r="52" spans="2:11">
      <c r="B52" t="s">
        <v>3473</v>
      </c>
    </row>
    <row r="53" spans="2:11">
      <c r="B53" t="s">
        <v>2007</v>
      </c>
    </row>
    <row r="54" spans="2:11">
      <c r="B54" t="s">
        <v>1363</v>
      </c>
    </row>
    <row r="55" spans="2:11">
      <c r="B55" s="49" t="s">
        <v>3474</v>
      </c>
      <c r="K55" t="s">
        <v>2010</v>
      </c>
    </row>
    <row r="56" spans="2:11">
      <c r="B56" s="49" t="s">
        <v>2012</v>
      </c>
    </row>
    <row r="57" spans="2:11">
      <c r="B57" t="s">
        <v>2018</v>
      </c>
      <c r="K57" t="s">
        <v>2021</v>
      </c>
    </row>
    <row r="58" spans="2:11">
      <c r="B58" t="s">
        <v>2008</v>
      </c>
    </row>
    <row r="59" spans="2:11">
      <c r="B59" t="s">
        <v>1313</v>
      </c>
    </row>
    <row r="60" spans="2:11">
      <c r="B60" s="59" t="s">
        <v>2019</v>
      </c>
      <c r="K60" t="s">
        <v>2020</v>
      </c>
    </row>
    <row r="61" spans="2:11">
      <c r="B61" t="s">
        <v>2013</v>
      </c>
    </row>
    <row r="62" spans="2:11">
      <c r="B62" t="s">
        <v>1307</v>
      </c>
    </row>
    <row r="63" spans="2:11">
      <c r="B63" s="61" t="s">
        <v>1308</v>
      </c>
    </row>
    <row r="65" spans="2:10">
      <c r="B65" t="s">
        <v>2017</v>
      </c>
    </row>
    <row r="66" spans="2:10">
      <c r="B66" t="s">
        <v>2017</v>
      </c>
    </row>
    <row r="67" spans="2:10">
      <c r="B67" t="s">
        <v>2022</v>
      </c>
    </row>
    <row r="68" spans="2:10">
      <c r="B68" t="s">
        <v>2023</v>
      </c>
    </row>
    <row r="71" spans="2:10">
      <c r="B71" t="s">
        <v>2024</v>
      </c>
    </row>
    <row r="72" spans="2:10">
      <c r="B72" t="s">
        <v>1299</v>
      </c>
    </row>
    <row r="73" spans="2:10">
      <c r="B73" t="s">
        <v>2025</v>
      </c>
    </row>
    <row r="74" spans="2:10">
      <c r="B74" t="s">
        <v>2026</v>
      </c>
      <c r="J74" t="s">
        <v>2027</v>
      </c>
    </row>
    <row r="75" spans="2:10">
      <c r="B75" t="s">
        <v>1303</v>
      </c>
    </row>
    <row r="76" spans="2:10">
      <c r="B76" s="49" t="s">
        <v>3477</v>
      </c>
    </row>
    <row r="77" spans="2:10">
      <c r="B77" s="49" t="s">
        <v>2033</v>
      </c>
    </row>
    <row r="78" spans="2:10">
      <c r="B78" t="s">
        <v>3478</v>
      </c>
    </row>
    <row r="79" spans="2:10">
      <c r="B79" t="s">
        <v>2029</v>
      </c>
    </row>
    <row r="80" spans="2:10">
      <c r="B80" t="s">
        <v>1313</v>
      </c>
    </row>
    <row r="81" spans="2:10">
      <c r="B81" t="s">
        <v>2028</v>
      </c>
    </row>
    <row r="82" spans="2:10">
      <c r="B82" t="s">
        <v>1307</v>
      </c>
    </row>
    <row r="83" spans="2:10">
      <c r="B83" s="61" t="s">
        <v>1308</v>
      </c>
    </row>
    <row r="85" spans="2:10">
      <c r="B85" t="s">
        <v>2030</v>
      </c>
    </row>
    <row r="86" spans="2:10">
      <c r="B86" t="s">
        <v>2031</v>
      </c>
    </row>
    <row r="87" spans="2:10">
      <c r="B87" t="s">
        <v>2032</v>
      </c>
    </row>
    <row r="90" spans="2:10">
      <c r="B90" t="s">
        <v>2034</v>
      </c>
      <c r="J90" t="s">
        <v>2035</v>
      </c>
    </row>
    <row r="92" spans="2:10">
      <c r="B92" t="s">
        <v>1299</v>
      </c>
    </row>
    <row r="93" spans="2:10">
      <c r="B93" t="s">
        <v>2025</v>
      </c>
    </row>
    <row r="94" spans="2:10">
      <c r="B94" t="s">
        <v>2036</v>
      </c>
    </row>
    <row r="95" spans="2:10">
      <c r="B95" t="s">
        <v>1303</v>
      </c>
    </row>
    <row r="96" spans="2:10">
      <c r="B96" s="49" t="s">
        <v>3477</v>
      </c>
    </row>
    <row r="97" spans="2:2">
      <c r="B97" s="49" t="s">
        <v>2037</v>
      </c>
    </row>
    <row r="98" spans="2:2">
      <c r="B98" t="s">
        <v>3478</v>
      </c>
    </row>
    <row r="99" spans="2:2">
      <c r="B99" t="s">
        <v>2038</v>
      </c>
    </row>
    <row r="100" spans="2:2">
      <c r="B100" t="s">
        <v>1313</v>
      </c>
    </row>
    <row r="101" spans="2:2">
      <c r="B101" t="s">
        <v>2039</v>
      </c>
    </row>
    <row r="102" spans="2:2">
      <c r="B102" t="s">
        <v>1307</v>
      </c>
    </row>
    <row r="103" spans="2:2">
      <c r="B103" s="61" t="s">
        <v>1308</v>
      </c>
    </row>
    <row r="105" spans="2:2">
      <c r="B105" t="s">
        <v>2040</v>
      </c>
    </row>
    <row r="106" spans="2:2">
      <c r="B106" t="s">
        <v>2041</v>
      </c>
    </row>
    <row r="107" spans="2:2">
      <c r="B107" t="s">
        <v>2042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55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2049</v>
      </c>
    </row>
    <row r="3" spans="1:2">
      <c r="B3" t="s">
        <v>2043</v>
      </c>
    </row>
    <row r="4" spans="1:2">
      <c r="B4" t="s">
        <v>2044</v>
      </c>
    </row>
    <row r="5" spans="1:2">
      <c r="B5" t="s">
        <v>2045</v>
      </c>
    </row>
    <row r="6" spans="1:2">
      <c r="B6" t="s">
        <v>2046</v>
      </c>
    </row>
    <row r="7" spans="1:2">
      <c r="B7" t="s">
        <v>2047</v>
      </c>
    </row>
    <row r="8" spans="1:2">
      <c r="B8" t="s">
        <v>2048</v>
      </c>
    </row>
    <row r="10" spans="1:2">
      <c r="B10" t="s">
        <v>458</v>
      </c>
    </row>
    <row r="11" spans="1:2">
      <c r="B11" t="s">
        <v>2050</v>
      </c>
    </row>
    <row r="13" spans="1:2">
      <c r="B13" t="s">
        <v>453</v>
      </c>
    </row>
    <row r="14" spans="1:2">
      <c r="B14" t="s">
        <v>2051</v>
      </c>
    </row>
    <row r="15" spans="1:2">
      <c r="B15" t="s">
        <v>2052</v>
      </c>
    </row>
    <row r="16" spans="1:2">
      <c r="B16" t="s">
        <v>2053</v>
      </c>
    </row>
    <row r="17" spans="2:14">
      <c r="B17" t="s">
        <v>2056</v>
      </c>
    </row>
    <row r="18" spans="2:14">
      <c r="B18" t="s">
        <v>2057</v>
      </c>
    </row>
    <row r="19" spans="2:14">
      <c r="B19" t="s">
        <v>454</v>
      </c>
    </row>
    <row r="20" spans="2:14">
      <c r="B20" t="s">
        <v>2054</v>
      </c>
    </row>
    <row r="21" spans="2:14">
      <c r="B21" t="s">
        <v>3479</v>
      </c>
    </row>
    <row r="22" spans="2:14">
      <c r="B22" t="s">
        <v>2055</v>
      </c>
    </row>
    <row r="23" spans="2:14">
      <c r="B23" t="s">
        <v>455</v>
      </c>
    </row>
    <row r="24" spans="2:14">
      <c r="B24" t="s">
        <v>2058</v>
      </c>
    </row>
    <row r="25" spans="2:14">
      <c r="B25" t="s">
        <v>628</v>
      </c>
      <c r="I25" t="s">
        <v>2059</v>
      </c>
    </row>
    <row r="26" spans="2:14">
      <c r="B26" t="s">
        <v>2078</v>
      </c>
      <c r="I26" t="s">
        <v>2060</v>
      </c>
    </row>
    <row r="27" spans="2:14">
      <c r="B27" t="s">
        <v>2061</v>
      </c>
    </row>
    <row r="28" spans="2:14">
      <c r="B28" t="s">
        <v>2065</v>
      </c>
    </row>
    <row r="29" spans="2:14">
      <c r="B29" t="s">
        <v>2079</v>
      </c>
      <c r="N29" t="s">
        <v>2063</v>
      </c>
    </row>
    <row r="30" spans="2:14">
      <c r="B30" t="s">
        <v>2080</v>
      </c>
      <c r="N30" t="s">
        <v>2064</v>
      </c>
    </row>
    <row r="31" spans="2:14">
      <c r="B31" t="s">
        <v>2062</v>
      </c>
    </row>
    <row r="32" spans="2:14">
      <c r="B32" t="s">
        <v>456</v>
      </c>
    </row>
    <row r="33" spans="2:2">
      <c r="B33" s="61" t="s">
        <v>457</v>
      </c>
    </row>
    <row r="35" spans="2:2">
      <c r="B35" t="s">
        <v>2066</v>
      </c>
    </row>
    <row r="36" spans="2:2">
      <c r="B36" t="s">
        <v>2067</v>
      </c>
    </row>
    <row r="37" spans="2:2">
      <c r="B37" t="s">
        <v>2068</v>
      </c>
    </row>
    <row r="38" spans="2:2">
      <c r="B38" t="s">
        <v>2069</v>
      </c>
    </row>
    <row r="39" spans="2:2">
      <c r="B39" t="s">
        <v>2068</v>
      </c>
    </row>
    <row r="40" spans="2:2">
      <c r="B40" t="s">
        <v>2070</v>
      </c>
    </row>
    <row r="41" spans="2:2">
      <c r="B41" t="s">
        <v>2068</v>
      </c>
    </row>
    <row r="42" spans="2:2">
      <c r="B42" t="s">
        <v>2071</v>
      </c>
    </row>
    <row r="43" spans="2:2">
      <c r="B43" t="s">
        <v>2068</v>
      </c>
    </row>
    <row r="44" spans="2:2">
      <c r="B44" t="s">
        <v>2072</v>
      </c>
    </row>
    <row r="45" spans="2:2">
      <c r="B45" t="s">
        <v>2068</v>
      </c>
    </row>
    <row r="46" spans="2:2">
      <c r="B46" t="s">
        <v>2073</v>
      </c>
    </row>
    <row r="47" spans="2:2">
      <c r="B47" t="s">
        <v>2068</v>
      </c>
    </row>
    <row r="48" spans="2:2">
      <c r="B48" t="s">
        <v>2074</v>
      </c>
    </row>
    <row r="49" spans="2:2">
      <c r="B49" t="s">
        <v>2068</v>
      </c>
    </row>
    <row r="50" spans="2:2">
      <c r="B50" t="s">
        <v>2075</v>
      </c>
    </row>
    <row r="51" spans="2:2">
      <c r="B51" t="s">
        <v>2068</v>
      </c>
    </row>
    <row r="52" spans="2:2">
      <c r="B52" t="s">
        <v>2076</v>
      </c>
    </row>
    <row r="53" spans="2:2">
      <c r="B53" t="s">
        <v>2068</v>
      </c>
    </row>
    <row r="54" spans="2:2">
      <c r="B54" t="s">
        <v>2077</v>
      </c>
    </row>
    <row r="55" spans="2:2">
      <c r="B55" t="s">
        <v>2068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90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2085</v>
      </c>
    </row>
    <row r="3" spans="1:2">
      <c r="B3" t="s">
        <v>2081</v>
      </c>
    </row>
    <row r="4" spans="1:2">
      <c r="B4" t="s">
        <v>2082</v>
      </c>
    </row>
    <row r="5" spans="1:2">
      <c r="B5" t="s">
        <v>2083</v>
      </c>
    </row>
    <row r="6" spans="1:2">
      <c r="B6" t="s">
        <v>2084</v>
      </c>
    </row>
    <row r="8" spans="1:2">
      <c r="B8" t="s">
        <v>458</v>
      </c>
    </row>
    <row r="9" spans="1:2">
      <c r="B9" t="s">
        <v>2086</v>
      </c>
    </row>
    <row r="11" spans="1:2">
      <c r="B11" t="s">
        <v>453</v>
      </c>
    </row>
    <row r="12" spans="1:2">
      <c r="B12" t="s">
        <v>2051</v>
      </c>
    </row>
    <row r="13" spans="1:2">
      <c r="B13" t="s">
        <v>2052</v>
      </c>
    </row>
    <row r="14" spans="1:2">
      <c r="B14" t="s">
        <v>454</v>
      </c>
    </row>
    <row r="15" spans="1:2">
      <c r="B15" t="s">
        <v>2054</v>
      </c>
    </row>
    <row r="16" spans="1:2">
      <c r="B16" s="49" t="s">
        <v>2088</v>
      </c>
    </row>
    <row r="17" spans="2:2">
      <c r="B17" t="s">
        <v>3480</v>
      </c>
    </row>
    <row r="18" spans="2:2">
      <c r="B18" t="s">
        <v>2087</v>
      </c>
    </row>
    <row r="19" spans="2:2">
      <c r="B19" t="s">
        <v>456</v>
      </c>
    </row>
    <row r="20" spans="2:2">
      <c r="B20" s="61" t="s">
        <v>457</v>
      </c>
    </row>
    <row r="22" spans="2:2">
      <c r="B22" t="s">
        <v>676</v>
      </c>
    </row>
    <row r="23" spans="2:2">
      <c r="B23" t="s">
        <v>2090</v>
      </c>
    </row>
    <row r="24" spans="2:2">
      <c r="B24" t="s">
        <v>2091</v>
      </c>
    </row>
    <row r="25" spans="2:2">
      <c r="B25" t="s">
        <v>2092</v>
      </c>
    </row>
    <row r="26" spans="2:2">
      <c r="B26" t="s">
        <v>2093</v>
      </c>
    </row>
    <row r="28" spans="2:2">
      <c r="B28" t="s">
        <v>2094</v>
      </c>
    </row>
    <row r="30" spans="2:2">
      <c r="B30" t="s">
        <v>453</v>
      </c>
    </row>
    <row r="31" spans="2:2">
      <c r="B31" t="s">
        <v>2051</v>
      </c>
    </row>
    <row r="32" spans="2:2">
      <c r="B32" t="s">
        <v>2052</v>
      </c>
    </row>
    <row r="33" spans="2:10">
      <c r="B33" t="s">
        <v>454</v>
      </c>
    </row>
    <row r="34" spans="2:10">
      <c r="B34" t="s">
        <v>2054</v>
      </c>
    </row>
    <row r="35" spans="2:10">
      <c r="B35" s="49" t="s">
        <v>2088</v>
      </c>
      <c r="J35" t="s">
        <v>2089</v>
      </c>
    </row>
    <row r="36" spans="2:10">
      <c r="B36" t="s">
        <v>2095</v>
      </c>
    </row>
    <row r="37" spans="2:10">
      <c r="B37" t="s">
        <v>2087</v>
      </c>
    </row>
    <row r="38" spans="2:10">
      <c r="B38" t="s">
        <v>2106</v>
      </c>
    </row>
    <row r="39" spans="2:10">
      <c r="B39" t="s">
        <v>456</v>
      </c>
    </row>
    <row r="40" spans="2:10">
      <c r="B40" s="61" t="s">
        <v>457</v>
      </c>
    </row>
    <row r="43" spans="2:10">
      <c r="B43" s="18" t="s">
        <v>2096</v>
      </c>
    </row>
    <row r="44" spans="2:10">
      <c r="B44" t="s">
        <v>2097</v>
      </c>
    </row>
    <row r="45" spans="2:10">
      <c r="B45" t="s">
        <v>2098</v>
      </c>
    </row>
    <row r="47" spans="2:10">
      <c r="B47" t="s">
        <v>458</v>
      </c>
    </row>
    <row r="48" spans="2:10">
      <c r="B48" t="s">
        <v>453</v>
      </c>
    </row>
    <row r="49" spans="2:2">
      <c r="B49" t="s">
        <v>2051</v>
      </c>
    </row>
    <row r="50" spans="2:2">
      <c r="B50" t="s">
        <v>2052</v>
      </c>
    </row>
    <row r="51" spans="2:2">
      <c r="B51" t="s">
        <v>2099</v>
      </c>
    </row>
    <row r="52" spans="2:2">
      <c r="B52" t="s">
        <v>2100</v>
      </c>
    </row>
    <row r="53" spans="2:2">
      <c r="B53" t="s">
        <v>454</v>
      </c>
    </row>
    <row r="54" spans="2:2">
      <c r="B54" t="s">
        <v>2054</v>
      </c>
    </row>
    <row r="55" spans="2:2">
      <c r="B55" s="49" t="s">
        <v>2088</v>
      </c>
    </row>
    <row r="56" spans="2:2">
      <c r="B56" s="59" t="s">
        <v>3481</v>
      </c>
    </row>
    <row r="57" spans="2:2">
      <c r="B57" s="49" t="s">
        <v>2102</v>
      </c>
    </row>
    <row r="58" spans="2:2">
      <c r="B58" s="49" t="s">
        <v>2103</v>
      </c>
    </row>
    <row r="59" spans="2:2">
      <c r="B59" s="49" t="s">
        <v>2104</v>
      </c>
    </row>
    <row r="60" spans="2:2">
      <c r="B60" s="49" t="s">
        <v>2105</v>
      </c>
    </row>
    <row r="61" spans="2:2">
      <c r="B61" s="59" t="s">
        <v>538</v>
      </c>
    </row>
    <row r="62" spans="2:2">
      <c r="B62" t="s">
        <v>2101</v>
      </c>
    </row>
    <row r="63" spans="2:2">
      <c r="B63" t="s">
        <v>2087</v>
      </c>
    </row>
    <row r="64" spans="2:2">
      <c r="B64" t="s">
        <v>2106</v>
      </c>
    </row>
    <row r="65" spans="2:2">
      <c r="B65" t="s">
        <v>456</v>
      </c>
    </row>
    <row r="66" spans="2:2">
      <c r="B66" s="61" t="s">
        <v>457</v>
      </c>
    </row>
    <row r="69" spans="2:2">
      <c r="B69" t="s">
        <v>2107</v>
      </c>
    </row>
    <row r="71" spans="2:2">
      <c r="B71" t="s">
        <v>458</v>
      </c>
    </row>
    <row r="72" spans="2:2">
      <c r="B72" t="s">
        <v>453</v>
      </c>
    </row>
    <row r="73" spans="2:2">
      <c r="B73" t="s">
        <v>2051</v>
      </c>
    </row>
    <row r="74" spans="2:2">
      <c r="B74" t="s">
        <v>2052</v>
      </c>
    </row>
    <row r="75" spans="2:2">
      <c r="B75" t="s">
        <v>2111</v>
      </c>
    </row>
    <row r="76" spans="2:2">
      <c r="B76" t="s">
        <v>2112</v>
      </c>
    </row>
    <row r="77" spans="2:2">
      <c r="B77" t="s">
        <v>454</v>
      </c>
    </row>
    <row r="78" spans="2:2">
      <c r="B78" t="s">
        <v>2054</v>
      </c>
    </row>
    <row r="79" spans="2:2">
      <c r="B79" s="49" t="s">
        <v>2088</v>
      </c>
    </row>
    <row r="80" spans="2:2">
      <c r="B80" s="59" t="s">
        <v>3481</v>
      </c>
    </row>
    <row r="81" spans="2:9">
      <c r="B81" s="49" t="s">
        <v>2102</v>
      </c>
    </row>
    <row r="82" spans="2:9">
      <c r="B82" s="49" t="s">
        <v>2109</v>
      </c>
    </row>
    <row r="83" spans="2:9">
      <c r="B83" s="49" t="s">
        <v>2110</v>
      </c>
      <c r="I83" s="61" t="s">
        <v>2108</v>
      </c>
    </row>
    <row r="84" spans="2:9">
      <c r="B84" s="49" t="s">
        <v>2105</v>
      </c>
    </row>
    <row r="85" spans="2:9">
      <c r="B85" s="59" t="s">
        <v>538</v>
      </c>
    </row>
    <row r="86" spans="2:9">
      <c r="B86" s="59" t="s">
        <v>3482</v>
      </c>
    </row>
    <row r="87" spans="2:9">
      <c r="B87" t="s">
        <v>2113</v>
      </c>
    </row>
    <row r="88" spans="2:9">
      <c r="B88" t="s">
        <v>2106</v>
      </c>
    </row>
    <row r="89" spans="2:9">
      <c r="B89" t="s">
        <v>456</v>
      </c>
    </row>
    <row r="90" spans="2:9">
      <c r="B90" s="61" t="s">
        <v>457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57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1960</v>
      </c>
    </row>
    <row r="3" spans="1:2">
      <c r="B3" t="s">
        <v>1959</v>
      </c>
    </row>
    <row r="5" spans="1:2">
      <c r="B5" t="s">
        <v>1961</v>
      </c>
    </row>
    <row r="7" spans="1:2">
      <c r="B7" t="s">
        <v>453</v>
      </c>
    </row>
    <row r="8" spans="1:2">
      <c r="B8" t="s">
        <v>1964</v>
      </c>
    </row>
    <row r="9" spans="1:2">
      <c r="B9" t="s">
        <v>454</v>
      </c>
    </row>
    <row r="10" spans="1:2">
      <c r="B10" t="s">
        <v>1962</v>
      </c>
    </row>
    <row r="11" spans="1:2">
      <c r="B11" t="s">
        <v>1963</v>
      </c>
    </row>
    <row r="12" spans="1:2">
      <c r="B12" s="49" t="s">
        <v>1969</v>
      </c>
    </row>
    <row r="13" spans="1:2">
      <c r="B13" s="49" t="s">
        <v>1970</v>
      </c>
    </row>
    <row r="14" spans="1:2">
      <c r="B14" t="s">
        <v>456</v>
      </c>
    </row>
    <row r="15" spans="1:2">
      <c r="B15" s="61" t="s">
        <v>457</v>
      </c>
    </row>
    <row r="17" spans="2:2">
      <c r="B17" t="s">
        <v>1971</v>
      </c>
    </row>
    <row r="19" spans="2:2">
      <c r="B19" t="s">
        <v>453</v>
      </c>
    </row>
    <row r="20" spans="2:2">
      <c r="B20" t="s">
        <v>1474</v>
      </c>
    </row>
    <row r="21" spans="2:2">
      <c r="B21" t="s">
        <v>1475</v>
      </c>
    </row>
    <row r="22" spans="2:2">
      <c r="B22" t="s">
        <v>454</v>
      </c>
    </row>
    <row r="23" spans="2:2">
      <c r="B23" s="49" t="s">
        <v>1965</v>
      </c>
    </row>
    <row r="24" spans="2:2">
      <c r="B24" s="49" t="s">
        <v>1966</v>
      </c>
    </row>
    <row r="25" spans="2:2">
      <c r="B25" s="49" t="s">
        <v>1967</v>
      </c>
    </row>
    <row r="26" spans="2:2">
      <c r="B26" t="s">
        <v>1973</v>
      </c>
    </row>
    <row r="27" spans="2:2">
      <c r="B27" t="s">
        <v>456</v>
      </c>
    </row>
    <row r="28" spans="2:2">
      <c r="B28" s="61" t="s">
        <v>457</v>
      </c>
    </row>
    <row r="30" spans="2:2">
      <c r="B30" t="s">
        <v>1968</v>
      </c>
    </row>
    <row r="32" spans="2:2">
      <c r="B32" t="s">
        <v>453</v>
      </c>
    </row>
    <row r="33" spans="2:10">
      <c r="B33" t="s">
        <v>1974</v>
      </c>
    </row>
    <row r="34" spans="2:10">
      <c r="B34" t="s">
        <v>1975</v>
      </c>
    </row>
    <row r="35" spans="2:10">
      <c r="B35" t="s">
        <v>1362</v>
      </c>
    </row>
    <row r="36" spans="2:10">
      <c r="B36" t="s">
        <v>454</v>
      </c>
    </row>
    <row r="37" spans="2:10">
      <c r="B37" s="49" t="s">
        <v>1977</v>
      </c>
    </row>
    <row r="38" spans="2:10">
      <c r="B38" s="49" t="s">
        <v>1978</v>
      </c>
      <c r="J38" t="s">
        <v>1979</v>
      </c>
    </row>
    <row r="39" spans="2:10">
      <c r="B39" t="s">
        <v>3475</v>
      </c>
    </row>
    <row r="40" spans="2:10">
      <c r="B40" t="s">
        <v>1976</v>
      </c>
    </row>
    <row r="41" spans="2:10">
      <c r="B41" t="s">
        <v>538</v>
      </c>
    </row>
    <row r="42" spans="2:10">
      <c r="B42" t="s">
        <v>1972</v>
      </c>
    </row>
    <row r="43" spans="2:10">
      <c r="B43" s="61" t="s">
        <v>457</v>
      </c>
    </row>
    <row r="45" spans="2:10">
      <c r="B45" t="s">
        <v>1980</v>
      </c>
    </row>
    <row r="47" spans="2:10">
      <c r="B47" t="s">
        <v>453</v>
      </c>
    </row>
    <row r="48" spans="2:10">
      <c r="B48" t="s">
        <v>1981</v>
      </c>
    </row>
    <row r="49" spans="2:10">
      <c r="B49" t="s">
        <v>1982</v>
      </c>
    </row>
    <row r="50" spans="2:10">
      <c r="B50" t="s">
        <v>454</v>
      </c>
    </row>
    <row r="51" spans="2:10">
      <c r="B51" s="49" t="s">
        <v>1984</v>
      </c>
    </row>
    <row r="52" spans="2:10">
      <c r="B52" s="49" t="s">
        <v>1985</v>
      </c>
      <c r="J52" t="s">
        <v>1979</v>
      </c>
    </row>
    <row r="53" spans="2:10">
      <c r="B53" t="s">
        <v>3475</v>
      </c>
    </row>
    <row r="54" spans="2:10">
      <c r="B54" t="s">
        <v>1983</v>
      </c>
    </row>
    <row r="55" spans="2:10">
      <c r="B55" t="s">
        <v>538</v>
      </c>
    </row>
    <row r="56" spans="2:10">
      <c r="B56" t="s">
        <v>1972</v>
      </c>
    </row>
    <row r="57" spans="2:10">
      <c r="B57" s="61" t="s">
        <v>457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56"/>
  <sheetViews>
    <sheetView workbookViewId="0"/>
  </sheetViews>
  <sheetFormatPr defaultRowHeight="16.5"/>
  <sheetData>
    <row r="1" spans="1:8">
      <c r="A1" t="str">
        <f>HYPERLINK("#'목차'!A1", "목차")</f>
        <v>목차</v>
      </c>
    </row>
    <row r="2" spans="1:8">
      <c r="B2" s="18" t="s">
        <v>618</v>
      </c>
    </row>
    <row r="3" spans="1:8">
      <c r="B3" s="47" t="s">
        <v>645</v>
      </c>
    </row>
    <row r="5" spans="1:8">
      <c r="B5" t="s">
        <v>1298</v>
      </c>
    </row>
    <row r="6" spans="1:8">
      <c r="B6" t="s">
        <v>1943</v>
      </c>
    </row>
    <row r="7" spans="1:8">
      <c r="B7" t="s">
        <v>1939</v>
      </c>
    </row>
    <row r="8" spans="1:8">
      <c r="B8" t="s">
        <v>619</v>
      </c>
    </row>
    <row r="9" spans="1:8">
      <c r="B9" t="s">
        <v>620</v>
      </c>
    </row>
    <row r="10" spans="1:8">
      <c r="B10" t="s">
        <v>454</v>
      </c>
      <c r="H10" s="49" t="s">
        <v>635</v>
      </c>
    </row>
    <row r="11" spans="1:8">
      <c r="B11" t="s">
        <v>622</v>
      </c>
      <c r="H11" s="49" t="s">
        <v>1933</v>
      </c>
    </row>
    <row r="12" spans="1:8">
      <c r="B12" t="s">
        <v>623</v>
      </c>
      <c r="H12" s="49" t="s">
        <v>1934</v>
      </c>
    </row>
    <row r="13" spans="1:8">
      <c r="B13" t="s">
        <v>624</v>
      </c>
      <c r="H13" s="49" t="s">
        <v>1935</v>
      </c>
    </row>
    <row r="14" spans="1:8">
      <c r="B14" t="s">
        <v>625</v>
      </c>
    </row>
    <row r="15" spans="1:8">
      <c r="B15" t="s">
        <v>626</v>
      </c>
    </row>
    <row r="16" spans="1:8">
      <c r="B16" t="s">
        <v>627</v>
      </c>
    </row>
    <row r="17" spans="2:2">
      <c r="B17" t="s">
        <v>1940</v>
      </c>
    </row>
    <row r="18" spans="2:2">
      <c r="B18" t="s">
        <v>628</v>
      </c>
    </row>
    <row r="19" spans="2:2">
      <c r="B19" t="s">
        <v>629</v>
      </c>
    </row>
    <row r="20" spans="2:2">
      <c r="B20" t="s">
        <v>630</v>
      </c>
    </row>
    <row r="21" spans="2:2">
      <c r="B21" t="s">
        <v>455</v>
      </c>
    </row>
    <row r="22" spans="2:2">
      <c r="B22" t="s">
        <v>583</v>
      </c>
    </row>
    <row r="23" spans="2:2">
      <c r="B23" t="s">
        <v>631</v>
      </c>
    </row>
    <row r="24" spans="2:2">
      <c r="B24" t="s">
        <v>632</v>
      </c>
    </row>
    <row r="25" spans="2:2">
      <c r="B25" t="s">
        <v>456</v>
      </c>
    </row>
    <row r="26" spans="2:2">
      <c r="B26" s="61" t="s">
        <v>457</v>
      </c>
    </row>
    <row r="27" spans="2:2">
      <c r="B27" s="61"/>
    </row>
    <row r="28" spans="2:2">
      <c r="B28" s="61"/>
    </row>
    <row r="29" spans="2:2">
      <c r="B29" s="18" t="s">
        <v>641</v>
      </c>
    </row>
    <row r="30" spans="2:2">
      <c r="B30" t="s">
        <v>640</v>
      </c>
    </row>
    <row r="33" spans="2:2">
      <c r="B33" s="18" t="s">
        <v>637</v>
      </c>
    </row>
    <row r="35" spans="2:2">
      <c r="B35" t="s">
        <v>638</v>
      </c>
    </row>
    <row r="36" spans="2:2">
      <c r="B36" t="s">
        <v>1944</v>
      </c>
    </row>
    <row r="37" spans="2:2">
      <c r="B37" t="s">
        <v>639</v>
      </c>
    </row>
    <row r="39" spans="2:2">
      <c r="B39" t="s">
        <v>1945</v>
      </c>
    </row>
    <row r="40" spans="2:2">
      <c r="B40" t="s">
        <v>639</v>
      </c>
    </row>
    <row r="42" spans="2:2">
      <c r="B42" t="s">
        <v>1936</v>
      </c>
    </row>
    <row r="44" spans="2:2">
      <c r="B44" t="s">
        <v>1298</v>
      </c>
    </row>
    <row r="45" spans="2:2">
      <c r="B45" t="s">
        <v>1299</v>
      </c>
    </row>
    <row r="46" spans="2:2">
      <c r="B46" t="s">
        <v>1937</v>
      </c>
    </row>
    <row r="47" spans="2:2">
      <c r="B47" t="s">
        <v>1303</v>
      </c>
    </row>
    <row r="48" spans="2:2">
      <c r="B48" t="s">
        <v>1946</v>
      </c>
    </row>
    <row r="49" spans="2:2">
      <c r="B49" t="s">
        <v>1938</v>
      </c>
    </row>
    <row r="50" spans="2:2">
      <c r="B50" t="s">
        <v>1307</v>
      </c>
    </row>
    <row r="51" spans="2:2">
      <c r="B51" s="61" t="s">
        <v>1308</v>
      </c>
    </row>
    <row r="52" spans="2:2">
      <c r="B52" s="61"/>
    </row>
    <row r="53" spans="2:2">
      <c r="B53" s="18" t="s">
        <v>643</v>
      </c>
    </row>
    <row r="55" spans="2:2">
      <c r="B55" t="s">
        <v>1298</v>
      </c>
    </row>
    <row r="56" spans="2:2">
      <c r="B56" t="s">
        <v>642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1942</v>
      </c>
    </row>
    <row r="3" spans="1:2">
      <c r="B3" t="s">
        <v>1941</v>
      </c>
    </row>
    <row r="5" spans="1:2">
      <c r="B5" t="s">
        <v>1298</v>
      </c>
    </row>
    <row r="6" spans="1:2">
      <c r="B6" t="s">
        <v>1950</v>
      </c>
    </row>
    <row r="7" spans="1:2">
      <c r="B7" t="s">
        <v>1947</v>
      </c>
    </row>
    <row r="8" spans="1:2">
      <c r="B8" t="s">
        <v>1303</v>
      </c>
    </row>
    <row r="9" spans="1:2">
      <c r="B9" t="s">
        <v>1948</v>
      </c>
    </row>
    <row r="10" spans="1:2">
      <c r="B10" t="s">
        <v>1949</v>
      </c>
    </row>
    <row r="11" spans="1:2">
      <c r="B11" t="s">
        <v>1307</v>
      </c>
    </row>
    <row r="12" spans="1:2">
      <c r="B12" s="61" t="s">
        <v>1308</v>
      </c>
    </row>
    <row r="14" spans="1:2">
      <c r="B14" t="s">
        <v>1299</v>
      </c>
    </row>
    <row r="15" spans="1:2">
      <c r="B15" s="49" t="s">
        <v>1956</v>
      </c>
    </row>
    <row r="16" spans="1:2">
      <c r="B16" t="s">
        <v>1300</v>
      </c>
    </row>
    <row r="17" spans="2:2">
      <c r="B17" t="s">
        <v>1303</v>
      </c>
    </row>
    <row r="18" spans="2:2">
      <c r="B18" t="s">
        <v>1955</v>
      </c>
    </row>
    <row r="19" spans="2:2">
      <c r="B19" t="s">
        <v>1951</v>
      </c>
    </row>
    <row r="20" spans="2:2">
      <c r="B20" s="49" t="s">
        <v>1957</v>
      </c>
    </row>
    <row r="21" spans="2:2">
      <c r="B21" t="s">
        <v>1952</v>
      </c>
    </row>
    <row r="22" spans="2:2">
      <c r="B22" t="s">
        <v>1953</v>
      </c>
    </row>
    <row r="23" spans="2:2">
      <c r="B23" t="s">
        <v>1313</v>
      </c>
    </row>
    <row r="24" spans="2:2">
      <c r="B24" t="s">
        <v>1954</v>
      </c>
    </row>
    <row r="25" spans="2:2">
      <c r="B25" t="s">
        <v>1307</v>
      </c>
    </row>
    <row r="26" spans="2:2">
      <c r="B26" s="61" t="s">
        <v>1308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6.5"/>
  <sheetData>
    <row r="1" spans="1:8">
      <c r="A1" t="str">
        <f>HYPERLINK("#'목차'!A1", "목차")</f>
        <v>목차</v>
      </c>
    </row>
    <row r="2" spans="1:8">
      <c r="B2" s="18" t="s">
        <v>644</v>
      </c>
    </row>
    <row r="3" spans="1:8">
      <c r="B3" t="s">
        <v>646</v>
      </c>
    </row>
    <row r="5" spans="1:8">
      <c r="B5" t="s">
        <v>1298</v>
      </c>
    </row>
    <row r="6" spans="1:8">
      <c r="B6" t="s">
        <v>647</v>
      </c>
      <c r="H6" s="49" t="s">
        <v>634</v>
      </c>
    </row>
    <row r="7" spans="1:8">
      <c r="B7" t="s">
        <v>3483</v>
      </c>
      <c r="H7" s="49" t="s">
        <v>658</v>
      </c>
    </row>
    <row r="8" spans="1:8">
      <c r="B8" t="s">
        <v>3484</v>
      </c>
      <c r="H8" s="49" t="s">
        <v>659</v>
      </c>
    </row>
    <row r="9" spans="1:8">
      <c r="B9" t="s">
        <v>619</v>
      </c>
      <c r="H9" s="49" t="s">
        <v>636</v>
      </c>
    </row>
    <row r="10" spans="1:8">
      <c r="B10" t="s">
        <v>648</v>
      </c>
    </row>
    <row r="11" spans="1:8">
      <c r="B11" t="s">
        <v>454</v>
      </c>
    </row>
    <row r="12" spans="1:8">
      <c r="B12" t="s">
        <v>649</v>
      </c>
    </row>
    <row r="13" spans="1:8">
      <c r="B13" t="s">
        <v>650</v>
      </c>
    </row>
    <row r="14" spans="1:8">
      <c r="B14" t="s">
        <v>626</v>
      </c>
    </row>
    <row r="15" spans="1:8">
      <c r="B15" t="s">
        <v>651</v>
      </c>
    </row>
    <row r="16" spans="1:8">
      <c r="B16" t="s">
        <v>630</v>
      </c>
    </row>
    <row r="17" spans="2:2">
      <c r="B17" t="s">
        <v>652</v>
      </c>
    </row>
    <row r="18" spans="2:2">
      <c r="B18" t="s">
        <v>456</v>
      </c>
    </row>
    <row r="19" spans="2:2">
      <c r="B19" s="61" t="s">
        <v>457</v>
      </c>
    </row>
    <row r="22" spans="2:2">
      <c r="B22" s="18" t="s">
        <v>653</v>
      </c>
    </row>
    <row r="23" spans="2:2">
      <c r="B23" t="s">
        <v>640</v>
      </c>
    </row>
    <row r="26" spans="2:2">
      <c r="B26" s="18" t="s">
        <v>654</v>
      </c>
    </row>
    <row r="27" spans="2:2">
      <c r="B27" t="s">
        <v>655</v>
      </c>
    </row>
    <row r="30" spans="2:2">
      <c r="B30" s="18" t="s">
        <v>657</v>
      </c>
    </row>
    <row r="31" spans="2:2">
      <c r="B31" t="s">
        <v>656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145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821</v>
      </c>
    </row>
    <row r="3" spans="1:2">
      <c r="B3" t="s">
        <v>822</v>
      </c>
    </row>
    <row r="5" spans="1:2">
      <c r="B5" t="s">
        <v>823</v>
      </c>
    </row>
    <row r="6" spans="1:2">
      <c r="B6" t="s">
        <v>619</v>
      </c>
    </row>
    <row r="7" spans="1:2">
      <c r="B7" t="s">
        <v>824</v>
      </c>
    </row>
    <row r="8" spans="1:2">
      <c r="B8" t="s">
        <v>834</v>
      </c>
    </row>
    <row r="9" spans="1:2">
      <c r="B9" t="s">
        <v>456</v>
      </c>
    </row>
    <row r="10" spans="1:2">
      <c r="B10" t="s">
        <v>457</v>
      </c>
    </row>
    <row r="12" spans="1:2">
      <c r="B12" t="s">
        <v>825</v>
      </c>
    </row>
    <row r="13" spans="1:2">
      <c r="B13" t="s">
        <v>619</v>
      </c>
    </row>
    <row r="14" spans="1:2">
      <c r="B14" t="s">
        <v>826</v>
      </c>
    </row>
    <row r="15" spans="1:2">
      <c r="B15" t="s">
        <v>827</v>
      </c>
    </row>
    <row r="16" spans="1:2">
      <c r="B16" t="s">
        <v>828</v>
      </c>
    </row>
    <row r="17" spans="2:2">
      <c r="B17" t="s">
        <v>829</v>
      </c>
    </row>
    <row r="18" spans="2:2">
      <c r="B18" t="s">
        <v>830</v>
      </c>
    </row>
    <row r="19" spans="2:2">
      <c r="B19" t="s">
        <v>831</v>
      </c>
    </row>
    <row r="20" spans="2:2">
      <c r="B20" t="s">
        <v>832</v>
      </c>
    </row>
    <row r="21" spans="2:2">
      <c r="B21" t="s">
        <v>819</v>
      </c>
    </row>
    <row r="22" spans="2:2">
      <c r="B22" t="s">
        <v>833</v>
      </c>
    </row>
    <row r="23" spans="2:2">
      <c r="B23" t="s">
        <v>835</v>
      </c>
    </row>
    <row r="24" spans="2:2">
      <c r="B24" t="s">
        <v>836</v>
      </c>
    </row>
    <row r="25" spans="2:2">
      <c r="B25" t="s">
        <v>829</v>
      </c>
    </row>
    <row r="26" spans="2:2">
      <c r="B26" t="s">
        <v>843</v>
      </c>
    </row>
    <row r="27" spans="2:2">
      <c r="B27" t="s">
        <v>837</v>
      </c>
    </row>
    <row r="28" spans="2:2">
      <c r="B28" t="s">
        <v>838</v>
      </c>
    </row>
    <row r="29" spans="2:2">
      <c r="B29" t="s">
        <v>839</v>
      </c>
    </row>
    <row r="30" spans="2:2">
      <c r="B30" t="s">
        <v>819</v>
      </c>
    </row>
    <row r="31" spans="2:2">
      <c r="B31" t="s">
        <v>833</v>
      </c>
    </row>
    <row r="32" spans="2:2">
      <c r="B32" t="s">
        <v>456</v>
      </c>
    </row>
    <row r="33" spans="2:2">
      <c r="B33" t="s">
        <v>457</v>
      </c>
    </row>
    <row r="35" spans="2:2">
      <c r="B35" t="s">
        <v>840</v>
      </c>
    </row>
    <row r="37" spans="2:2">
      <c r="B37" t="s">
        <v>841</v>
      </c>
    </row>
    <row r="39" spans="2:2">
      <c r="B39" t="s">
        <v>842</v>
      </c>
    </row>
    <row r="42" spans="2:2">
      <c r="B42" s="18" t="s">
        <v>844</v>
      </c>
    </row>
    <row r="44" spans="2:2">
      <c r="B44" t="s">
        <v>845</v>
      </c>
    </row>
    <row r="45" spans="2:2">
      <c r="B45" t="s">
        <v>619</v>
      </c>
    </row>
    <row r="46" spans="2:2">
      <c r="B46" t="s">
        <v>846</v>
      </c>
    </row>
    <row r="47" spans="2:2">
      <c r="B47" t="s">
        <v>456</v>
      </c>
    </row>
    <row r="48" spans="2:2">
      <c r="B48" t="s">
        <v>847</v>
      </c>
    </row>
    <row r="50" spans="2:2">
      <c r="B50" t="s">
        <v>848</v>
      </c>
    </row>
    <row r="52" spans="2:2">
      <c r="B52" t="s">
        <v>849</v>
      </c>
    </row>
    <row r="55" spans="2:2">
      <c r="B55" s="18" t="s">
        <v>1665</v>
      </c>
    </row>
    <row r="56" spans="2:2">
      <c r="B56" t="s">
        <v>850</v>
      </c>
    </row>
    <row r="58" spans="2:2">
      <c r="B58" t="s">
        <v>851</v>
      </c>
    </row>
    <row r="59" spans="2:2">
      <c r="B59" t="s">
        <v>619</v>
      </c>
    </row>
    <row r="60" spans="2:2">
      <c r="B60" t="s">
        <v>858</v>
      </c>
    </row>
    <row r="61" spans="2:2">
      <c r="B61" t="s">
        <v>859</v>
      </c>
    </row>
    <row r="62" spans="2:2">
      <c r="B62" t="s">
        <v>456</v>
      </c>
    </row>
    <row r="63" spans="2:2">
      <c r="B63" t="s">
        <v>457</v>
      </c>
    </row>
    <row r="65" spans="2:2">
      <c r="B65" t="s">
        <v>860</v>
      </c>
    </row>
    <row r="66" spans="2:2">
      <c r="B66" t="s">
        <v>619</v>
      </c>
    </row>
    <row r="67" spans="2:2">
      <c r="B67" t="s">
        <v>852</v>
      </c>
    </row>
    <row r="68" spans="2:2">
      <c r="B68" t="s">
        <v>836</v>
      </c>
    </row>
    <row r="69" spans="2:2">
      <c r="B69" t="s">
        <v>829</v>
      </c>
    </row>
    <row r="70" spans="2:2">
      <c r="B70" t="s">
        <v>853</v>
      </c>
    </row>
    <row r="71" spans="2:2">
      <c r="B71" t="s">
        <v>833</v>
      </c>
    </row>
    <row r="72" spans="2:2">
      <c r="B72" t="s">
        <v>854</v>
      </c>
    </row>
    <row r="73" spans="2:2">
      <c r="B73" t="s">
        <v>836</v>
      </c>
    </row>
    <row r="74" spans="2:2">
      <c r="B74" t="s">
        <v>829</v>
      </c>
    </row>
    <row r="75" spans="2:2">
      <c r="B75" t="s">
        <v>855</v>
      </c>
    </row>
    <row r="76" spans="2:2">
      <c r="B76" t="s">
        <v>856</v>
      </c>
    </row>
    <row r="77" spans="2:2">
      <c r="B77" t="s">
        <v>838</v>
      </c>
    </row>
    <row r="78" spans="2:2">
      <c r="B78" t="s">
        <v>857</v>
      </c>
    </row>
    <row r="79" spans="2:2">
      <c r="B79" t="s">
        <v>819</v>
      </c>
    </row>
    <row r="80" spans="2:2">
      <c r="B80" t="s">
        <v>833</v>
      </c>
    </row>
    <row r="81" spans="2:2">
      <c r="B81" t="s">
        <v>456</v>
      </c>
    </row>
    <row r="82" spans="2:2">
      <c r="B82" t="s">
        <v>457</v>
      </c>
    </row>
    <row r="84" spans="2:2">
      <c r="B84" t="s">
        <v>861</v>
      </c>
    </row>
    <row r="86" spans="2:2">
      <c r="B86" t="s">
        <v>865</v>
      </c>
    </row>
    <row r="89" spans="2:2">
      <c r="B89" s="18" t="s">
        <v>862</v>
      </c>
    </row>
    <row r="90" spans="2:2">
      <c r="B90" t="s">
        <v>863</v>
      </c>
    </row>
    <row r="91" spans="2:2">
      <c r="B91" t="s">
        <v>864</v>
      </c>
    </row>
    <row r="93" spans="2:2">
      <c r="B93" t="s">
        <v>823</v>
      </c>
    </row>
    <row r="94" spans="2:2">
      <c r="B94" t="s">
        <v>619</v>
      </c>
    </row>
    <row r="95" spans="2:2">
      <c r="B95" t="s">
        <v>866</v>
      </c>
    </row>
    <row r="96" spans="2:2">
      <c r="B96" t="s">
        <v>456</v>
      </c>
    </row>
    <row r="97" spans="2:2">
      <c r="B97" t="s">
        <v>457</v>
      </c>
    </row>
    <row r="99" spans="2:2">
      <c r="B99" t="s">
        <v>825</v>
      </c>
    </row>
    <row r="100" spans="2:2">
      <c r="B100" t="s">
        <v>619</v>
      </c>
    </row>
    <row r="101" spans="2:2">
      <c r="B101" t="s">
        <v>867</v>
      </c>
    </row>
    <row r="102" spans="2:2">
      <c r="B102" t="s">
        <v>868</v>
      </c>
    </row>
    <row r="103" spans="2:2">
      <c r="B103" t="s">
        <v>836</v>
      </c>
    </row>
    <row r="104" spans="2:2">
      <c r="B104" t="s">
        <v>829</v>
      </c>
    </row>
    <row r="105" spans="2:2">
      <c r="B105" t="s">
        <v>873</v>
      </c>
    </row>
    <row r="106" spans="2:2">
      <c r="B106" t="s">
        <v>869</v>
      </c>
    </row>
    <row r="107" spans="2:2">
      <c r="B107" t="s">
        <v>833</v>
      </c>
    </row>
    <row r="108" spans="2:2">
      <c r="B108" t="s">
        <v>870</v>
      </c>
    </row>
    <row r="109" spans="2:2">
      <c r="B109" t="s">
        <v>836</v>
      </c>
    </row>
    <row r="110" spans="2:2">
      <c r="B110" t="s">
        <v>829</v>
      </c>
    </row>
    <row r="111" spans="2:2">
      <c r="B111" t="s">
        <v>871</v>
      </c>
    </row>
    <row r="112" spans="2:2">
      <c r="B112" t="s">
        <v>833</v>
      </c>
    </row>
    <row r="113" spans="2:2">
      <c r="B113" t="s">
        <v>456</v>
      </c>
    </row>
    <row r="114" spans="2:2">
      <c r="B114" t="s">
        <v>457</v>
      </c>
    </row>
    <row r="116" spans="2:2">
      <c r="B116" t="s">
        <v>872</v>
      </c>
    </row>
    <row r="118" spans="2:2">
      <c r="B118" t="s">
        <v>874</v>
      </c>
    </row>
    <row r="121" spans="2:2">
      <c r="B121" s="18" t="s">
        <v>876</v>
      </c>
    </row>
    <row r="122" spans="2:2">
      <c r="B122" t="s">
        <v>875</v>
      </c>
    </row>
    <row r="124" spans="2:2">
      <c r="B124" t="s">
        <v>851</v>
      </c>
    </row>
    <row r="125" spans="2:2">
      <c r="B125" t="s">
        <v>619</v>
      </c>
    </row>
    <row r="126" spans="2:2">
      <c r="B126" t="s">
        <v>878</v>
      </c>
    </row>
    <row r="127" spans="2:2">
      <c r="B127" t="s">
        <v>877</v>
      </c>
    </row>
    <row r="128" spans="2:2">
      <c r="B128" t="s">
        <v>456</v>
      </c>
    </row>
    <row r="129" spans="2:2">
      <c r="B129" t="s">
        <v>457</v>
      </c>
    </row>
    <row r="131" spans="2:2">
      <c r="B131" t="s">
        <v>860</v>
      </c>
    </row>
    <row r="132" spans="2:2">
      <c r="B132" t="s">
        <v>619</v>
      </c>
    </row>
    <row r="133" spans="2:2">
      <c r="B133" t="s">
        <v>879</v>
      </c>
    </row>
    <row r="134" spans="2:2">
      <c r="B134" t="s">
        <v>836</v>
      </c>
    </row>
    <row r="135" spans="2:2">
      <c r="B135" t="s">
        <v>829</v>
      </c>
    </row>
    <row r="136" spans="2:2">
      <c r="B136" t="s">
        <v>880</v>
      </c>
    </row>
    <row r="137" spans="2:2">
      <c r="B137" t="s">
        <v>833</v>
      </c>
    </row>
    <row r="138" spans="2:2">
      <c r="B138" t="s">
        <v>454</v>
      </c>
    </row>
    <row r="139" spans="2:2">
      <c r="B139" t="s">
        <v>881</v>
      </c>
    </row>
    <row r="140" spans="2:2">
      <c r="B140" t="s">
        <v>456</v>
      </c>
    </row>
    <row r="141" spans="2:2">
      <c r="B141" t="s">
        <v>457</v>
      </c>
    </row>
    <row r="143" spans="2:2">
      <c r="B143" t="s">
        <v>882</v>
      </c>
    </row>
    <row r="145" spans="2:2">
      <c r="B145" t="s">
        <v>865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9"/>
  <sheetViews>
    <sheetView workbookViewId="0"/>
  </sheetViews>
  <sheetFormatPr defaultRowHeight="16.5"/>
  <cols>
    <col min="3" max="3" width="12.125" customWidth="1"/>
    <col min="4" max="4" width="10.75" customWidth="1"/>
    <col min="5" max="5" width="11.5" customWidth="1"/>
    <col min="7" max="7" width="11.25" customWidth="1"/>
    <col min="8" max="8" width="16.625" bestFit="1" customWidth="1"/>
  </cols>
  <sheetData>
    <row r="1" spans="1:8">
      <c r="A1" t="str">
        <f>HYPERLINK("#'목차'!A1", "목차")</f>
        <v>목차</v>
      </c>
    </row>
    <row r="3" spans="1:8">
      <c r="B3" s="18" t="s">
        <v>361</v>
      </c>
    </row>
    <row r="5" spans="1:8">
      <c r="B5" t="s">
        <v>115</v>
      </c>
    </row>
    <row r="6" spans="1:8">
      <c r="B6" t="s">
        <v>116</v>
      </c>
    </row>
    <row r="8" spans="1:8">
      <c r="B8" t="s">
        <v>114</v>
      </c>
    </row>
    <row r="9" spans="1:8">
      <c r="B9" t="s">
        <v>117</v>
      </c>
    </row>
    <row r="11" spans="1:8">
      <c r="B11" t="s">
        <v>120</v>
      </c>
      <c r="H11" t="s">
        <v>3</v>
      </c>
    </row>
    <row r="12" spans="1:8">
      <c r="B12" t="s">
        <v>118</v>
      </c>
      <c r="H12" t="s">
        <v>119</v>
      </c>
    </row>
    <row r="13" spans="1:8">
      <c r="B13" t="s">
        <v>121</v>
      </c>
      <c r="H13" t="s">
        <v>122</v>
      </c>
    </row>
    <row r="14" spans="1:8">
      <c r="B14" t="s">
        <v>123</v>
      </c>
      <c r="H14" t="s">
        <v>124</v>
      </c>
    </row>
    <row r="16" spans="1:8">
      <c r="B16" t="s">
        <v>128</v>
      </c>
      <c r="H16" t="s">
        <v>129</v>
      </c>
    </row>
    <row r="17" spans="2:8">
      <c r="B17" t="s">
        <v>785</v>
      </c>
      <c r="H17" t="s">
        <v>126</v>
      </c>
    </row>
    <row r="18" spans="2:8">
      <c r="B18" t="s">
        <v>786</v>
      </c>
      <c r="H18" t="s">
        <v>787</v>
      </c>
    </row>
    <row r="20" spans="2:8">
      <c r="B20" t="s">
        <v>125</v>
      </c>
      <c r="H20">
        <v>6</v>
      </c>
    </row>
    <row r="21" spans="2:8">
      <c r="B21" t="s">
        <v>784</v>
      </c>
      <c r="H21">
        <v>11</v>
      </c>
    </row>
    <row r="23" spans="2:8">
      <c r="B23" t="s">
        <v>130</v>
      </c>
      <c r="H23" t="s">
        <v>131</v>
      </c>
    </row>
    <row r="24" spans="2:8">
      <c r="B24" t="s">
        <v>132</v>
      </c>
      <c r="H24" t="s">
        <v>133</v>
      </c>
    </row>
    <row r="26" spans="2:8">
      <c r="B26" t="s">
        <v>134</v>
      </c>
      <c r="H26" t="s">
        <v>137</v>
      </c>
    </row>
    <row r="27" spans="2:8">
      <c r="B27" t="s">
        <v>135</v>
      </c>
      <c r="H27" t="s">
        <v>138</v>
      </c>
    </row>
    <row r="29" spans="2:8">
      <c r="B29" t="s">
        <v>136</v>
      </c>
      <c r="H29" t="s">
        <v>137</v>
      </c>
    </row>
    <row r="31" spans="2:8">
      <c r="B31" t="s">
        <v>783</v>
      </c>
      <c r="H31" t="s">
        <v>127</v>
      </c>
    </row>
    <row r="33" spans="2:8">
      <c r="B33" t="s">
        <v>766</v>
      </c>
    </row>
    <row r="34" spans="2:8">
      <c r="B34" t="s">
        <v>767</v>
      </c>
    </row>
    <row r="36" spans="2:8">
      <c r="B36" t="s">
        <v>768</v>
      </c>
    </row>
    <row r="37" spans="2:8">
      <c r="B37" t="s">
        <v>769</v>
      </c>
    </row>
    <row r="40" spans="2:8">
      <c r="B40" t="s">
        <v>139</v>
      </c>
    </row>
    <row r="42" spans="2:8">
      <c r="B42" t="s">
        <v>120</v>
      </c>
      <c r="H42" t="s">
        <v>3</v>
      </c>
    </row>
    <row r="43" spans="2:8">
      <c r="B43" t="s">
        <v>140</v>
      </c>
      <c r="H43">
        <v>1235</v>
      </c>
    </row>
    <row r="44" spans="2:8">
      <c r="B44" t="s">
        <v>141</v>
      </c>
      <c r="H44">
        <v>1234.5999999999999</v>
      </c>
    </row>
    <row r="45" spans="2:8">
      <c r="B45" t="s">
        <v>142</v>
      </c>
      <c r="H45">
        <v>1234.57</v>
      </c>
    </row>
    <row r="46" spans="2:8">
      <c r="B46" t="s">
        <v>143</v>
      </c>
      <c r="H46">
        <v>1230</v>
      </c>
    </row>
    <row r="48" spans="2:8">
      <c r="B48" t="s">
        <v>144</v>
      </c>
      <c r="H48">
        <v>1234</v>
      </c>
    </row>
    <row r="49" spans="2:8">
      <c r="B49" t="s">
        <v>145</v>
      </c>
      <c r="H49">
        <v>1234.5</v>
      </c>
    </row>
    <row r="50" spans="2:8">
      <c r="B50" t="s">
        <v>146</v>
      </c>
      <c r="H50">
        <v>1234.56</v>
      </c>
    </row>
    <row r="51" spans="2:8">
      <c r="B51" t="s">
        <v>147</v>
      </c>
      <c r="H51">
        <v>1230</v>
      </c>
    </row>
    <row r="53" spans="2:8">
      <c r="B53" t="s">
        <v>148</v>
      </c>
      <c r="H53">
        <v>1</v>
      </c>
    </row>
    <row r="55" spans="2:8">
      <c r="B55" t="s">
        <v>788</v>
      </c>
      <c r="H55">
        <v>1235</v>
      </c>
    </row>
    <row r="57" spans="2:8">
      <c r="B57" t="s">
        <v>149</v>
      </c>
    </row>
    <row r="59" spans="2:8">
      <c r="B59" t="s">
        <v>758</v>
      </c>
    </row>
    <row r="60" spans="2:8">
      <c r="B60" t="s">
        <v>759</v>
      </c>
    </row>
    <row r="61" spans="2:8">
      <c r="B61" t="s">
        <v>760</v>
      </c>
    </row>
    <row r="62" spans="2:8">
      <c r="B62" t="s">
        <v>761</v>
      </c>
    </row>
    <row r="64" spans="2:8">
      <c r="B64" t="s">
        <v>762</v>
      </c>
    </row>
    <row r="65" spans="2:8">
      <c r="B65" t="s">
        <v>763</v>
      </c>
    </row>
    <row r="67" spans="2:8">
      <c r="B67" t="s">
        <v>764</v>
      </c>
    </row>
    <row r="68" spans="2:8">
      <c r="B68" t="s">
        <v>765</v>
      </c>
    </row>
    <row r="70" spans="2:8">
      <c r="B70" t="s">
        <v>120</v>
      </c>
      <c r="H70" t="s">
        <v>3</v>
      </c>
    </row>
    <row r="71" spans="2:8">
      <c r="B71" t="s">
        <v>150</v>
      </c>
      <c r="H71" s="94" t="s">
        <v>157</v>
      </c>
    </row>
    <row r="73" spans="2:8">
      <c r="B73" t="s">
        <v>151</v>
      </c>
      <c r="H73" s="94" t="s">
        <v>158</v>
      </c>
    </row>
    <row r="74" spans="2:8">
      <c r="B74" t="s">
        <v>152</v>
      </c>
      <c r="H74" t="s">
        <v>154</v>
      </c>
    </row>
    <row r="77" spans="2:8">
      <c r="B77" t="s">
        <v>153</v>
      </c>
      <c r="H77" t="s">
        <v>155</v>
      </c>
    </row>
    <row r="79" spans="2:8">
      <c r="B79" t="s">
        <v>156</v>
      </c>
      <c r="H79" t="s">
        <v>159</v>
      </c>
    </row>
    <row r="81" spans="2:8">
      <c r="B81" t="s">
        <v>160</v>
      </c>
      <c r="H81" t="s">
        <v>161</v>
      </c>
    </row>
    <row r="83" spans="2:8">
      <c r="B83" t="s">
        <v>162</v>
      </c>
      <c r="H83" t="s">
        <v>163</v>
      </c>
    </row>
    <row r="85" spans="2:8">
      <c r="B85" t="s">
        <v>164</v>
      </c>
      <c r="H85" t="s">
        <v>165</v>
      </c>
    </row>
    <row r="86" spans="2:8">
      <c r="B86" t="s">
        <v>166</v>
      </c>
      <c r="H86" t="s">
        <v>167</v>
      </c>
    </row>
    <row r="87" spans="2:8">
      <c r="B87" t="s">
        <v>779</v>
      </c>
      <c r="H87" t="s">
        <v>780</v>
      </c>
    </row>
    <row r="89" spans="2:8">
      <c r="B89" t="s">
        <v>168</v>
      </c>
      <c r="H89" t="s">
        <v>170</v>
      </c>
    </row>
    <row r="90" spans="2:8">
      <c r="B90" t="s">
        <v>169</v>
      </c>
      <c r="H90" t="s">
        <v>171</v>
      </c>
    </row>
    <row r="91" spans="2:8">
      <c r="B91" t="s">
        <v>781</v>
      </c>
      <c r="H91" t="s">
        <v>782</v>
      </c>
    </row>
    <row r="93" spans="2:8">
      <c r="B93" t="s">
        <v>172</v>
      </c>
    </row>
    <row r="95" spans="2:8">
      <c r="B95" t="s">
        <v>173</v>
      </c>
    </row>
    <row r="97" spans="2:6">
      <c r="B97" t="s">
        <v>174</v>
      </c>
    </row>
    <row r="98" spans="2:6">
      <c r="B98" s="39" t="s">
        <v>176</v>
      </c>
      <c r="C98" s="63"/>
      <c r="D98" s="40"/>
      <c r="E98" s="63" t="s">
        <v>180</v>
      </c>
      <c r="F98" s="40"/>
    </row>
    <row r="99" spans="2:6">
      <c r="B99" s="22" t="s">
        <v>177</v>
      </c>
      <c r="C99" s="68"/>
      <c r="D99" s="42"/>
      <c r="E99" s="68" t="s">
        <v>179</v>
      </c>
      <c r="F99" s="42"/>
    </row>
    <row r="100" spans="2:6">
      <c r="B100" s="22" t="s">
        <v>178</v>
      </c>
      <c r="C100" s="68"/>
      <c r="D100" s="42"/>
      <c r="E100" s="68" t="s">
        <v>12</v>
      </c>
      <c r="F100" s="42"/>
    </row>
    <row r="101" spans="2:6">
      <c r="B101" s="22" t="s">
        <v>179</v>
      </c>
      <c r="C101" s="68"/>
      <c r="D101" s="42"/>
      <c r="E101" s="68" t="s">
        <v>181</v>
      </c>
      <c r="F101" s="42"/>
    </row>
    <row r="102" spans="2:6">
      <c r="B102" s="23" t="s">
        <v>12</v>
      </c>
      <c r="C102" s="70"/>
      <c r="D102" s="38"/>
      <c r="E102" s="70" t="s">
        <v>181</v>
      </c>
      <c r="F102" s="38"/>
    </row>
    <row r="105" spans="2:6">
      <c r="B105" t="s">
        <v>5</v>
      </c>
    </row>
    <row r="106" spans="2:6">
      <c r="B106" s="184" t="s">
        <v>6</v>
      </c>
      <c r="C106" s="13" t="s">
        <v>8</v>
      </c>
      <c r="D106" s="185" t="s">
        <v>20</v>
      </c>
      <c r="E106" s="13" t="s">
        <v>182</v>
      </c>
    </row>
    <row r="107" spans="2:6">
      <c r="B107" s="2" t="s">
        <v>179</v>
      </c>
      <c r="C107" s="28" t="s">
        <v>12</v>
      </c>
      <c r="D107" s="67" t="s">
        <v>181</v>
      </c>
      <c r="E107" s="28" t="s">
        <v>181</v>
      </c>
    </row>
    <row r="108" spans="2:6">
      <c r="B108" s="22"/>
      <c r="C108" s="24"/>
      <c r="D108" s="68"/>
      <c r="E108" s="24"/>
    </row>
    <row r="109" spans="2:6">
      <c r="B109" s="7">
        <v>1001</v>
      </c>
      <c r="C109" s="97">
        <v>40179</v>
      </c>
      <c r="D109" s="98" t="s">
        <v>188</v>
      </c>
      <c r="E109" s="99" t="s">
        <v>184</v>
      </c>
    </row>
    <row r="112" spans="2:6">
      <c r="B112" s="96" t="s">
        <v>183</v>
      </c>
      <c r="C112" s="96" t="s">
        <v>184</v>
      </c>
      <c r="D112" s="1">
        <v>2345243</v>
      </c>
      <c r="E112" s="1" t="s">
        <v>185</v>
      </c>
    </row>
    <row r="115" spans="2:6">
      <c r="B115" t="s">
        <v>175</v>
      </c>
    </row>
    <row r="116" spans="2:6">
      <c r="B116" s="39" t="s">
        <v>176</v>
      </c>
      <c r="C116" s="63"/>
      <c r="D116" s="40"/>
      <c r="E116" s="63" t="s">
        <v>180</v>
      </c>
      <c r="F116" s="40"/>
    </row>
    <row r="117" spans="2:6">
      <c r="B117" s="34" t="s">
        <v>177</v>
      </c>
      <c r="C117" s="95"/>
      <c r="D117" s="37"/>
      <c r="E117" s="95" t="s">
        <v>179</v>
      </c>
      <c r="F117" s="37"/>
    </row>
    <row r="118" spans="2:6">
      <c r="B118" s="23" t="s">
        <v>177</v>
      </c>
      <c r="C118" s="70"/>
      <c r="D118" s="38"/>
      <c r="E118" s="70" t="s">
        <v>12</v>
      </c>
      <c r="F118" s="38"/>
    </row>
    <row r="121" spans="2:6">
      <c r="B121" t="s">
        <v>5</v>
      </c>
    </row>
    <row r="122" spans="2:6">
      <c r="B122" s="184" t="s">
        <v>6</v>
      </c>
      <c r="C122" s="13" t="s">
        <v>8</v>
      </c>
      <c r="D122" s="185" t="s">
        <v>20</v>
      </c>
      <c r="E122" s="13" t="s">
        <v>182</v>
      </c>
    </row>
    <row r="123" spans="2:6">
      <c r="B123" s="2" t="s">
        <v>179</v>
      </c>
      <c r="C123" s="28" t="s">
        <v>12</v>
      </c>
      <c r="D123" s="67" t="s">
        <v>181</v>
      </c>
      <c r="E123" s="28" t="s">
        <v>181</v>
      </c>
    </row>
    <row r="124" spans="2:6">
      <c r="B124" s="22"/>
      <c r="C124" s="24"/>
      <c r="D124" s="68"/>
      <c r="E124" s="24"/>
    </row>
    <row r="125" spans="2:6">
      <c r="B125" s="7">
        <v>1001</v>
      </c>
      <c r="C125" s="97">
        <v>40179</v>
      </c>
      <c r="D125" s="98" t="s">
        <v>188</v>
      </c>
      <c r="E125" s="99" t="s">
        <v>184</v>
      </c>
    </row>
    <row r="128" spans="2:6">
      <c r="B128" t="s">
        <v>186</v>
      </c>
    </row>
    <row r="130" spans="2:8">
      <c r="B130" t="s">
        <v>187</v>
      </c>
    </row>
    <row r="132" spans="2:8">
      <c r="B132" t="s">
        <v>190</v>
      </c>
    </row>
    <row r="135" spans="2:8">
      <c r="H135" t="s">
        <v>191</v>
      </c>
    </row>
    <row r="136" spans="2:8">
      <c r="B136" t="s">
        <v>189</v>
      </c>
    </row>
    <row r="141" spans="2:8">
      <c r="B141" t="s">
        <v>196</v>
      </c>
    </row>
    <row r="144" spans="2:8">
      <c r="D144" s="5" t="s">
        <v>193</v>
      </c>
      <c r="F144" t="s">
        <v>194</v>
      </c>
    </row>
    <row r="147" spans="2:8">
      <c r="C147" s="13" t="s">
        <v>12</v>
      </c>
      <c r="E147" s="13" t="s">
        <v>192</v>
      </c>
      <c r="G147" s="13" t="s">
        <v>179</v>
      </c>
    </row>
    <row r="150" spans="2:8">
      <c r="D150" t="s">
        <v>194</v>
      </c>
      <c r="F150" t="s">
        <v>195</v>
      </c>
    </row>
    <row r="152" spans="2:8">
      <c r="B152" t="s">
        <v>120</v>
      </c>
      <c r="H152" t="s">
        <v>3</v>
      </c>
    </row>
    <row r="153" spans="2:8">
      <c r="B153" t="s">
        <v>197</v>
      </c>
      <c r="H153" s="94">
        <v>40179.555902777778</v>
      </c>
    </row>
    <row r="155" spans="2:8">
      <c r="B155" t="s">
        <v>198</v>
      </c>
      <c r="H155">
        <v>1234567.8899999999</v>
      </c>
    </row>
    <row r="157" spans="2:8">
      <c r="B157" t="s">
        <v>199</v>
      </c>
      <c r="H157" s="100" t="s">
        <v>202</v>
      </c>
    </row>
    <row r="159" spans="2:8">
      <c r="B159" t="s">
        <v>200</v>
      </c>
      <c r="H159" s="61" t="s">
        <v>201</v>
      </c>
    </row>
    <row r="166" spans="2:8">
      <c r="B166" t="s">
        <v>789</v>
      </c>
      <c r="H166" t="s">
        <v>790</v>
      </c>
    </row>
    <row r="167" spans="2:8">
      <c r="B167" t="s">
        <v>791</v>
      </c>
      <c r="H167" t="s">
        <v>792</v>
      </c>
    </row>
    <row r="169" spans="2:8">
      <c r="B169" t="s">
        <v>225</v>
      </c>
    </row>
    <row r="171" spans="2:8">
      <c r="B171" t="s">
        <v>120</v>
      </c>
      <c r="H171" t="s">
        <v>3</v>
      </c>
    </row>
    <row r="172" spans="2:8">
      <c r="B172" t="s">
        <v>203</v>
      </c>
      <c r="H172" s="94" t="s">
        <v>204</v>
      </c>
    </row>
    <row r="174" spans="2:8">
      <c r="B174" t="s">
        <v>205</v>
      </c>
      <c r="H174" t="s">
        <v>206</v>
      </c>
    </row>
    <row r="176" spans="2:8">
      <c r="B176" t="s">
        <v>207</v>
      </c>
      <c r="H176" t="s">
        <v>208</v>
      </c>
    </row>
    <row r="178" spans="2:8">
      <c r="B178" t="s">
        <v>209</v>
      </c>
      <c r="H178" t="s">
        <v>210</v>
      </c>
    </row>
    <row r="180" spans="2:8">
      <c r="B180" t="s">
        <v>770</v>
      </c>
    </row>
    <row r="181" spans="2:8">
      <c r="B181" t="s">
        <v>211</v>
      </c>
    </row>
    <row r="182" spans="2:8">
      <c r="B182" t="s">
        <v>212</v>
      </c>
    </row>
    <row r="183" spans="2:8">
      <c r="B183" t="s">
        <v>219</v>
      </c>
    </row>
    <row r="184" spans="2:8">
      <c r="B184" t="s">
        <v>216</v>
      </c>
    </row>
    <row r="185" spans="2:8">
      <c r="B185" t="s">
        <v>217</v>
      </c>
    </row>
    <row r="186" spans="2:8">
      <c r="B186" t="s">
        <v>218</v>
      </c>
    </row>
    <row r="187" spans="2:8">
      <c r="B187" t="s">
        <v>213</v>
      </c>
    </row>
    <row r="188" spans="2:8">
      <c r="B188" t="s">
        <v>214</v>
      </c>
    </row>
    <row r="189" spans="2:8">
      <c r="B189" t="s">
        <v>215</v>
      </c>
    </row>
    <row r="191" spans="2:8">
      <c r="B191" t="s">
        <v>771</v>
      </c>
    </row>
    <row r="192" spans="2:8">
      <c r="B192" t="s">
        <v>772</v>
      </c>
    </row>
    <row r="193" spans="2:2">
      <c r="B193" t="s">
        <v>211</v>
      </c>
    </row>
    <row r="194" spans="2:2">
      <c r="B194" t="s">
        <v>773</v>
      </c>
    </row>
    <row r="195" spans="2:2">
      <c r="B195" t="s">
        <v>215</v>
      </c>
    </row>
    <row r="197" spans="2:2">
      <c r="B197" t="s">
        <v>774</v>
      </c>
    </row>
    <row r="198" spans="2:2">
      <c r="B198" t="s">
        <v>211</v>
      </c>
    </row>
    <row r="199" spans="2:2">
      <c r="B199" t="s">
        <v>220</v>
      </c>
    </row>
    <row r="200" spans="2:2">
      <c r="B200" t="s">
        <v>221</v>
      </c>
    </row>
    <row r="201" spans="2:2">
      <c r="B201" t="s">
        <v>222</v>
      </c>
    </row>
    <row r="202" spans="2:2">
      <c r="B202" t="s">
        <v>223</v>
      </c>
    </row>
    <row r="203" spans="2:2">
      <c r="B203" t="s">
        <v>224</v>
      </c>
    </row>
    <row r="204" spans="2:2">
      <c r="B204" t="s">
        <v>213</v>
      </c>
    </row>
    <row r="205" spans="2:2">
      <c r="B205" t="s">
        <v>214</v>
      </c>
    </row>
    <row r="206" spans="2:2">
      <c r="B206" t="s">
        <v>215</v>
      </c>
    </row>
    <row r="209" spans="2:2">
      <c r="B209" t="s">
        <v>1276</v>
      </c>
    </row>
    <row r="211" spans="2:2">
      <c r="B211" t="s">
        <v>1084</v>
      </c>
    </row>
    <row r="213" spans="2:2">
      <c r="B213" s="177" t="s">
        <v>1083</v>
      </c>
    </row>
    <row r="214" spans="2:2">
      <c r="B214" s="177" t="s">
        <v>1082</v>
      </c>
    </row>
    <row r="215" spans="2:2">
      <c r="B215" s="177" t="s">
        <v>1081</v>
      </c>
    </row>
    <row r="216" spans="2:2">
      <c r="B216" s="177" t="s">
        <v>1080</v>
      </c>
    </row>
    <row r="217" spans="2:2">
      <c r="B217" s="177" t="s">
        <v>1079</v>
      </c>
    </row>
    <row r="220" spans="2:2">
      <c r="B220" t="s">
        <v>1078</v>
      </c>
    </row>
    <row r="221" spans="2:2">
      <c r="B221" t="s">
        <v>1077</v>
      </c>
    </row>
    <row r="223" spans="2:2">
      <c r="B223" s="177" t="s">
        <v>1076</v>
      </c>
    </row>
    <row r="224" spans="2:2">
      <c r="B224" s="177" t="s">
        <v>953</v>
      </c>
    </row>
    <row r="225" spans="2:2">
      <c r="B225" s="177" t="s">
        <v>1075</v>
      </c>
    </row>
    <row r="226" spans="2:2">
      <c r="B226" s="177" t="s">
        <v>1074</v>
      </c>
    </row>
    <row r="227" spans="2:2">
      <c r="B227" s="177" t="s">
        <v>1073</v>
      </c>
    </row>
    <row r="228" spans="2:2">
      <c r="B228" s="177" t="s">
        <v>1072</v>
      </c>
    </row>
    <row r="229" spans="2:2">
      <c r="B229" s="177" t="s">
        <v>1071</v>
      </c>
    </row>
    <row r="232" spans="2:2">
      <c r="B232" s="47" t="s">
        <v>1070</v>
      </c>
    </row>
    <row r="233" spans="2:2">
      <c r="B233" s="47"/>
    </row>
    <row r="234" spans="2:2">
      <c r="B234" s="177" t="s">
        <v>937</v>
      </c>
    </row>
    <row r="235" spans="2:2">
      <c r="B235" s="177" t="s">
        <v>936</v>
      </c>
    </row>
    <row r="236" spans="2:2">
      <c r="B236" s="177" t="s">
        <v>966</v>
      </c>
    </row>
    <row r="237" spans="2:2">
      <c r="B237" s="177" t="s">
        <v>965</v>
      </c>
    </row>
    <row r="240" spans="2:2">
      <c r="B240" s="47" t="s">
        <v>1069</v>
      </c>
    </row>
    <row r="241" spans="2:2">
      <c r="B241" s="47" t="s">
        <v>1068</v>
      </c>
    </row>
    <row r="243" spans="2:2">
      <c r="B243" s="177" t="s">
        <v>1067</v>
      </c>
    </row>
    <row r="244" spans="2:2">
      <c r="B244" s="177" t="s">
        <v>1066</v>
      </c>
    </row>
    <row r="245" spans="2:2">
      <c r="B245" s="177" t="s">
        <v>1065</v>
      </c>
    </row>
    <row r="246" spans="2:2">
      <c r="B246" s="177" t="s">
        <v>1064</v>
      </c>
    </row>
    <row r="247" spans="2:2">
      <c r="B247" s="177" t="s">
        <v>1063</v>
      </c>
    </row>
    <row r="248" spans="2:2">
      <c r="B248" s="177" t="s">
        <v>1062</v>
      </c>
    </row>
    <row r="249" spans="2:2">
      <c r="B249" s="177" t="s">
        <v>1061</v>
      </c>
    </row>
    <row r="250" spans="2:2">
      <c r="B250" s="177" t="s">
        <v>1060</v>
      </c>
    </row>
    <row r="251" spans="2:2">
      <c r="B251" s="177" t="s">
        <v>1059</v>
      </c>
    </row>
    <row r="252" spans="2:2">
      <c r="B252" s="177" t="s">
        <v>1058</v>
      </c>
    </row>
    <row r="253" spans="2:2">
      <c r="B253" s="177" t="s">
        <v>1057</v>
      </c>
    </row>
    <row r="254" spans="2:2">
      <c r="B254" s="177" t="s">
        <v>1056</v>
      </c>
    </row>
    <row r="255" spans="2:2">
      <c r="B255" s="177" t="s">
        <v>1055</v>
      </c>
    </row>
    <row r="256" spans="2:2">
      <c r="B256" s="177" t="s">
        <v>1054</v>
      </c>
    </row>
    <row r="257" spans="2:2">
      <c r="B257" s="177" t="s">
        <v>1053</v>
      </c>
    </row>
    <row r="258" spans="2:2">
      <c r="B258" s="177" t="s">
        <v>1052</v>
      </c>
    </row>
    <row r="261" spans="2:2">
      <c r="B261" t="s">
        <v>1051</v>
      </c>
    </row>
    <row r="262" spans="2:2">
      <c r="B262" t="s">
        <v>1050</v>
      </c>
    </row>
    <row r="263" spans="2:2">
      <c r="B263" t="s">
        <v>1049</v>
      </c>
    </row>
    <row r="265" spans="2:2">
      <c r="B265" s="177" t="s">
        <v>1048</v>
      </c>
    </row>
    <row r="266" spans="2:2">
      <c r="B266" s="177" t="s">
        <v>1047</v>
      </c>
    </row>
    <row r="267" spans="2:2">
      <c r="B267" s="177" t="s">
        <v>1046</v>
      </c>
    </row>
    <row r="268" spans="2:2">
      <c r="B268" s="177" t="s">
        <v>1045</v>
      </c>
    </row>
    <row r="269" spans="2:2">
      <c r="B269" s="177" t="s">
        <v>1044</v>
      </c>
    </row>
    <row r="270" spans="2:2">
      <c r="B270" s="177" t="s">
        <v>1043</v>
      </c>
    </row>
    <row r="271" spans="2:2">
      <c r="B271" s="177" t="s">
        <v>1042</v>
      </c>
    </row>
    <row r="272" spans="2:2">
      <c r="B272" s="177" t="s">
        <v>1041</v>
      </c>
    </row>
    <row r="275" spans="2:2">
      <c r="B275" s="47" t="s">
        <v>1040</v>
      </c>
    </row>
    <row r="276" spans="2:2">
      <c r="B276" s="47"/>
    </row>
    <row r="277" spans="2:2">
      <c r="B277" s="177" t="s">
        <v>1039</v>
      </c>
    </row>
    <row r="278" spans="2:2">
      <c r="B278" s="177" t="s">
        <v>1038</v>
      </c>
    </row>
    <row r="279" spans="2:2">
      <c r="B279" s="177" t="s">
        <v>1037</v>
      </c>
    </row>
    <row r="280" spans="2:2">
      <c r="B280" s="177" t="s">
        <v>1036</v>
      </c>
    </row>
    <row r="281" spans="2:2">
      <c r="B281" s="177" t="s">
        <v>1035</v>
      </c>
    </row>
    <row r="282" spans="2:2">
      <c r="B282" s="177" t="s">
        <v>1034</v>
      </c>
    </row>
    <row r="285" spans="2:2">
      <c r="B285" t="s">
        <v>1033</v>
      </c>
    </row>
    <row r="286" spans="2:2">
      <c r="B286" t="s">
        <v>1032</v>
      </c>
    </row>
    <row r="287" spans="2:2">
      <c r="B287" t="s">
        <v>1031</v>
      </c>
    </row>
    <row r="289" spans="2:2">
      <c r="B289" s="177" t="s">
        <v>1030</v>
      </c>
    </row>
    <row r="290" spans="2:2">
      <c r="B290" s="177" t="s">
        <v>1029</v>
      </c>
    </row>
    <row r="291" spans="2:2">
      <c r="B291" s="177" t="s">
        <v>1028</v>
      </c>
    </row>
    <row r="292" spans="2:2">
      <c r="B292" s="177" t="s">
        <v>1027</v>
      </c>
    </row>
    <row r="293" spans="2:2">
      <c r="B293" s="177" t="s">
        <v>1026</v>
      </c>
    </row>
    <row r="294" spans="2:2">
      <c r="B294" s="177" t="s">
        <v>1025</v>
      </c>
    </row>
    <row r="295" spans="2:2">
      <c r="B295" s="177" t="s">
        <v>1024</v>
      </c>
    </row>
    <row r="296" spans="2:2">
      <c r="B296" s="177" t="s">
        <v>1023</v>
      </c>
    </row>
    <row r="297" spans="2:2">
      <c r="B297" s="177" t="s">
        <v>1022</v>
      </c>
    </row>
    <row r="298" spans="2:2">
      <c r="B298" s="177" t="s">
        <v>1021</v>
      </c>
    </row>
    <row r="299" spans="2:2">
      <c r="B299" s="177" t="s">
        <v>1020</v>
      </c>
    </row>
    <row r="300" spans="2:2">
      <c r="B300" s="177" t="s">
        <v>1019</v>
      </c>
    </row>
    <row r="301" spans="2:2">
      <c r="B301" s="177" t="s">
        <v>1018</v>
      </c>
    </row>
    <row r="302" spans="2:2">
      <c r="B302" s="177" t="s">
        <v>1017</v>
      </c>
    </row>
    <row r="303" spans="2:2">
      <c r="B303" s="177" t="s">
        <v>1016</v>
      </c>
    </row>
    <row r="304" spans="2:2">
      <c r="B304" s="177" t="s">
        <v>1015</v>
      </c>
    </row>
    <row r="307" spans="2:2">
      <c r="B307" t="s">
        <v>1014</v>
      </c>
    </row>
    <row r="310" spans="2:2">
      <c r="B310" t="s">
        <v>1013</v>
      </c>
    </row>
    <row r="313" spans="2:2">
      <c r="B313" t="s">
        <v>1012</v>
      </c>
    </row>
    <row r="315" spans="2:2">
      <c r="B315" s="177" t="s">
        <v>1011</v>
      </c>
    </row>
    <row r="316" spans="2:2">
      <c r="B316" s="177" t="s">
        <v>1010</v>
      </c>
    </row>
    <row r="317" spans="2:2">
      <c r="B317" s="177" t="s">
        <v>1009</v>
      </c>
    </row>
    <row r="318" spans="2:2">
      <c r="B318" s="177" t="s">
        <v>1008</v>
      </c>
    </row>
    <row r="319" spans="2:2">
      <c r="B319" s="177" t="s">
        <v>1007</v>
      </c>
    </row>
  </sheetData>
  <phoneticPr fontId="2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888</v>
      </c>
    </row>
    <row r="3" spans="1:2">
      <c r="B3" t="s">
        <v>889</v>
      </c>
    </row>
    <row r="5" spans="1:2">
      <c r="B5" s="18" t="s">
        <v>890</v>
      </c>
    </row>
    <row r="6" spans="1:2">
      <c r="B6" t="s">
        <v>891</v>
      </c>
    </row>
    <row r="7" spans="1:2">
      <c r="B7" t="s">
        <v>892</v>
      </c>
    </row>
    <row r="8" spans="1:2">
      <c r="B8" t="s">
        <v>896</v>
      </c>
    </row>
    <row r="9" spans="1:2">
      <c r="B9" t="s">
        <v>897</v>
      </c>
    </row>
    <row r="10" spans="1:2">
      <c r="B10" t="s">
        <v>898</v>
      </c>
    </row>
    <row r="11" spans="1:2">
      <c r="B11" t="s">
        <v>893</v>
      </c>
    </row>
    <row r="12" spans="1:2">
      <c r="B12" t="s">
        <v>894</v>
      </c>
    </row>
    <row r="13" spans="1:2">
      <c r="B13" t="s">
        <v>895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6.5"/>
  <cols>
    <col min="2" max="2" width="17.25" customWidth="1"/>
    <col min="3" max="3" width="13.5" customWidth="1"/>
    <col min="4" max="4" width="10.5" customWidth="1"/>
  </cols>
  <sheetData>
    <row r="1" spans="1:6">
      <c r="A1" t="str">
        <f>HYPERLINK("#'목차'!A1", "목차")</f>
        <v>목차</v>
      </c>
    </row>
    <row r="2" spans="1:6">
      <c r="B2" s="18" t="s">
        <v>886</v>
      </c>
    </row>
    <row r="3" spans="1:6">
      <c r="B3" t="s">
        <v>883</v>
      </c>
    </row>
    <row r="4" spans="1:6">
      <c r="B4" s="49" t="s">
        <v>908</v>
      </c>
    </row>
    <row r="5" spans="1:6">
      <c r="B5" t="s">
        <v>660</v>
      </c>
    </row>
    <row r="7" spans="1:6">
      <c r="B7" t="s">
        <v>899</v>
      </c>
    </row>
    <row r="9" spans="1:6">
      <c r="B9" t="s">
        <v>900</v>
      </c>
    </row>
    <row r="10" spans="1:6">
      <c r="B10" s="39" t="s">
        <v>901</v>
      </c>
      <c r="C10" s="41" t="s">
        <v>902</v>
      </c>
      <c r="D10" s="40" t="s">
        <v>926</v>
      </c>
    </row>
    <row r="11" spans="1:6">
      <c r="B11" s="179">
        <v>41640.375</v>
      </c>
      <c r="C11" s="24" t="s">
        <v>903</v>
      </c>
      <c r="D11" s="42" t="s">
        <v>906</v>
      </c>
      <c r="F11" s="47" t="s">
        <v>928</v>
      </c>
    </row>
    <row r="12" spans="1:6">
      <c r="B12" s="179">
        <v>41641.979166666664</v>
      </c>
      <c r="C12" s="24" t="s">
        <v>904</v>
      </c>
      <c r="D12" s="42" t="s">
        <v>906</v>
      </c>
      <c r="F12" s="66" t="s">
        <v>907</v>
      </c>
    </row>
    <row r="13" spans="1:6">
      <c r="B13" s="180">
        <v>41642.555787037039</v>
      </c>
      <c r="C13" s="25" t="s">
        <v>905</v>
      </c>
      <c r="D13" s="38" t="s">
        <v>906</v>
      </c>
    </row>
    <row r="15" spans="1:6">
      <c r="F15" s="47" t="s">
        <v>929</v>
      </c>
    </row>
    <row r="16" spans="1:6">
      <c r="B16" t="s">
        <v>923</v>
      </c>
      <c r="F16" s="66" t="s">
        <v>907</v>
      </c>
    </row>
    <row r="17" spans="2:6">
      <c r="B17" t="s">
        <v>925</v>
      </c>
    </row>
    <row r="18" spans="2:6">
      <c r="B18" t="s">
        <v>924</v>
      </c>
    </row>
    <row r="19" spans="2:6">
      <c r="B19" t="s">
        <v>927</v>
      </c>
      <c r="F19" s="47" t="s">
        <v>930</v>
      </c>
    </row>
    <row r="20" spans="2:6">
      <c r="F20" s="66" t="s">
        <v>907</v>
      </c>
    </row>
    <row r="22" spans="2:6">
      <c r="B22" t="s">
        <v>909</v>
      </c>
    </row>
    <row r="23" spans="2:6">
      <c r="B23" t="s">
        <v>910</v>
      </c>
    </row>
    <row r="24" spans="2:6">
      <c r="B24" t="s">
        <v>911</v>
      </c>
    </row>
    <row r="25" spans="2:6">
      <c r="B25" t="s">
        <v>912</v>
      </c>
    </row>
    <row r="26" spans="2:6">
      <c r="B26" t="s">
        <v>913</v>
      </c>
    </row>
    <row r="27" spans="2:6">
      <c r="B27" t="s">
        <v>916</v>
      </c>
    </row>
    <row r="28" spans="2:6">
      <c r="B28" t="s">
        <v>914</v>
      </c>
    </row>
    <row r="29" spans="2:6">
      <c r="B29" t="s">
        <v>915</v>
      </c>
    </row>
    <row r="31" spans="2:6">
      <c r="B31" t="s">
        <v>917</v>
      </c>
    </row>
    <row r="32" spans="2:6">
      <c r="B32" t="s">
        <v>918</v>
      </c>
    </row>
    <row r="33" spans="2:2">
      <c r="B33" t="s">
        <v>911</v>
      </c>
    </row>
    <row r="34" spans="2:2">
      <c r="B34" t="s">
        <v>912</v>
      </c>
    </row>
    <row r="35" spans="2:2">
      <c r="B35" t="s">
        <v>913</v>
      </c>
    </row>
    <row r="36" spans="2:2">
      <c r="B36" t="s">
        <v>919</v>
      </c>
    </row>
    <row r="37" spans="2:2">
      <c r="B37" t="s">
        <v>914</v>
      </c>
    </row>
    <row r="38" spans="2:2">
      <c r="B38" t="s">
        <v>915</v>
      </c>
    </row>
    <row r="40" spans="2:2">
      <c r="B40" t="s">
        <v>920</v>
      </c>
    </row>
    <row r="41" spans="2:2">
      <c r="B41" t="s">
        <v>921</v>
      </c>
    </row>
    <row r="42" spans="2:2">
      <c r="B42" t="s">
        <v>911</v>
      </c>
    </row>
    <row r="43" spans="2:2">
      <c r="B43" t="s">
        <v>912</v>
      </c>
    </row>
    <row r="44" spans="2:2">
      <c r="B44" t="s">
        <v>913</v>
      </c>
    </row>
    <row r="45" spans="2:2">
      <c r="B45" t="s">
        <v>922</v>
      </c>
    </row>
    <row r="46" spans="2:2">
      <c r="B46" t="s">
        <v>914</v>
      </c>
    </row>
    <row r="47" spans="2:2">
      <c r="B47" t="s">
        <v>915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90"/>
  <sheetViews>
    <sheetView workbookViewId="0"/>
  </sheetViews>
  <sheetFormatPr defaultRowHeight="16.5"/>
  <cols>
    <col min="2" max="2" width="11.25" customWidth="1"/>
    <col min="5" max="5" width="10.125" customWidth="1"/>
    <col min="7" max="7" width="13.5" customWidth="1"/>
  </cols>
  <sheetData>
    <row r="1" spans="1:7">
      <c r="A1" t="str">
        <f>HYPERLINK("#'목차'!A1", "목차")</f>
        <v>목차</v>
      </c>
    </row>
    <row r="2" spans="1:7">
      <c r="B2" s="18" t="s">
        <v>887</v>
      </c>
    </row>
    <row r="3" spans="1:7">
      <c r="B3" t="s">
        <v>884</v>
      </c>
    </row>
    <row r="4" spans="1:7">
      <c r="B4" t="s">
        <v>660</v>
      </c>
    </row>
    <row r="7" spans="1:7">
      <c r="B7" t="s">
        <v>661</v>
      </c>
    </row>
    <row r="8" spans="1:7">
      <c r="B8" s="13" t="s">
        <v>662</v>
      </c>
      <c r="C8" s="13" t="s">
        <v>308</v>
      </c>
      <c r="D8" s="13" t="s">
        <v>663</v>
      </c>
      <c r="E8" s="12" t="s">
        <v>664</v>
      </c>
    </row>
    <row r="9" spans="1:7">
      <c r="B9" s="22"/>
      <c r="C9" s="24"/>
      <c r="D9" s="24"/>
      <c r="E9" s="42"/>
      <c r="G9" s="166" t="s">
        <v>667</v>
      </c>
    </row>
    <row r="10" spans="1:7">
      <c r="B10" s="22"/>
      <c r="C10" s="24"/>
      <c r="D10" s="24"/>
      <c r="E10" s="42"/>
    </row>
    <row r="11" spans="1:7">
      <c r="B11" s="22"/>
      <c r="C11" s="24"/>
      <c r="D11" s="24"/>
      <c r="E11" s="42"/>
    </row>
    <row r="12" spans="1:7">
      <c r="B12" s="22"/>
      <c r="C12" s="24"/>
      <c r="D12" s="24"/>
      <c r="E12" s="42"/>
    </row>
    <row r="13" spans="1:7">
      <c r="B13" s="23"/>
      <c r="C13" s="25"/>
      <c r="D13" s="25"/>
      <c r="E13" s="38"/>
    </row>
    <row r="15" spans="1:7">
      <c r="G15" s="66" t="s">
        <v>670</v>
      </c>
    </row>
    <row r="16" spans="1:7">
      <c r="B16" t="s">
        <v>665</v>
      </c>
    </row>
    <row r="17" spans="2:7">
      <c r="B17" s="19" t="s">
        <v>666</v>
      </c>
      <c r="C17" s="21" t="s">
        <v>308</v>
      </c>
      <c r="D17" s="165" t="s">
        <v>663</v>
      </c>
      <c r="E17" s="21" t="s">
        <v>664</v>
      </c>
    </row>
    <row r="18" spans="2:7">
      <c r="B18" s="22"/>
      <c r="C18" s="24"/>
      <c r="D18" s="68"/>
      <c r="E18" s="24"/>
    </row>
    <row r="19" spans="2:7">
      <c r="B19" s="22"/>
      <c r="C19" s="24"/>
      <c r="D19" s="68"/>
      <c r="E19" s="24"/>
    </row>
    <row r="20" spans="2:7">
      <c r="B20" s="22"/>
      <c r="C20" s="24"/>
      <c r="D20" s="68"/>
      <c r="E20" s="24"/>
    </row>
    <row r="21" spans="2:7">
      <c r="B21" s="22"/>
      <c r="C21" s="24"/>
      <c r="D21" s="68"/>
      <c r="E21" s="24"/>
    </row>
    <row r="22" spans="2:7">
      <c r="B22" s="23"/>
      <c r="C22" s="25"/>
      <c r="D22" s="70"/>
      <c r="E22" s="25"/>
    </row>
    <row r="26" spans="2:7">
      <c r="B26" t="s">
        <v>661</v>
      </c>
    </row>
    <row r="27" spans="2:7">
      <c r="B27" s="13" t="s">
        <v>662</v>
      </c>
      <c r="C27" s="13" t="s">
        <v>308</v>
      </c>
      <c r="D27" s="13" t="s">
        <v>663</v>
      </c>
      <c r="E27" s="12" t="s">
        <v>664</v>
      </c>
    </row>
    <row r="28" spans="2:7">
      <c r="B28" s="4">
        <v>20020901</v>
      </c>
      <c r="C28" s="14" t="s">
        <v>668</v>
      </c>
      <c r="D28" s="14">
        <v>10</v>
      </c>
      <c r="E28" s="6">
        <v>300000</v>
      </c>
      <c r="G28" s="166" t="s">
        <v>667</v>
      </c>
    </row>
    <row r="29" spans="2:7">
      <c r="B29" s="22"/>
      <c r="C29" s="24"/>
      <c r="D29" s="24"/>
      <c r="E29" s="42"/>
    </row>
    <row r="30" spans="2:7">
      <c r="B30" s="22"/>
      <c r="C30" s="24"/>
      <c r="D30" s="24"/>
      <c r="E30" s="42"/>
    </row>
    <row r="31" spans="2:7">
      <c r="B31" s="22"/>
      <c r="C31" s="24"/>
      <c r="D31" s="24"/>
      <c r="E31" s="42"/>
    </row>
    <row r="32" spans="2:7">
      <c r="B32" s="23"/>
      <c r="C32" s="25"/>
      <c r="D32" s="25"/>
      <c r="E32" s="38"/>
    </row>
    <row r="34" spans="2:7">
      <c r="G34" s="66" t="s">
        <v>669</v>
      </c>
    </row>
    <row r="35" spans="2:7">
      <c r="B35" t="s">
        <v>665</v>
      </c>
      <c r="G35" t="s">
        <v>671</v>
      </c>
    </row>
    <row r="36" spans="2:7">
      <c r="B36" s="19" t="s">
        <v>666</v>
      </c>
      <c r="C36" s="21" t="s">
        <v>308</v>
      </c>
      <c r="D36" s="165" t="s">
        <v>663</v>
      </c>
      <c r="E36" s="21" t="s">
        <v>664</v>
      </c>
      <c r="G36" s="17" t="s">
        <v>672</v>
      </c>
    </row>
    <row r="37" spans="2:7">
      <c r="B37" s="4">
        <v>20020901</v>
      </c>
      <c r="C37" s="14" t="s">
        <v>668</v>
      </c>
      <c r="D37" s="14">
        <v>10</v>
      </c>
      <c r="E37" s="6">
        <v>300000</v>
      </c>
    </row>
    <row r="38" spans="2:7">
      <c r="B38" s="22"/>
      <c r="C38" s="24"/>
      <c r="D38" s="68"/>
      <c r="E38" s="24"/>
    </row>
    <row r="39" spans="2:7">
      <c r="B39" s="22"/>
      <c r="C39" s="24"/>
      <c r="D39" s="68"/>
      <c r="E39" s="24"/>
    </row>
    <row r="40" spans="2:7">
      <c r="B40" s="22"/>
      <c r="C40" s="24"/>
      <c r="D40" s="68"/>
      <c r="E40" s="24"/>
    </row>
    <row r="41" spans="2:7">
      <c r="B41" s="23"/>
      <c r="C41" s="25"/>
      <c r="D41" s="70"/>
      <c r="E41" s="25"/>
    </row>
    <row r="45" spans="2:7">
      <c r="B45" t="s">
        <v>661</v>
      </c>
    </row>
    <row r="46" spans="2:7">
      <c r="B46" s="13" t="s">
        <v>662</v>
      </c>
      <c r="C46" s="13" t="s">
        <v>308</v>
      </c>
      <c r="D46" s="13" t="s">
        <v>663</v>
      </c>
      <c r="E46" s="12" t="s">
        <v>664</v>
      </c>
    </row>
    <row r="47" spans="2:7">
      <c r="B47" s="4">
        <v>20020901</v>
      </c>
      <c r="C47" s="14" t="s">
        <v>668</v>
      </c>
      <c r="D47" s="14">
        <v>10</v>
      </c>
      <c r="E47" s="6">
        <v>300000</v>
      </c>
    </row>
    <row r="48" spans="2:7">
      <c r="B48" s="4">
        <v>20020902</v>
      </c>
      <c r="C48" s="14" t="s">
        <v>668</v>
      </c>
      <c r="D48" s="14">
        <v>10</v>
      </c>
      <c r="E48" s="6">
        <v>300000</v>
      </c>
    </row>
    <row r="49" spans="2:5">
      <c r="B49" s="22"/>
      <c r="C49" s="24"/>
      <c r="D49" s="24"/>
      <c r="E49" s="42"/>
    </row>
    <row r="50" spans="2:5">
      <c r="B50" s="22"/>
      <c r="C50" s="24"/>
      <c r="D50" s="24"/>
      <c r="E50" s="42"/>
    </row>
    <row r="51" spans="2:5">
      <c r="B51" s="23"/>
      <c r="C51" s="25"/>
      <c r="D51" s="25"/>
      <c r="E51" s="38"/>
    </row>
    <row r="54" spans="2:5">
      <c r="B54" t="s">
        <v>665</v>
      </c>
    </row>
    <row r="55" spans="2:5">
      <c r="B55" s="19" t="s">
        <v>666</v>
      </c>
      <c r="C55" s="21" t="s">
        <v>308</v>
      </c>
      <c r="D55" s="165" t="s">
        <v>663</v>
      </c>
      <c r="E55" s="21" t="s">
        <v>664</v>
      </c>
    </row>
    <row r="56" spans="2:5">
      <c r="B56" s="4">
        <v>20020901</v>
      </c>
      <c r="C56" s="14" t="s">
        <v>668</v>
      </c>
      <c r="D56" s="167">
        <v>20</v>
      </c>
      <c r="E56" s="168">
        <v>600000</v>
      </c>
    </row>
    <row r="57" spans="2:5">
      <c r="B57" s="22"/>
      <c r="C57" s="24"/>
      <c r="D57" s="68"/>
      <c r="E57" s="24"/>
    </row>
    <row r="58" spans="2:5">
      <c r="B58" s="22"/>
      <c r="C58" s="24"/>
      <c r="D58" s="68"/>
      <c r="E58" s="24"/>
    </row>
    <row r="59" spans="2:5">
      <c r="B59" s="22"/>
      <c r="C59" s="24"/>
      <c r="D59" s="68"/>
      <c r="E59" s="24"/>
    </row>
    <row r="60" spans="2:5">
      <c r="B60" s="23"/>
      <c r="C60" s="25"/>
      <c r="D60" s="70"/>
      <c r="E60" s="25"/>
    </row>
    <row r="63" spans="2:5">
      <c r="B63" s="18" t="s">
        <v>701</v>
      </c>
    </row>
    <row r="65" spans="2:13">
      <c r="B65" t="s">
        <v>673</v>
      </c>
    </row>
    <row r="66" spans="2:13">
      <c r="B66" t="s">
        <v>674</v>
      </c>
      <c r="G66" s="49" t="s">
        <v>689</v>
      </c>
    </row>
    <row r="67" spans="2:13">
      <c r="B67" t="s">
        <v>675</v>
      </c>
      <c r="G67" t="s">
        <v>687</v>
      </c>
    </row>
    <row r="68" spans="2:13">
      <c r="B68" t="s">
        <v>885</v>
      </c>
      <c r="G68" t="s">
        <v>688</v>
      </c>
    </row>
    <row r="69" spans="2:13">
      <c r="B69" t="s">
        <v>453</v>
      </c>
    </row>
    <row r="70" spans="2:13">
      <c r="B70" t="s">
        <v>677</v>
      </c>
    </row>
    <row r="71" spans="2:13">
      <c r="B71" t="s">
        <v>678</v>
      </c>
    </row>
    <row r="72" spans="2:13">
      <c r="B72" t="s">
        <v>454</v>
      </c>
    </row>
    <row r="73" spans="2:13">
      <c r="B73" t="s">
        <v>690</v>
      </c>
      <c r="G73" t="s">
        <v>692</v>
      </c>
    </row>
    <row r="74" spans="2:13">
      <c r="B74" t="s">
        <v>691</v>
      </c>
    </row>
    <row r="75" spans="2:13">
      <c r="B75" t="s">
        <v>679</v>
      </c>
      <c r="G75" s="10" t="s">
        <v>693</v>
      </c>
      <c r="H75" s="175" t="s">
        <v>694</v>
      </c>
      <c r="I75" s="11"/>
      <c r="J75" s="12"/>
      <c r="K75" s="176" t="s">
        <v>697</v>
      </c>
      <c r="L75" s="11"/>
      <c r="M75" s="12"/>
    </row>
    <row r="76" spans="2:13">
      <c r="B76" t="s">
        <v>680</v>
      </c>
      <c r="G76" s="4" t="s">
        <v>34</v>
      </c>
      <c r="H76" s="169" t="s">
        <v>695</v>
      </c>
      <c r="I76" s="170"/>
      <c r="J76" s="171"/>
      <c r="K76" s="170" t="s">
        <v>698</v>
      </c>
      <c r="L76" s="170"/>
      <c r="M76" s="171"/>
    </row>
    <row r="77" spans="2:13">
      <c r="B77" t="s">
        <v>681</v>
      </c>
      <c r="G77" s="4" t="s">
        <v>46</v>
      </c>
      <c r="H77" s="169" t="s">
        <v>696</v>
      </c>
      <c r="I77" s="170"/>
      <c r="J77" s="171"/>
      <c r="K77" s="170" t="s">
        <v>699</v>
      </c>
      <c r="L77" s="170"/>
      <c r="M77" s="171"/>
    </row>
    <row r="78" spans="2:13">
      <c r="B78" t="s">
        <v>682</v>
      </c>
      <c r="G78" s="7" t="s">
        <v>65</v>
      </c>
      <c r="H78" s="172" t="s">
        <v>700</v>
      </c>
      <c r="I78" s="173"/>
      <c r="J78" s="174"/>
      <c r="K78" s="173" t="s">
        <v>2</v>
      </c>
      <c r="L78" s="173"/>
      <c r="M78" s="174"/>
    </row>
    <row r="79" spans="2:13">
      <c r="B79" t="s">
        <v>683</v>
      </c>
    </row>
    <row r="80" spans="2:13">
      <c r="B80" t="s">
        <v>684</v>
      </c>
    </row>
    <row r="81" spans="2:2">
      <c r="B81" t="s">
        <v>685</v>
      </c>
    </row>
    <row r="82" spans="2:2">
      <c r="B82" t="s">
        <v>686</v>
      </c>
    </row>
    <row r="83" spans="2:2">
      <c r="B83" t="s">
        <v>630</v>
      </c>
    </row>
    <row r="84" spans="2:2">
      <c r="B84" t="s">
        <v>456</v>
      </c>
    </row>
    <row r="85" spans="2:2">
      <c r="B85" s="61" t="s">
        <v>457</v>
      </c>
    </row>
    <row r="88" spans="2:2">
      <c r="B88" s="18" t="s">
        <v>702</v>
      </c>
    </row>
    <row r="90" spans="2:2">
      <c r="B90" t="s">
        <v>703</v>
      </c>
    </row>
  </sheetData>
  <phoneticPr fontId="2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1"/>
  <sheetViews>
    <sheetView workbookViewId="0"/>
  </sheetViews>
  <sheetFormatPr defaultRowHeight="16.5"/>
  <sheetData>
    <row r="1" spans="1:10">
      <c r="A1" t="str">
        <f>HYPERLINK("#'목차'!A1", "목차")</f>
        <v>목차</v>
      </c>
    </row>
    <row r="2" spans="1:10">
      <c r="B2" s="18" t="s">
        <v>3485</v>
      </c>
    </row>
    <row r="3" spans="1:10">
      <c r="B3" t="s">
        <v>3486</v>
      </c>
    </row>
    <row r="5" spans="1:10">
      <c r="B5" s="39" t="s">
        <v>3487</v>
      </c>
      <c r="C5" s="63"/>
      <c r="D5" s="40"/>
      <c r="E5" s="63" t="s">
        <v>1631</v>
      </c>
      <c r="F5" s="63"/>
      <c r="G5" s="63"/>
      <c r="H5" s="63"/>
      <c r="I5" s="63"/>
      <c r="J5" s="40"/>
    </row>
    <row r="6" spans="1:10">
      <c r="B6" s="22" t="s">
        <v>3488</v>
      </c>
      <c r="C6" s="68"/>
      <c r="D6" s="42"/>
      <c r="E6" s="68" t="s">
        <v>3489</v>
      </c>
      <c r="F6" s="68"/>
      <c r="G6" s="68"/>
      <c r="H6" s="68"/>
      <c r="I6" s="68"/>
      <c r="J6" s="42"/>
    </row>
    <row r="7" spans="1:10">
      <c r="B7" s="22" t="s">
        <v>3490</v>
      </c>
      <c r="C7" s="68"/>
      <c r="D7" s="42"/>
      <c r="E7" s="68" t="s">
        <v>3491</v>
      </c>
      <c r="F7" s="68"/>
      <c r="G7" s="68"/>
      <c r="H7" s="68"/>
      <c r="I7" s="68"/>
      <c r="J7" s="42"/>
    </row>
    <row r="8" spans="1:10">
      <c r="B8" s="22" t="s">
        <v>3492</v>
      </c>
      <c r="C8" s="68"/>
      <c r="D8" s="42"/>
      <c r="E8" s="68" t="s">
        <v>3493</v>
      </c>
      <c r="F8" s="68"/>
      <c r="G8" s="68"/>
      <c r="H8" s="68"/>
      <c r="I8" s="68"/>
      <c r="J8" s="42"/>
    </row>
    <row r="9" spans="1:10">
      <c r="B9" s="22" t="s">
        <v>3494</v>
      </c>
      <c r="C9" s="68"/>
      <c r="D9" s="42"/>
      <c r="E9" s="68" t="s">
        <v>3495</v>
      </c>
      <c r="F9" s="68"/>
      <c r="G9" s="68"/>
      <c r="H9" s="68"/>
      <c r="I9" s="68"/>
      <c r="J9" s="42"/>
    </row>
    <row r="10" spans="1:10">
      <c r="B10" s="22" t="s">
        <v>3496</v>
      </c>
      <c r="C10" s="68"/>
      <c r="D10" s="42"/>
      <c r="E10" s="68" t="s">
        <v>3497</v>
      </c>
      <c r="F10" s="68"/>
      <c r="G10" s="68"/>
      <c r="H10" s="68"/>
      <c r="I10" s="68"/>
      <c r="J10" s="42"/>
    </row>
    <row r="11" spans="1:10">
      <c r="B11" s="22" t="s">
        <v>3498</v>
      </c>
      <c r="C11" s="68"/>
      <c r="D11" s="42"/>
      <c r="E11" s="68" t="s">
        <v>3499</v>
      </c>
      <c r="F11" s="68"/>
      <c r="G11" s="68"/>
      <c r="H11" s="68"/>
      <c r="I11" s="68"/>
      <c r="J11" s="42"/>
    </row>
    <row r="12" spans="1:10">
      <c r="B12" s="22" t="s">
        <v>3500</v>
      </c>
      <c r="C12" s="68"/>
      <c r="D12" s="42"/>
      <c r="E12" s="68" t="s">
        <v>3501</v>
      </c>
      <c r="F12" s="68"/>
      <c r="G12" s="68"/>
      <c r="H12" s="68"/>
      <c r="I12" s="68"/>
      <c r="J12" s="42"/>
    </row>
    <row r="13" spans="1:10">
      <c r="B13" s="22" t="s">
        <v>3502</v>
      </c>
      <c r="C13" s="68"/>
      <c r="D13" s="42"/>
      <c r="E13" s="68" t="s">
        <v>3503</v>
      </c>
      <c r="F13" s="68"/>
      <c r="G13" s="68"/>
      <c r="H13" s="68"/>
      <c r="I13" s="68"/>
      <c r="J13" s="42"/>
    </row>
    <row r="14" spans="1:10">
      <c r="B14" s="23" t="s">
        <v>3504</v>
      </c>
      <c r="C14" s="70"/>
      <c r="D14" s="38"/>
      <c r="E14" s="70" t="s">
        <v>3505</v>
      </c>
      <c r="F14" s="70"/>
      <c r="G14" s="70"/>
      <c r="H14" s="70"/>
      <c r="I14" s="70"/>
      <c r="J14" s="38"/>
    </row>
    <row r="16" spans="1:10">
      <c r="B16" t="s">
        <v>3506</v>
      </c>
    </row>
    <row r="18" spans="2:11">
      <c r="B18" s="39" t="s">
        <v>3507</v>
      </c>
      <c r="C18" s="63"/>
      <c r="D18" s="40"/>
      <c r="E18" s="63" t="s">
        <v>1631</v>
      </c>
      <c r="F18" s="63"/>
      <c r="G18" s="63"/>
      <c r="H18" s="63"/>
      <c r="I18" s="63"/>
      <c r="J18" s="63"/>
      <c r="K18" s="40"/>
    </row>
    <row r="19" spans="2:11">
      <c r="B19" s="22" t="s">
        <v>3508</v>
      </c>
      <c r="C19" s="68"/>
      <c r="D19" s="42"/>
      <c r="E19" s="68" t="s">
        <v>3509</v>
      </c>
      <c r="F19" s="68"/>
      <c r="G19" s="68"/>
      <c r="H19" s="68"/>
      <c r="I19" s="68"/>
      <c r="J19" s="68"/>
      <c r="K19" s="42"/>
    </row>
    <row r="20" spans="2:11">
      <c r="B20" s="22" t="s">
        <v>3510</v>
      </c>
      <c r="C20" s="68"/>
      <c r="D20" s="42"/>
      <c r="E20" s="68" t="s">
        <v>3511</v>
      </c>
      <c r="F20" s="68"/>
      <c r="G20" s="68"/>
      <c r="H20" s="68"/>
      <c r="I20" s="68"/>
      <c r="J20" s="68"/>
      <c r="K20" s="42"/>
    </row>
    <row r="21" spans="2:11">
      <c r="B21" s="22" t="s">
        <v>3512</v>
      </c>
      <c r="C21" s="68"/>
      <c r="D21" s="42"/>
      <c r="E21" s="68" t="s">
        <v>3513</v>
      </c>
      <c r="F21" s="68"/>
      <c r="G21" s="68"/>
      <c r="H21" s="68"/>
      <c r="I21" s="68"/>
      <c r="J21" s="68"/>
      <c r="K21" s="42"/>
    </row>
    <row r="22" spans="2:11">
      <c r="B22" s="22" t="s">
        <v>3514</v>
      </c>
      <c r="C22" s="68"/>
      <c r="D22" s="42"/>
      <c r="E22" s="68" t="s">
        <v>3515</v>
      </c>
      <c r="F22" s="68"/>
      <c r="G22" s="68"/>
      <c r="H22" s="68"/>
      <c r="I22" s="68"/>
      <c r="J22" s="68"/>
      <c r="K22" s="42"/>
    </row>
    <row r="23" spans="2:11">
      <c r="B23" s="22" t="s">
        <v>3516</v>
      </c>
      <c r="C23" s="68"/>
      <c r="D23" s="42"/>
      <c r="E23" s="68" t="s">
        <v>3517</v>
      </c>
      <c r="F23" s="68"/>
      <c r="G23" s="68"/>
      <c r="H23" s="68"/>
      <c r="I23" s="68"/>
      <c r="J23" s="68"/>
      <c r="K23" s="42"/>
    </row>
    <row r="24" spans="2:11">
      <c r="B24" s="22" t="s">
        <v>3518</v>
      </c>
      <c r="C24" s="68"/>
      <c r="D24" s="42"/>
      <c r="E24" s="68" t="s">
        <v>3519</v>
      </c>
      <c r="F24" s="68"/>
      <c r="G24" s="68"/>
      <c r="H24" s="68"/>
      <c r="I24" s="68"/>
      <c r="J24" s="68"/>
      <c r="K24" s="42"/>
    </row>
    <row r="25" spans="2:11">
      <c r="B25" s="23" t="s">
        <v>3520</v>
      </c>
      <c r="C25" s="70"/>
      <c r="D25" s="38"/>
      <c r="E25" s="70" t="s">
        <v>3521</v>
      </c>
      <c r="F25" s="70"/>
      <c r="G25" s="70"/>
      <c r="H25" s="70"/>
      <c r="I25" s="70"/>
      <c r="J25" s="70"/>
      <c r="K25" s="38"/>
    </row>
    <row r="27" spans="2:11">
      <c r="B27" t="s">
        <v>458</v>
      </c>
    </row>
    <row r="28" spans="2:11">
      <c r="B28" t="s">
        <v>3546</v>
      </c>
    </row>
    <row r="29" spans="2:11">
      <c r="B29" t="s">
        <v>3547</v>
      </c>
    </row>
    <row r="30" spans="2:11">
      <c r="B30" t="s">
        <v>454</v>
      </c>
    </row>
    <row r="31" spans="2:11">
      <c r="B31" t="s">
        <v>3548</v>
      </c>
    </row>
    <row r="32" spans="2:11">
      <c r="B32" t="s">
        <v>3549</v>
      </c>
    </row>
    <row r="33" spans="2:2">
      <c r="B33" t="s">
        <v>456</v>
      </c>
    </row>
    <row r="34" spans="2:2">
      <c r="B34" s="61" t="s">
        <v>457</v>
      </c>
    </row>
    <row r="36" spans="2:2">
      <c r="B36" t="s">
        <v>3550</v>
      </c>
    </row>
    <row r="38" spans="2:2">
      <c r="B38" t="s">
        <v>3522</v>
      </c>
    </row>
    <row r="39" spans="2:2">
      <c r="B39" t="s">
        <v>3523</v>
      </c>
    </row>
    <row r="41" spans="2:2">
      <c r="B41" t="s">
        <v>3551</v>
      </c>
    </row>
    <row r="43" spans="2:2">
      <c r="B43" t="s">
        <v>3524</v>
      </c>
    </row>
    <row r="44" spans="2:2">
      <c r="B44" t="s">
        <v>3525</v>
      </c>
    </row>
    <row r="47" spans="2:2">
      <c r="B47" t="s">
        <v>458</v>
      </c>
    </row>
    <row r="48" spans="2:2">
      <c r="B48" t="s">
        <v>3552</v>
      </c>
    </row>
    <row r="49" spans="2:2">
      <c r="B49" t="s">
        <v>3553</v>
      </c>
    </row>
    <row r="50" spans="2:2">
      <c r="B50" t="s">
        <v>454</v>
      </c>
    </row>
    <row r="51" spans="2:2">
      <c r="B51" t="s">
        <v>3554</v>
      </c>
    </row>
    <row r="52" spans="2:2">
      <c r="B52" t="s">
        <v>456</v>
      </c>
    </row>
    <row r="53" spans="2:2">
      <c r="B53" s="61" t="s">
        <v>457</v>
      </c>
    </row>
    <row r="55" spans="2:2">
      <c r="B55" t="s">
        <v>3555</v>
      </c>
    </row>
    <row r="57" spans="2:2">
      <c r="B57" t="s">
        <v>3558</v>
      </c>
    </row>
    <row r="58" spans="2:2">
      <c r="B58" t="s">
        <v>3526</v>
      </c>
    </row>
    <row r="59" spans="2:2">
      <c r="B59" t="s">
        <v>3527</v>
      </c>
    </row>
    <row r="60" spans="2:2">
      <c r="B60" t="s">
        <v>3528</v>
      </c>
    </row>
    <row r="61" spans="2:2">
      <c r="B61" t="s">
        <v>3529</v>
      </c>
    </row>
    <row r="62" spans="2:2">
      <c r="B62" t="s">
        <v>3530</v>
      </c>
    </row>
    <row r="64" spans="2:2">
      <c r="B64" t="s">
        <v>3556</v>
      </c>
    </row>
    <row r="66" spans="2:10">
      <c r="B66" t="s">
        <v>3557</v>
      </c>
    </row>
    <row r="67" spans="2:10">
      <c r="B67" t="s">
        <v>2090</v>
      </c>
    </row>
    <row r="68" spans="2:10">
      <c r="B68" t="s">
        <v>3527</v>
      </c>
    </row>
    <row r="69" spans="2:10">
      <c r="B69" t="s">
        <v>3528</v>
      </c>
    </row>
    <row r="70" spans="2:10">
      <c r="B70" t="s">
        <v>3529</v>
      </c>
    </row>
    <row r="71" spans="2:10">
      <c r="B71" t="s">
        <v>3530</v>
      </c>
    </row>
    <row r="74" spans="2:10">
      <c r="B74" t="s">
        <v>3531</v>
      </c>
    </row>
    <row r="76" spans="2:10">
      <c r="B76" s="39" t="s">
        <v>3532</v>
      </c>
      <c r="C76" s="63"/>
      <c r="D76" s="40"/>
      <c r="E76" s="63" t="s">
        <v>1631</v>
      </c>
      <c r="F76" s="63"/>
      <c r="G76" s="63"/>
      <c r="H76" s="63"/>
      <c r="I76" s="63"/>
      <c r="J76" s="40"/>
    </row>
    <row r="77" spans="2:10">
      <c r="B77" s="22" t="s">
        <v>3533</v>
      </c>
      <c r="C77" s="68"/>
      <c r="D77" s="42"/>
      <c r="E77" s="68" t="s">
        <v>3534</v>
      </c>
      <c r="F77" s="68"/>
      <c r="G77" s="68"/>
      <c r="H77" s="68"/>
      <c r="I77" s="68"/>
      <c r="J77" s="42"/>
    </row>
    <row r="78" spans="2:10">
      <c r="B78" s="22" t="s">
        <v>3535</v>
      </c>
      <c r="C78" s="68"/>
      <c r="D78" s="42"/>
      <c r="E78" s="68" t="s">
        <v>3536</v>
      </c>
      <c r="F78" s="68"/>
      <c r="G78" s="68"/>
      <c r="H78" s="68"/>
      <c r="I78" s="68"/>
      <c r="J78" s="42"/>
    </row>
    <row r="79" spans="2:10">
      <c r="B79" s="22" t="s">
        <v>3537</v>
      </c>
      <c r="C79" s="68"/>
      <c r="D79" s="42"/>
      <c r="E79" s="68" t="s">
        <v>3538</v>
      </c>
      <c r="F79" s="68"/>
      <c r="G79" s="68"/>
      <c r="H79" s="68"/>
      <c r="I79" s="68"/>
      <c r="J79" s="42"/>
    </row>
    <row r="80" spans="2:10">
      <c r="B80" s="22" t="s">
        <v>3539</v>
      </c>
      <c r="C80" s="68"/>
      <c r="D80" s="42"/>
      <c r="E80" s="68" t="s">
        <v>3540</v>
      </c>
      <c r="F80" s="68"/>
      <c r="G80" s="68"/>
      <c r="H80" s="68"/>
      <c r="I80" s="68"/>
      <c r="J80" s="42"/>
    </row>
    <row r="81" spans="2:10">
      <c r="B81" s="23" t="s">
        <v>3541</v>
      </c>
      <c r="C81" s="70"/>
      <c r="D81" s="38"/>
      <c r="E81" s="70" t="s">
        <v>3542</v>
      </c>
      <c r="F81" s="70"/>
      <c r="G81" s="70"/>
      <c r="H81" s="70"/>
      <c r="I81" s="70"/>
      <c r="J81" s="38"/>
    </row>
    <row r="84" spans="2:10">
      <c r="B84" t="s">
        <v>458</v>
      </c>
    </row>
    <row r="85" spans="2:10">
      <c r="B85" t="s">
        <v>3559</v>
      </c>
    </row>
    <row r="86" spans="2:10">
      <c r="B86" t="s">
        <v>3560</v>
      </c>
    </row>
    <row r="87" spans="2:10">
      <c r="B87" t="s">
        <v>454</v>
      </c>
    </row>
    <row r="88" spans="2:10">
      <c r="B88" t="s">
        <v>3561</v>
      </c>
    </row>
    <row r="89" spans="2:10">
      <c r="B89" t="s">
        <v>3562</v>
      </c>
    </row>
    <row r="90" spans="2:10">
      <c r="B90" t="s">
        <v>456</v>
      </c>
    </row>
    <row r="91" spans="2:10">
      <c r="B91" s="61" t="s">
        <v>457</v>
      </c>
    </row>
    <row r="94" spans="2:10">
      <c r="B94" s="18" t="s">
        <v>3543</v>
      </c>
    </row>
    <row r="95" spans="2:10">
      <c r="B95" t="s">
        <v>3544</v>
      </c>
    </row>
    <row r="97" spans="2:2">
      <c r="B97" t="s">
        <v>458</v>
      </c>
    </row>
    <row r="98" spans="2:2">
      <c r="B98" t="s">
        <v>3563</v>
      </c>
    </row>
    <row r="99" spans="2:2">
      <c r="B99" t="s">
        <v>2480</v>
      </c>
    </row>
    <row r="100" spans="2:2">
      <c r="B100" t="s">
        <v>3564</v>
      </c>
    </row>
    <row r="101" spans="2:2">
      <c r="B101" t="s">
        <v>3565</v>
      </c>
    </row>
    <row r="102" spans="2:2">
      <c r="B102" t="s">
        <v>3566</v>
      </c>
    </row>
    <row r="105" spans="2:2">
      <c r="B105" t="s">
        <v>3567</v>
      </c>
    </row>
    <row r="107" spans="2:2">
      <c r="B107" t="s">
        <v>3568</v>
      </c>
    </row>
    <row r="108" spans="2:2">
      <c r="B108" t="s">
        <v>2090</v>
      </c>
    </row>
    <row r="109" spans="2:2">
      <c r="B109" t="s">
        <v>3527</v>
      </c>
    </row>
    <row r="110" spans="2:2">
      <c r="B110" t="s">
        <v>3545</v>
      </c>
    </row>
    <row r="113" spans="2:2">
      <c r="B113" t="s">
        <v>3569</v>
      </c>
    </row>
    <row r="114" spans="2:2">
      <c r="B114" t="s">
        <v>3570</v>
      </c>
    </row>
    <row r="115" spans="2:2">
      <c r="B115" t="s">
        <v>454</v>
      </c>
    </row>
    <row r="116" spans="2:2">
      <c r="B116" t="s">
        <v>3571</v>
      </c>
    </row>
    <row r="117" spans="2:2">
      <c r="B117" t="s">
        <v>3572</v>
      </c>
    </row>
    <row r="118" spans="2:2">
      <c r="B118" t="s">
        <v>456</v>
      </c>
    </row>
    <row r="119" spans="2:2">
      <c r="B119" s="61" t="s">
        <v>457</v>
      </c>
    </row>
    <row r="121" spans="2:2">
      <c r="B121" t="s">
        <v>3567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6.5"/>
  <sheetData>
    <row r="1" spans="1:8">
      <c r="A1" t="str">
        <f>HYPERLINK("#'목차'!A1", "목차")</f>
        <v>목차</v>
      </c>
    </row>
    <row r="2" spans="1:8">
      <c r="B2" s="18" t="s">
        <v>704</v>
      </c>
    </row>
    <row r="4" spans="1:8">
      <c r="B4" t="s">
        <v>705</v>
      </c>
      <c r="H4" t="s">
        <v>717</v>
      </c>
    </row>
    <row r="5" spans="1:8">
      <c r="B5" t="s">
        <v>706</v>
      </c>
      <c r="H5" t="s">
        <v>718</v>
      </c>
    </row>
    <row r="6" spans="1:8">
      <c r="B6" t="s">
        <v>707</v>
      </c>
      <c r="H6" t="s">
        <v>716</v>
      </c>
    </row>
    <row r="7" spans="1:8">
      <c r="B7" t="s">
        <v>708</v>
      </c>
      <c r="H7" t="s">
        <v>719</v>
      </c>
    </row>
    <row r="9" spans="1:8">
      <c r="B9" t="s">
        <v>709</v>
      </c>
      <c r="H9" t="s">
        <v>715</v>
      </c>
    </row>
    <row r="10" spans="1:8">
      <c r="B10" t="s">
        <v>710</v>
      </c>
      <c r="H10" t="s">
        <v>716</v>
      </c>
    </row>
    <row r="11" spans="1:8">
      <c r="B11" t="s">
        <v>711</v>
      </c>
      <c r="H11" t="s">
        <v>720</v>
      </c>
    </row>
    <row r="12" spans="1:8">
      <c r="B12" t="s">
        <v>712</v>
      </c>
      <c r="H12" t="s">
        <v>721</v>
      </c>
    </row>
    <row r="14" spans="1:8">
      <c r="B14" t="s">
        <v>713</v>
      </c>
      <c r="H14" t="s">
        <v>722</v>
      </c>
    </row>
    <row r="15" spans="1:8">
      <c r="B15" t="s">
        <v>714</v>
      </c>
    </row>
    <row r="16" spans="1:8">
      <c r="B16" t="s">
        <v>71</v>
      </c>
    </row>
    <row r="18" spans="2:2">
      <c r="B18" s="18" t="s">
        <v>726</v>
      </c>
    </row>
    <row r="19" spans="2:2">
      <c r="B19" s="18"/>
    </row>
    <row r="20" spans="2:2">
      <c r="B20" s="18" t="s">
        <v>723</v>
      </c>
    </row>
    <row r="21" spans="2:2">
      <c r="B21" s="18" t="s">
        <v>724</v>
      </c>
    </row>
    <row r="22" spans="2:2">
      <c r="B22" s="18" t="s">
        <v>725</v>
      </c>
    </row>
    <row r="24" spans="2:2">
      <c r="B24" t="s">
        <v>727</v>
      </c>
    </row>
    <row r="25" spans="2:2">
      <c r="B25" t="s">
        <v>728</v>
      </c>
    </row>
    <row r="26" spans="2:2">
      <c r="B26" t="s">
        <v>729</v>
      </c>
    </row>
    <row r="27" spans="2:2">
      <c r="B27" t="s">
        <v>730</v>
      </c>
    </row>
    <row r="28" spans="2:2">
      <c r="B28" t="s">
        <v>676</v>
      </c>
    </row>
    <row r="29" spans="2:2">
      <c r="B29" t="s">
        <v>731</v>
      </c>
    </row>
    <row r="30" spans="2:2">
      <c r="B30" t="s">
        <v>621</v>
      </c>
    </row>
    <row r="31" spans="2:2">
      <c r="B31" t="s">
        <v>732</v>
      </c>
    </row>
    <row r="32" spans="2:2">
      <c r="B32" t="s">
        <v>733</v>
      </c>
    </row>
    <row r="33" spans="2:2">
      <c r="B33" t="s">
        <v>734</v>
      </c>
    </row>
    <row r="34" spans="2:2">
      <c r="B34" t="s">
        <v>735</v>
      </c>
    </row>
    <row r="35" spans="2:2">
      <c r="B35" t="s">
        <v>737</v>
      </c>
    </row>
    <row r="36" spans="2:2">
      <c r="B36" t="s">
        <v>736</v>
      </c>
    </row>
    <row r="37" spans="2:2">
      <c r="B37" t="s">
        <v>633</v>
      </c>
    </row>
    <row r="38" spans="2:2">
      <c r="B38" s="61" t="s">
        <v>457</v>
      </c>
    </row>
    <row r="41" spans="2:2">
      <c r="B41" s="18" t="s">
        <v>738</v>
      </c>
    </row>
    <row r="43" spans="2:2">
      <c r="B43" t="s">
        <v>739</v>
      </c>
    </row>
    <row r="44" spans="2:2">
      <c r="B44" t="s">
        <v>740</v>
      </c>
    </row>
    <row r="45" spans="2:2">
      <c r="B45" t="s">
        <v>729</v>
      </c>
    </row>
    <row r="46" spans="2:2">
      <c r="B46" t="s">
        <v>730</v>
      </c>
    </row>
    <row r="47" spans="2:2">
      <c r="B47" t="s">
        <v>621</v>
      </c>
    </row>
    <row r="48" spans="2:2">
      <c r="B48" t="s">
        <v>741</v>
      </c>
    </row>
    <row r="49" spans="2:2">
      <c r="B49" t="s">
        <v>633</v>
      </c>
    </row>
    <row r="50" spans="2:2">
      <c r="B50" s="61" t="s">
        <v>457</v>
      </c>
    </row>
    <row r="53" spans="2:2">
      <c r="B53" s="18" t="s">
        <v>742</v>
      </c>
    </row>
    <row r="54" spans="2:2">
      <c r="B54" s="18" t="s">
        <v>743</v>
      </c>
    </row>
    <row r="55" spans="2:2">
      <c r="B55" s="18" t="s">
        <v>744</v>
      </c>
    </row>
    <row r="57" spans="2:2">
      <c r="B57" t="s">
        <v>745</v>
      </c>
    </row>
    <row r="58" spans="2:2">
      <c r="B58" t="s">
        <v>746</v>
      </c>
    </row>
    <row r="59" spans="2:2">
      <c r="B59" t="s">
        <v>747</v>
      </c>
    </row>
    <row r="60" spans="2:2">
      <c r="B60" t="s">
        <v>730</v>
      </c>
    </row>
    <row r="61" spans="2:2">
      <c r="B61" t="s">
        <v>676</v>
      </c>
    </row>
    <row r="62" spans="2:2">
      <c r="B62" t="s">
        <v>731</v>
      </c>
    </row>
    <row r="63" spans="2:2">
      <c r="B63" t="s">
        <v>621</v>
      </c>
    </row>
    <row r="64" spans="2:2">
      <c r="B64" t="s">
        <v>732</v>
      </c>
    </row>
    <row r="65" spans="2:7">
      <c r="B65" t="s">
        <v>748</v>
      </c>
    </row>
    <row r="66" spans="2:7">
      <c r="B66" t="s">
        <v>749</v>
      </c>
    </row>
    <row r="67" spans="2:7">
      <c r="B67" t="s">
        <v>735</v>
      </c>
    </row>
    <row r="68" spans="2:7">
      <c r="B68" t="s">
        <v>737</v>
      </c>
    </row>
    <row r="69" spans="2:7">
      <c r="B69" t="s">
        <v>736</v>
      </c>
    </row>
    <row r="70" spans="2:7">
      <c r="B70" t="s">
        <v>633</v>
      </c>
    </row>
    <row r="71" spans="2:7">
      <c r="B71" s="61" t="s">
        <v>457</v>
      </c>
    </row>
    <row r="73" spans="2:7">
      <c r="B73" s="18" t="s">
        <v>750</v>
      </c>
    </row>
    <row r="75" spans="2:7">
      <c r="B75" t="s">
        <v>751</v>
      </c>
    </row>
    <row r="76" spans="2:7">
      <c r="B76" t="s">
        <v>752</v>
      </c>
      <c r="G76" s="49" t="s">
        <v>756</v>
      </c>
    </row>
    <row r="78" spans="2:7">
      <c r="B78" t="s">
        <v>753</v>
      </c>
    </row>
    <row r="79" spans="2:7">
      <c r="B79" t="s">
        <v>754</v>
      </c>
      <c r="G79" s="49" t="s">
        <v>756</v>
      </c>
    </row>
    <row r="81" spans="2:2">
      <c r="B81" t="s">
        <v>755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41"/>
  <sheetViews>
    <sheetView workbookViewId="0"/>
  </sheetViews>
  <sheetFormatPr defaultRowHeight="16.5"/>
  <sheetData>
    <row r="1" spans="1:10">
      <c r="A1" t="str">
        <f>HYPERLINK("#'목차'!A1", "목차")</f>
        <v>목차</v>
      </c>
    </row>
    <row r="2" spans="1:10">
      <c r="B2" s="18" t="s">
        <v>1684</v>
      </c>
    </row>
    <row r="3" spans="1:10">
      <c r="B3" t="s">
        <v>1683</v>
      </c>
    </row>
    <row r="4" spans="1:10">
      <c r="B4" t="s">
        <v>1682</v>
      </c>
    </row>
    <row r="5" spans="1:10">
      <c r="B5" t="s">
        <v>1681</v>
      </c>
    </row>
    <row r="6" spans="1:10">
      <c r="B6" t="s">
        <v>1680</v>
      </c>
    </row>
    <row r="8" spans="1:10">
      <c r="B8" s="18" t="s">
        <v>1679</v>
      </c>
    </row>
    <row r="9" spans="1:10">
      <c r="B9" s="18"/>
    </row>
    <row r="10" spans="1:10">
      <c r="B10" t="s">
        <v>1678</v>
      </c>
    </row>
    <row r="11" spans="1:10">
      <c r="B11" t="s">
        <v>2785</v>
      </c>
    </row>
    <row r="13" spans="1:10">
      <c r="B13" t="s">
        <v>2786</v>
      </c>
      <c r="J13" s="61" t="s">
        <v>2794</v>
      </c>
    </row>
    <row r="14" spans="1:10">
      <c r="B14" t="s">
        <v>2787</v>
      </c>
    </row>
    <row r="15" spans="1:10">
      <c r="B15" t="s">
        <v>2788</v>
      </c>
    </row>
    <row r="16" spans="1:10">
      <c r="B16" t="s">
        <v>2789</v>
      </c>
    </row>
    <row r="17" spans="2:10">
      <c r="B17" t="s">
        <v>619</v>
      </c>
    </row>
    <row r="18" spans="2:10">
      <c r="B18" t="s">
        <v>454</v>
      </c>
    </row>
    <row r="19" spans="2:10">
      <c r="B19" t="s">
        <v>2790</v>
      </c>
    </row>
    <row r="20" spans="2:10">
      <c r="B20" t="s">
        <v>455</v>
      </c>
    </row>
    <row r="21" spans="2:10">
      <c r="B21" t="s">
        <v>583</v>
      </c>
    </row>
    <row r="22" spans="2:10">
      <c r="B22" t="s">
        <v>1658</v>
      </c>
    </row>
    <row r="23" spans="2:10">
      <c r="B23" t="s">
        <v>456</v>
      </c>
    </row>
    <row r="24" spans="2:10">
      <c r="B24" s="61" t="s">
        <v>1677</v>
      </c>
    </row>
    <row r="26" spans="2:10">
      <c r="B26" t="s">
        <v>2791</v>
      </c>
      <c r="J26" s="61" t="s">
        <v>2793</v>
      </c>
    </row>
    <row r="27" spans="2:10">
      <c r="B27" t="s">
        <v>2787</v>
      </c>
    </row>
    <row r="28" spans="2:10">
      <c r="B28" t="s">
        <v>2788</v>
      </c>
    </row>
    <row r="29" spans="2:10">
      <c r="B29" t="s">
        <v>2789</v>
      </c>
    </row>
    <row r="30" spans="2:10">
      <c r="B30" s="49" t="s">
        <v>2792</v>
      </c>
    </row>
    <row r="31" spans="2:10">
      <c r="B31" t="s">
        <v>619</v>
      </c>
    </row>
    <row r="32" spans="2:10">
      <c r="B32" t="s">
        <v>454</v>
      </c>
    </row>
    <row r="33" spans="2:10">
      <c r="B33" t="s">
        <v>2790</v>
      </c>
    </row>
    <row r="34" spans="2:10">
      <c r="B34" t="s">
        <v>455</v>
      </c>
    </row>
    <row r="35" spans="2:10">
      <c r="B35" t="s">
        <v>583</v>
      </c>
    </row>
    <row r="36" spans="2:10">
      <c r="B36" t="s">
        <v>1658</v>
      </c>
    </row>
    <row r="37" spans="2:10">
      <c r="B37" t="s">
        <v>456</v>
      </c>
    </row>
    <row r="38" spans="2:10">
      <c r="B38" s="61" t="s">
        <v>1676</v>
      </c>
    </row>
    <row r="40" spans="2:10">
      <c r="B40" t="s">
        <v>2805</v>
      </c>
      <c r="J40" s="61" t="s">
        <v>2824</v>
      </c>
    </row>
    <row r="41" spans="2:10">
      <c r="B41" t="s">
        <v>2806</v>
      </c>
    </row>
    <row r="45" spans="2:10">
      <c r="B45" t="s">
        <v>2797</v>
      </c>
    </row>
    <row r="47" spans="2:10">
      <c r="B47" s="177" t="s">
        <v>1674</v>
      </c>
    </row>
    <row r="48" spans="2:10">
      <c r="B48" s="177" t="s">
        <v>1673</v>
      </c>
    </row>
    <row r="49" spans="2:2">
      <c r="B49" s="177" t="s">
        <v>1672</v>
      </c>
    </row>
    <row r="50" spans="2:2">
      <c r="B50" s="177" t="s">
        <v>1675</v>
      </c>
    </row>
    <row r="52" spans="2:2">
      <c r="B52" t="s">
        <v>2798</v>
      </c>
    </row>
    <row r="54" spans="2:2">
      <c r="B54" t="s">
        <v>2795</v>
      </c>
    </row>
    <row r="55" spans="2:2">
      <c r="B55" t="s">
        <v>2796</v>
      </c>
    </row>
    <row r="58" spans="2:2">
      <c r="B58" t="s">
        <v>2799</v>
      </c>
    </row>
    <row r="60" spans="2:2">
      <c r="B60" t="s">
        <v>2800</v>
      </c>
    </row>
    <row r="61" spans="2:2">
      <c r="B61" t="s">
        <v>2801</v>
      </c>
    </row>
    <row r="62" spans="2:2">
      <c r="B62" t="s">
        <v>2802</v>
      </c>
    </row>
    <row r="63" spans="2:2">
      <c r="B63" t="s">
        <v>2803</v>
      </c>
    </row>
    <row r="65" spans="2:10">
      <c r="B65" t="s">
        <v>2807</v>
      </c>
      <c r="J65" s="61" t="s">
        <v>2825</v>
      </c>
    </row>
    <row r="66" spans="2:10">
      <c r="B66" t="s">
        <v>2808</v>
      </c>
      <c r="J66" s="61" t="s">
        <v>2826</v>
      </c>
    </row>
    <row r="68" spans="2:10">
      <c r="B68" t="s">
        <v>2797</v>
      </c>
    </row>
    <row r="70" spans="2:10">
      <c r="B70" s="177" t="s">
        <v>1674</v>
      </c>
    </row>
    <row r="71" spans="2:10">
      <c r="B71" s="177" t="s">
        <v>1673</v>
      </c>
    </row>
    <row r="72" spans="2:10">
      <c r="B72" s="177" t="s">
        <v>1675</v>
      </c>
    </row>
    <row r="75" spans="2:10">
      <c r="B75" t="s">
        <v>2785</v>
      </c>
    </row>
    <row r="77" spans="2:10">
      <c r="B77" t="s">
        <v>2804</v>
      </c>
    </row>
    <row r="79" spans="2:10">
      <c r="B79" s="177" t="s">
        <v>1674</v>
      </c>
    </row>
    <row r="80" spans="2:10">
      <c r="B80" s="177" t="s">
        <v>1673</v>
      </c>
    </row>
    <row r="81" spans="2:2">
      <c r="B81" s="177" t="s">
        <v>1672</v>
      </c>
    </row>
    <row r="83" spans="2:2">
      <c r="B83" t="s">
        <v>2809</v>
      </c>
    </row>
    <row r="85" spans="2:2">
      <c r="B85" t="s">
        <v>71</v>
      </c>
    </row>
    <row r="88" spans="2:2">
      <c r="B88" s="18" t="s">
        <v>1671</v>
      </c>
    </row>
    <row r="90" spans="2:2">
      <c r="B90" t="s">
        <v>458</v>
      </c>
    </row>
    <row r="91" spans="2:2">
      <c r="B91" t="s">
        <v>2785</v>
      </c>
    </row>
    <row r="93" spans="2:2">
      <c r="B93" t="s">
        <v>2811</v>
      </c>
    </row>
    <row r="94" spans="2:2">
      <c r="B94" t="s">
        <v>619</v>
      </c>
    </row>
    <row r="95" spans="2:2">
      <c r="B95" t="s">
        <v>454</v>
      </c>
    </row>
    <row r="96" spans="2:2">
      <c r="B96" t="s">
        <v>2810</v>
      </c>
    </row>
    <row r="97" spans="2:2">
      <c r="B97" t="s">
        <v>455</v>
      </c>
    </row>
    <row r="98" spans="2:2">
      <c r="B98" t="s">
        <v>583</v>
      </c>
    </row>
    <row r="99" spans="2:2">
      <c r="B99" t="s">
        <v>1658</v>
      </c>
    </row>
    <row r="100" spans="2:2">
      <c r="B100" t="s">
        <v>456</v>
      </c>
    </row>
    <row r="101" spans="2:2">
      <c r="B101" s="61" t="s">
        <v>457</v>
      </c>
    </row>
    <row r="103" spans="2:2">
      <c r="B103" t="s">
        <v>2812</v>
      </c>
    </row>
    <row r="104" spans="2:2">
      <c r="B104" t="s">
        <v>2813</v>
      </c>
    </row>
    <row r="105" spans="2:2">
      <c r="B105" t="s">
        <v>619</v>
      </c>
    </row>
    <row r="106" spans="2:2">
      <c r="B106" t="s">
        <v>454</v>
      </c>
    </row>
    <row r="107" spans="2:2">
      <c r="B107" t="s">
        <v>2810</v>
      </c>
    </row>
    <row r="108" spans="2:2">
      <c r="B108" t="s">
        <v>455</v>
      </c>
    </row>
    <row r="109" spans="2:2">
      <c r="B109" t="s">
        <v>583</v>
      </c>
    </row>
    <row r="110" spans="2:2">
      <c r="B110" t="s">
        <v>1658</v>
      </c>
    </row>
    <row r="111" spans="2:2">
      <c r="B111" t="s">
        <v>456</v>
      </c>
    </row>
    <row r="112" spans="2:2">
      <c r="B112" s="61" t="s">
        <v>457</v>
      </c>
    </row>
    <row r="114" spans="2:2">
      <c r="B114" t="s">
        <v>2815</v>
      </c>
    </row>
    <row r="115" spans="2:2">
      <c r="B115" t="s">
        <v>2814</v>
      </c>
    </row>
    <row r="117" spans="2:2">
      <c r="B117" t="s">
        <v>2816</v>
      </c>
    </row>
    <row r="118" spans="2:2">
      <c r="B118" t="s">
        <v>2817</v>
      </c>
    </row>
    <row r="120" spans="2:2">
      <c r="B120" t="s">
        <v>2818</v>
      </c>
    </row>
    <row r="121" spans="2:2">
      <c r="B121" t="s">
        <v>2819</v>
      </c>
    </row>
    <row r="122" spans="2:2">
      <c r="B122" t="s">
        <v>2820</v>
      </c>
    </row>
    <row r="124" spans="2:2">
      <c r="B124" s="177" t="s">
        <v>1668</v>
      </c>
    </row>
    <row r="125" spans="2:2">
      <c r="B125" s="177" t="s">
        <v>1667</v>
      </c>
    </row>
    <row r="126" spans="2:2">
      <c r="B126" s="177" t="s">
        <v>1669</v>
      </c>
    </row>
    <row r="127" spans="2:2">
      <c r="B127" s="177" t="s">
        <v>1666</v>
      </c>
    </row>
    <row r="130" spans="2:10">
      <c r="B130" t="s">
        <v>2799</v>
      </c>
    </row>
    <row r="132" spans="2:10">
      <c r="B132" t="s">
        <v>2821</v>
      </c>
      <c r="J132" s="61" t="s">
        <v>2823</v>
      </c>
    </row>
    <row r="133" spans="2:10">
      <c r="B133" t="s">
        <v>2822</v>
      </c>
    </row>
    <row r="135" spans="2:10">
      <c r="B135" t="s">
        <v>2818</v>
      </c>
    </row>
    <row r="136" spans="2:10">
      <c r="B136" t="s">
        <v>2819</v>
      </c>
    </row>
    <row r="137" spans="2:10">
      <c r="B137" t="s">
        <v>2820</v>
      </c>
    </row>
    <row r="139" spans="2:10">
      <c r="B139" s="177" t="s">
        <v>1668</v>
      </c>
    </row>
    <row r="140" spans="2:10">
      <c r="B140" s="177" t="s">
        <v>1667</v>
      </c>
    </row>
    <row r="141" spans="2:10">
      <c r="B141" s="177" t="s">
        <v>1666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119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2731</v>
      </c>
    </row>
    <row r="3" spans="1:2">
      <c r="B3" t="s">
        <v>2732</v>
      </c>
    </row>
    <row r="4" spans="1:2">
      <c r="B4" t="s">
        <v>2733</v>
      </c>
    </row>
    <row r="5" spans="1:2">
      <c r="B5" t="s">
        <v>2734</v>
      </c>
    </row>
    <row r="6" spans="1:2">
      <c r="B6" t="s">
        <v>2735</v>
      </c>
    </row>
    <row r="8" spans="1:2">
      <c r="B8" s="18" t="s">
        <v>2736</v>
      </c>
    </row>
    <row r="9" spans="1:2">
      <c r="B9" t="s">
        <v>2737</v>
      </c>
    </row>
    <row r="10" spans="1:2">
      <c r="B10" t="s">
        <v>2738</v>
      </c>
    </row>
    <row r="11" spans="1:2">
      <c r="B11" t="s">
        <v>2739</v>
      </c>
    </row>
    <row r="12" spans="1:2">
      <c r="B12" t="s">
        <v>2740</v>
      </c>
    </row>
    <row r="14" spans="1:2">
      <c r="B14" s="18" t="s">
        <v>2762</v>
      </c>
    </row>
    <row r="16" spans="1:2">
      <c r="B16" t="s">
        <v>458</v>
      </c>
    </row>
    <row r="17" spans="2:8">
      <c r="B17" t="s">
        <v>2759</v>
      </c>
    </row>
    <row r="18" spans="2:8">
      <c r="B18" t="s">
        <v>619</v>
      </c>
    </row>
    <row r="19" spans="2:8">
      <c r="B19" t="s">
        <v>2760</v>
      </c>
    </row>
    <row r="20" spans="2:8">
      <c r="B20" t="s">
        <v>454</v>
      </c>
    </row>
    <row r="21" spans="2:8">
      <c r="B21" t="s">
        <v>2763</v>
      </c>
    </row>
    <row r="22" spans="2:8">
      <c r="B22" t="s">
        <v>2764</v>
      </c>
    </row>
    <row r="23" spans="2:8">
      <c r="B23" t="s">
        <v>617</v>
      </c>
      <c r="H23" s="61" t="s">
        <v>2761</v>
      </c>
    </row>
    <row r="24" spans="2:8">
      <c r="B24" t="s">
        <v>1972</v>
      </c>
    </row>
    <row r="25" spans="2:8">
      <c r="B25" s="61" t="s">
        <v>457</v>
      </c>
    </row>
    <row r="27" spans="2:8">
      <c r="B27" t="s">
        <v>2765</v>
      </c>
    </row>
    <row r="28" spans="2:8">
      <c r="B28" t="s">
        <v>619</v>
      </c>
    </row>
    <row r="29" spans="2:8">
      <c r="B29" t="s">
        <v>454</v>
      </c>
    </row>
    <row r="30" spans="2:8">
      <c r="B30" t="s">
        <v>2766</v>
      </c>
    </row>
    <row r="31" spans="2:8">
      <c r="B31" t="s">
        <v>2741</v>
      </c>
    </row>
    <row r="32" spans="2:8">
      <c r="B32" t="s">
        <v>2767</v>
      </c>
      <c r="H32" s="61" t="s">
        <v>2768</v>
      </c>
    </row>
    <row r="33" spans="2:2">
      <c r="B33" t="s">
        <v>455</v>
      </c>
    </row>
    <row r="34" spans="2:2">
      <c r="B34" t="s">
        <v>583</v>
      </c>
    </row>
    <row r="35" spans="2:2">
      <c r="B35" t="s">
        <v>1658</v>
      </c>
    </row>
    <row r="36" spans="2:2">
      <c r="B36" t="s">
        <v>456</v>
      </c>
    </row>
    <row r="37" spans="2:2">
      <c r="B37" s="61" t="s">
        <v>457</v>
      </c>
    </row>
    <row r="39" spans="2:2">
      <c r="B39" t="s">
        <v>2770</v>
      </c>
    </row>
    <row r="41" spans="2:2">
      <c r="B41" t="s">
        <v>2769</v>
      </c>
    </row>
    <row r="43" spans="2:2">
      <c r="B43" s="177" t="s">
        <v>1674</v>
      </c>
    </row>
    <row r="44" spans="2:2">
      <c r="B44" s="177" t="s">
        <v>1673</v>
      </c>
    </row>
    <row r="45" spans="2:2">
      <c r="B45" s="177" t="s">
        <v>2742</v>
      </c>
    </row>
    <row r="46" spans="2:2">
      <c r="B46" s="177" t="s">
        <v>2743</v>
      </c>
    </row>
    <row r="47" spans="2:2">
      <c r="B47" s="177" t="s">
        <v>2744</v>
      </c>
    </row>
    <row r="48" spans="2:2">
      <c r="B48" s="177" t="s">
        <v>2745</v>
      </c>
    </row>
    <row r="49" spans="2:2">
      <c r="B49" s="177" t="s">
        <v>2746</v>
      </c>
    </row>
    <row r="52" spans="2:2">
      <c r="B52" s="18" t="s">
        <v>2747</v>
      </c>
    </row>
    <row r="53" spans="2:2">
      <c r="B53" t="s">
        <v>2748</v>
      </c>
    </row>
    <row r="55" spans="2:2">
      <c r="B55" s="18" t="s">
        <v>2749</v>
      </c>
    </row>
    <row r="56" spans="2:2">
      <c r="B56" t="s">
        <v>2750</v>
      </c>
    </row>
    <row r="58" spans="2:2">
      <c r="B58" t="s">
        <v>458</v>
      </c>
    </row>
    <row r="59" spans="2:2">
      <c r="B59" t="s">
        <v>2759</v>
      </c>
    </row>
    <row r="60" spans="2:2">
      <c r="B60" t="s">
        <v>619</v>
      </c>
    </row>
    <row r="61" spans="2:2">
      <c r="B61" t="s">
        <v>2760</v>
      </c>
    </row>
    <row r="62" spans="2:2">
      <c r="B62" t="s">
        <v>454</v>
      </c>
    </row>
    <row r="63" spans="2:2">
      <c r="B63" t="s">
        <v>2771</v>
      </c>
    </row>
    <row r="64" spans="2:2">
      <c r="B64" t="s">
        <v>617</v>
      </c>
    </row>
    <row r="65" spans="2:2">
      <c r="B65" t="s">
        <v>456</v>
      </c>
    </row>
    <row r="66" spans="2:2">
      <c r="B66" s="61" t="s">
        <v>457</v>
      </c>
    </row>
    <row r="68" spans="2:2">
      <c r="B68" t="s">
        <v>454</v>
      </c>
    </row>
    <row r="69" spans="2:2">
      <c r="B69" t="s">
        <v>2772</v>
      </c>
    </row>
    <row r="70" spans="2:2">
      <c r="B70" t="s">
        <v>2741</v>
      </c>
    </row>
    <row r="71" spans="2:2">
      <c r="B71" t="s">
        <v>455</v>
      </c>
    </row>
    <row r="72" spans="2:2">
      <c r="B72" t="s">
        <v>583</v>
      </c>
    </row>
    <row r="73" spans="2:2">
      <c r="B73" t="s">
        <v>1658</v>
      </c>
    </row>
    <row r="74" spans="2:2">
      <c r="B74" t="s">
        <v>456</v>
      </c>
    </row>
    <row r="75" spans="2:2">
      <c r="B75" s="61" t="s">
        <v>457</v>
      </c>
    </row>
    <row r="77" spans="2:2">
      <c r="B77" t="s">
        <v>2751</v>
      </c>
    </row>
    <row r="79" spans="2:2">
      <c r="B79" s="18" t="s">
        <v>2752</v>
      </c>
    </row>
    <row r="80" spans="2:2">
      <c r="B80" t="s">
        <v>2753</v>
      </c>
    </row>
    <row r="82" spans="2:2">
      <c r="B82" t="s">
        <v>458</v>
      </c>
    </row>
    <row r="83" spans="2:2">
      <c r="B83" t="s">
        <v>2773</v>
      </c>
    </row>
    <row r="84" spans="2:2">
      <c r="B84" t="s">
        <v>619</v>
      </c>
    </row>
    <row r="85" spans="2:2">
      <c r="B85" t="s">
        <v>2760</v>
      </c>
    </row>
    <row r="86" spans="2:2">
      <c r="B86" t="s">
        <v>2774</v>
      </c>
    </row>
    <row r="87" spans="2:2">
      <c r="B87" t="s">
        <v>2775</v>
      </c>
    </row>
    <row r="88" spans="2:2">
      <c r="B88" t="s">
        <v>2776</v>
      </c>
    </row>
    <row r="89" spans="2:2">
      <c r="B89" s="61" t="s">
        <v>457</v>
      </c>
    </row>
    <row r="91" spans="2:2">
      <c r="B91" t="s">
        <v>2827</v>
      </c>
    </row>
    <row r="93" spans="2:2">
      <c r="B93" t="s">
        <v>2754</v>
      </c>
    </row>
    <row r="95" spans="2:2">
      <c r="B95" t="s">
        <v>2755</v>
      </c>
    </row>
    <row r="96" spans="2:2">
      <c r="B96" t="s">
        <v>2756</v>
      </c>
    </row>
    <row r="97" spans="2:2">
      <c r="B97" t="s">
        <v>2757</v>
      </c>
    </row>
    <row r="98" spans="2:2">
      <c r="B98" t="s">
        <v>2758</v>
      </c>
    </row>
    <row r="100" spans="2:2">
      <c r="B100" t="s">
        <v>2777</v>
      </c>
    </row>
    <row r="103" spans="2:2">
      <c r="B103" t="s">
        <v>458</v>
      </c>
    </row>
    <row r="104" spans="2:2">
      <c r="B104" t="s">
        <v>2778</v>
      </c>
    </row>
    <row r="105" spans="2:2">
      <c r="B105" t="s">
        <v>619</v>
      </c>
    </row>
    <row r="106" spans="2:2">
      <c r="B106" t="s">
        <v>2774</v>
      </c>
    </row>
    <row r="107" spans="2:2">
      <c r="B107" t="s">
        <v>2779</v>
      </c>
    </row>
    <row r="108" spans="2:2">
      <c r="B108" s="61" t="s">
        <v>457</v>
      </c>
    </row>
    <row r="110" spans="2:2">
      <c r="B110" t="s">
        <v>2780</v>
      </c>
    </row>
    <row r="111" spans="2:2">
      <c r="B111" t="s">
        <v>619</v>
      </c>
    </row>
    <row r="112" spans="2:2">
      <c r="B112" t="s">
        <v>2781</v>
      </c>
    </row>
    <row r="113" spans="2:2">
      <c r="B113" t="s">
        <v>2782</v>
      </c>
    </row>
    <row r="114" spans="2:2">
      <c r="B114" t="s">
        <v>2783</v>
      </c>
    </row>
    <row r="115" spans="2:2">
      <c r="B115" t="s">
        <v>829</v>
      </c>
    </row>
    <row r="116" spans="2:2">
      <c r="B116" t="s">
        <v>628</v>
      </c>
    </row>
    <row r="117" spans="2:2">
      <c r="B117" t="s">
        <v>2784</v>
      </c>
    </row>
    <row r="118" spans="2:2">
      <c r="B118" t="s">
        <v>2779</v>
      </c>
    </row>
    <row r="119" spans="2:2">
      <c r="B119" s="61" t="s">
        <v>457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R492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1843</v>
      </c>
    </row>
    <row r="3" spans="1:2">
      <c r="B3" t="s">
        <v>1842</v>
      </c>
    </row>
    <row r="4" spans="1:2">
      <c r="B4" t="s">
        <v>1841</v>
      </c>
    </row>
    <row r="5" spans="1:2">
      <c r="B5" t="s">
        <v>1840</v>
      </c>
    </row>
    <row r="6" spans="1:2">
      <c r="B6" t="s">
        <v>2828</v>
      </c>
    </row>
    <row r="8" spans="1:2">
      <c r="B8" s="18" t="s">
        <v>2994</v>
      </c>
    </row>
    <row r="10" spans="1:2">
      <c r="B10" t="s">
        <v>2969</v>
      </c>
    </row>
    <row r="11" spans="1:2">
      <c r="B11" t="s">
        <v>453</v>
      </c>
    </row>
    <row r="12" spans="1:2">
      <c r="B12" t="s">
        <v>2882</v>
      </c>
    </row>
    <row r="13" spans="1:2">
      <c r="B13" t="s">
        <v>2883</v>
      </c>
    </row>
    <row r="14" spans="1:2">
      <c r="B14" t="s">
        <v>2884</v>
      </c>
    </row>
    <row r="15" spans="1:2">
      <c r="B15" t="s">
        <v>2885</v>
      </c>
    </row>
    <row r="16" spans="1:2">
      <c r="B16" t="s">
        <v>2886</v>
      </c>
    </row>
    <row r="17" spans="2:12">
      <c r="B17" t="s">
        <v>454</v>
      </c>
    </row>
    <row r="18" spans="2:12">
      <c r="B18" t="s">
        <v>2887</v>
      </c>
    </row>
    <row r="19" spans="2:12">
      <c r="B19" s="49" t="s">
        <v>2954</v>
      </c>
    </row>
    <row r="20" spans="2:12">
      <c r="B20" t="s">
        <v>2888</v>
      </c>
    </row>
    <row r="21" spans="2:12">
      <c r="B21" t="s">
        <v>2889</v>
      </c>
    </row>
    <row r="22" spans="2:12">
      <c r="B22" t="s">
        <v>2957</v>
      </c>
    </row>
    <row r="23" spans="2:12">
      <c r="B23" s="49" t="s">
        <v>2958</v>
      </c>
      <c r="L23" t="s">
        <v>1839</v>
      </c>
    </row>
    <row r="24" spans="2:12">
      <c r="B24" t="s">
        <v>538</v>
      </c>
    </row>
    <row r="25" spans="2:12">
      <c r="B25" t="s">
        <v>2888</v>
      </c>
    </row>
    <row r="26" spans="2:12">
      <c r="B26" t="s">
        <v>2890</v>
      </c>
    </row>
    <row r="27" spans="2:12">
      <c r="B27" s="49" t="s">
        <v>2959</v>
      </c>
      <c r="L27" t="s">
        <v>1838</v>
      </c>
    </row>
    <row r="28" spans="2:12">
      <c r="B28" s="49" t="s">
        <v>2960</v>
      </c>
    </row>
    <row r="29" spans="2:12">
      <c r="B29" t="s">
        <v>2961</v>
      </c>
    </row>
    <row r="30" spans="2:12">
      <c r="B30" t="s">
        <v>2956</v>
      </c>
    </row>
    <row r="31" spans="2:12">
      <c r="B31" t="s">
        <v>2888</v>
      </c>
    </row>
    <row r="32" spans="2:12">
      <c r="B32" t="s">
        <v>2890</v>
      </c>
    </row>
    <row r="33" spans="2:12">
      <c r="B33" s="49" t="s">
        <v>2959</v>
      </c>
      <c r="L33" t="s">
        <v>1837</v>
      </c>
    </row>
    <row r="34" spans="2:12">
      <c r="B34" s="49" t="s">
        <v>2962</v>
      </c>
    </row>
    <row r="35" spans="2:12">
      <c r="B35" t="s">
        <v>2963</v>
      </c>
    </row>
    <row r="36" spans="2:12">
      <c r="B36" t="s">
        <v>2956</v>
      </c>
    </row>
    <row r="37" spans="2:12">
      <c r="B37" t="s">
        <v>2888</v>
      </c>
    </row>
    <row r="38" spans="2:12">
      <c r="B38" t="s">
        <v>2891</v>
      </c>
    </row>
    <row r="39" spans="2:12">
      <c r="B39" s="49" t="s">
        <v>2964</v>
      </c>
    </row>
    <row r="40" spans="2:12">
      <c r="B40" t="s">
        <v>2955</v>
      </c>
    </row>
    <row r="41" spans="2:12">
      <c r="B41" t="s">
        <v>2888</v>
      </c>
    </row>
    <row r="42" spans="2:12">
      <c r="B42" t="s">
        <v>2892</v>
      </c>
    </row>
    <row r="43" spans="2:12">
      <c r="B43" t="s">
        <v>2965</v>
      </c>
    </row>
    <row r="44" spans="2:12">
      <c r="B44" t="s">
        <v>2956</v>
      </c>
    </row>
    <row r="45" spans="2:12">
      <c r="B45" t="s">
        <v>456</v>
      </c>
    </row>
    <row r="46" spans="2:12">
      <c r="B46" s="61" t="s">
        <v>1676</v>
      </c>
    </row>
    <row r="48" spans="2:12">
      <c r="B48" t="s">
        <v>1836</v>
      </c>
    </row>
    <row r="49" spans="2:2">
      <c r="B49" t="s">
        <v>1826</v>
      </c>
    </row>
    <row r="50" spans="2:2">
      <c r="B50" t="s">
        <v>1835</v>
      </c>
    </row>
    <row r="51" spans="2:2">
      <c r="B51" t="s">
        <v>1826</v>
      </c>
    </row>
    <row r="52" spans="2:2">
      <c r="B52" t="s">
        <v>1833</v>
      </c>
    </row>
    <row r="53" spans="2:2">
      <c r="B53" t="s">
        <v>1834</v>
      </c>
    </row>
    <row r="54" spans="2:2">
      <c r="B54" t="s">
        <v>2966</v>
      </c>
    </row>
    <row r="55" spans="2:2">
      <c r="B55" t="s">
        <v>1826</v>
      </c>
    </row>
    <row r="56" spans="2:2">
      <c r="B56" t="s">
        <v>1833</v>
      </c>
    </row>
    <row r="57" spans="2:2">
      <c r="B57" t="s">
        <v>1832</v>
      </c>
    </row>
    <row r="58" spans="2:2">
      <c r="B58" t="s">
        <v>2966</v>
      </c>
    </row>
    <row r="59" spans="2:2">
      <c r="B59" t="s">
        <v>1826</v>
      </c>
    </row>
    <row r="60" spans="2:2">
      <c r="B60" t="s">
        <v>1831</v>
      </c>
    </row>
    <row r="61" spans="2:2">
      <c r="B61" t="s">
        <v>2967</v>
      </c>
    </row>
    <row r="62" spans="2:2">
      <c r="B62" t="s">
        <v>1826</v>
      </c>
    </row>
    <row r="63" spans="2:2">
      <c r="B63" t="s">
        <v>1830</v>
      </c>
    </row>
    <row r="64" spans="2:2">
      <c r="B64" t="s">
        <v>2968</v>
      </c>
    </row>
    <row r="65" spans="2:2">
      <c r="B65" t="s">
        <v>2967</v>
      </c>
    </row>
    <row r="67" spans="2:2">
      <c r="B67" t="s">
        <v>1776</v>
      </c>
    </row>
    <row r="68" spans="2:2">
      <c r="B68" t="s">
        <v>453</v>
      </c>
    </row>
    <row r="69" spans="2:2">
      <c r="B69" t="s">
        <v>2970</v>
      </c>
    </row>
    <row r="70" spans="2:2">
      <c r="B70" t="s">
        <v>1300</v>
      </c>
    </row>
    <row r="71" spans="2:2">
      <c r="B71" t="s">
        <v>2971</v>
      </c>
    </row>
    <row r="72" spans="2:2">
      <c r="B72" t="s">
        <v>2972</v>
      </c>
    </row>
    <row r="73" spans="2:2">
      <c r="B73" t="s">
        <v>2883</v>
      </c>
    </row>
    <row r="74" spans="2:2">
      <c r="B74" t="s">
        <v>2973</v>
      </c>
    </row>
    <row r="75" spans="2:2">
      <c r="B75" t="s">
        <v>2974</v>
      </c>
    </row>
    <row r="76" spans="2:2">
      <c r="B76" t="s">
        <v>2975</v>
      </c>
    </row>
    <row r="77" spans="2:2">
      <c r="B77" t="s">
        <v>454</v>
      </c>
    </row>
    <row r="78" spans="2:2">
      <c r="B78" t="s">
        <v>2991</v>
      </c>
    </row>
    <row r="79" spans="2:2">
      <c r="B79" s="49" t="s">
        <v>2985</v>
      </c>
    </row>
    <row r="80" spans="2:2">
      <c r="B80" t="s">
        <v>2893</v>
      </c>
    </row>
    <row r="81" spans="2:2">
      <c r="B81" t="s">
        <v>2984</v>
      </c>
    </row>
    <row r="82" spans="2:2">
      <c r="B82" t="s">
        <v>2989</v>
      </c>
    </row>
    <row r="83" spans="2:2">
      <c r="B83" s="49" t="s">
        <v>2986</v>
      </c>
    </row>
    <row r="84" spans="2:2">
      <c r="B84" t="s">
        <v>2888</v>
      </c>
    </row>
    <row r="85" spans="2:2">
      <c r="B85" t="s">
        <v>2894</v>
      </c>
    </row>
    <row r="86" spans="2:2">
      <c r="B86" t="s">
        <v>2987</v>
      </c>
    </row>
    <row r="87" spans="2:2">
      <c r="B87" t="s">
        <v>2988</v>
      </c>
    </row>
    <row r="88" spans="2:2">
      <c r="B88" s="49" t="s">
        <v>2983</v>
      </c>
    </row>
    <row r="89" spans="2:2">
      <c r="B89" t="s">
        <v>2888</v>
      </c>
    </row>
    <row r="90" spans="2:2">
      <c r="B90" t="s">
        <v>2895</v>
      </c>
    </row>
    <row r="91" spans="2:2">
      <c r="B91" t="s">
        <v>2990</v>
      </c>
    </row>
    <row r="92" spans="2:2">
      <c r="B92" t="s">
        <v>2982</v>
      </c>
    </row>
    <row r="93" spans="2:2">
      <c r="B93" t="s">
        <v>538</v>
      </c>
    </row>
    <row r="94" spans="2:2">
      <c r="B94" t="s">
        <v>2888</v>
      </c>
    </row>
    <row r="95" spans="2:2">
      <c r="B95" t="s">
        <v>2896</v>
      </c>
    </row>
    <row r="96" spans="2:2">
      <c r="B96" s="49" t="s">
        <v>2981</v>
      </c>
    </row>
    <row r="97" spans="2:2">
      <c r="B97" t="s">
        <v>535</v>
      </c>
    </row>
    <row r="98" spans="2:2">
      <c r="B98" t="s">
        <v>2976</v>
      </c>
    </row>
    <row r="99" spans="2:2">
      <c r="B99" t="s">
        <v>2977</v>
      </c>
    </row>
    <row r="100" spans="2:2">
      <c r="B100" t="s">
        <v>2978</v>
      </c>
    </row>
    <row r="101" spans="2:2">
      <c r="B101" t="s">
        <v>538</v>
      </c>
    </row>
    <row r="102" spans="2:2">
      <c r="B102" t="s">
        <v>2979</v>
      </c>
    </row>
    <row r="103" spans="2:2">
      <c r="B103" t="s">
        <v>2980</v>
      </c>
    </row>
    <row r="104" spans="2:2">
      <c r="B104" t="s">
        <v>456</v>
      </c>
    </row>
    <row r="105" spans="2:2">
      <c r="B105" s="61" t="s">
        <v>1676</v>
      </c>
    </row>
    <row r="107" spans="2:2">
      <c r="B107" t="s">
        <v>1829</v>
      </c>
    </row>
    <row r="108" spans="2:2">
      <c r="B108" t="s">
        <v>2992</v>
      </c>
    </row>
    <row r="109" spans="2:2">
      <c r="B109" t="s">
        <v>1826</v>
      </c>
    </row>
    <row r="110" spans="2:2">
      <c r="B110" t="s">
        <v>1828</v>
      </c>
    </row>
    <row r="111" spans="2:2">
      <c r="B111" t="s">
        <v>1813</v>
      </c>
    </row>
    <row r="112" spans="2:2">
      <c r="B112" t="s">
        <v>1826</v>
      </c>
    </row>
    <row r="113" spans="2:2">
      <c r="B113" t="s">
        <v>1827</v>
      </c>
    </row>
    <row r="114" spans="2:2">
      <c r="B114" t="s">
        <v>1824</v>
      </c>
    </row>
    <row r="115" spans="2:2">
      <c r="B115" t="s">
        <v>1823</v>
      </c>
    </row>
    <row r="116" spans="2:2">
      <c r="B116" t="s">
        <v>1822</v>
      </c>
    </row>
    <row r="117" spans="2:2">
      <c r="B117" t="s">
        <v>1821</v>
      </c>
    </row>
    <row r="118" spans="2:2">
      <c r="B118" t="s">
        <v>1820</v>
      </c>
    </row>
    <row r="119" spans="2:2">
      <c r="B119" t="s">
        <v>1819</v>
      </c>
    </row>
    <row r="120" spans="2:2">
      <c r="B120" t="s">
        <v>1818</v>
      </c>
    </row>
    <row r="121" spans="2:2">
      <c r="B121" t="s">
        <v>1817</v>
      </c>
    </row>
    <row r="122" spans="2:2">
      <c r="B122" t="s">
        <v>1816</v>
      </c>
    </row>
    <row r="123" spans="2:2">
      <c r="B123" t="s">
        <v>1815</v>
      </c>
    </row>
    <row r="124" spans="2:2">
      <c r="B124" t="s">
        <v>1814</v>
      </c>
    </row>
    <row r="125" spans="2:2">
      <c r="B125" t="s">
        <v>1813</v>
      </c>
    </row>
    <row r="126" spans="2:2">
      <c r="B126" t="s">
        <v>1826</v>
      </c>
    </row>
    <row r="127" spans="2:2">
      <c r="B127" t="s">
        <v>1825</v>
      </c>
    </row>
    <row r="128" spans="2:2">
      <c r="B128" t="s">
        <v>1824</v>
      </c>
    </row>
    <row r="129" spans="2:2">
      <c r="B129" t="s">
        <v>1823</v>
      </c>
    </row>
    <row r="130" spans="2:2">
      <c r="B130" t="s">
        <v>1822</v>
      </c>
    </row>
    <row r="131" spans="2:2">
      <c r="B131" t="s">
        <v>1821</v>
      </c>
    </row>
    <row r="132" spans="2:2">
      <c r="B132" t="s">
        <v>1820</v>
      </c>
    </row>
    <row r="133" spans="2:2">
      <c r="B133" t="s">
        <v>1819</v>
      </c>
    </row>
    <row r="134" spans="2:2">
      <c r="B134" t="s">
        <v>1818</v>
      </c>
    </row>
    <row r="135" spans="2:2">
      <c r="B135" t="s">
        <v>1817</v>
      </c>
    </row>
    <row r="136" spans="2:2">
      <c r="B136" t="s">
        <v>1816</v>
      </c>
    </row>
    <row r="137" spans="2:2">
      <c r="B137" t="s">
        <v>1815</v>
      </c>
    </row>
    <row r="138" spans="2:2">
      <c r="B138" t="s">
        <v>1814</v>
      </c>
    </row>
    <row r="139" spans="2:2">
      <c r="B139" t="s">
        <v>1813</v>
      </c>
    </row>
    <row r="140" spans="2:2">
      <c r="B140" t="s">
        <v>1813</v>
      </c>
    </row>
    <row r="141" spans="2:2">
      <c r="B141" t="s">
        <v>2993</v>
      </c>
    </row>
    <row r="144" spans="2:2">
      <c r="B144" s="18" t="s">
        <v>2995</v>
      </c>
    </row>
    <row r="145" spans="2:18">
      <c r="B145" t="s">
        <v>1812</v>
      </c>
    </row>
    <row r="147" spans="2:18">
      <c r="B147" s="39" t="s">
        <v>1811</v>
      </c>
      <c r="C147" s="39" t="s">
        <v>1810</v>
      </c>
      <c r="D147" s="63"/>
      <c r="E147" s="40"/>
      <c r="F147" s="63" t="s">
        <v>1809</v>
      </c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40"/>
    </row>
    <row r="148" spans="2:18">
      <c r="B148" s="22" t="s">
        <v>1792</v>
      </c>
      <c r="C148" s="22" t="s">
        <v>1808</v>
      </c>
      <c r="D148" s="68"/>
      <c r="E148" s="42"/>
      <c r="F148" s="68" t="s">
        <v>1807</v>
      </c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42"/>
    </row>
    <row r="149" spans="2:18">
      <c r="B149" s="22" t="s">
        <v>1792</v>
      </c>
      <c r="C149" s="22" t="s">
        <v>1806</v>
      </c>
      <c r="D149" s="68"/>
      <c r="E149" s="42"/>
      <c r="F149" s="68" t="s">
        <v>1805</v>
      </c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42"/>
    </row>
    <row r="150" spans="2:18">
      <c r="B150" s="22" t="s">
        <v>1785</v>
      </c>
      <c r="C150" s="22" t="s">
        <v>1804</v>
      </c>
      <c r="D150" s="68"/>
      <c r="E150" s="42"/>
      <c r="F150" s="68" t="s">
        <v>1803</v>
      </c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42"/>
    </row>
    <row r="151" spans="2:18">
      <c r="B151" s="22" t="s">
        <v>1785</v>
      </c>
      <c r="C151" s="22" t="s">
        <v>1802</v>
      </c>
      <c r="D151" s="68"/>
      <c r="E151" s="42"/>
      <c r="F151" s="68" t="s">
        <v>1801</v>
      </c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42"/>
    </row>
    <row r="152" spans="2:18">
      <c r="B152" s="22" t="s">
        <v>1785</v>
      </c>
      <c r="C152" s="22" t="s">
        <v>1800</v>
      </c>
      <c r="D152" s="68"/>
      <c r="E152" s="42"/>
      <c r="F152" s="68" t="s">
        <v>1799</v>
      </c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42"/>
    </row>
    <row r="153" spans="2:18">
      <c r="B153" s="22" t="s">
        <v>1785</v>
      </c>
      <c r="C153" s="22" t="s">
        <v>1798</v>
      </c>
      <c r="D153" s="68"/>
      <c r="E153" s="42"/>
      <c r="F153" s="68" t="s">
        <v>1797</v>
      </c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42"/>
    </row>
    <row r="154" spans="2:18">
      <c r="B154" s="22" t="s">
        <v>1792</v>
      </c>
      <c r="C154" s="22" t="s">
        <v>1796</v>
      </c>
      <c r="D154" s="68"/>
      <c r="E154" s="42"/>
      <c r="F154" s="68" t="s">
        <v>1795</v>
      </c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42"/>
    </row>
    <row r="155" spans="2:18">
      <c r="B155" s="22" t="s">
        <v>1792</v>
      </c>
      <c r="C155" s="22" t="s">
        <v>1794</v>
      </c>
      <c r="D155" s="68"/>
      <c r="E155" s="42"/>
      <c r="F155" s="68" t="s">
        <v>1793</v>
      </c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42"/>
    </row>
    <row r="156" spans="2:18">
      <c r="B156" s="22" t="s">
        <v>1792</v>
      </c>
      <c r="C156" s="22" t="s">
        <v>1791</v>
      </c>
      <c r="D156" s="68"/>
      <c r="E156" s="42"/>
      <c r="F156" s="68" t="s">
        <v>1790</v>
      </c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42"/>
    </row>
    <row r="157" spans="2:18">
      <c r="B157" s="22" t="s">
        <v>1785</v>
      </c>
      <c r="C157" s="22" t="s">
        <v>1789</v>
      </c>
      <c r="D157" s="68"/>
      <c r="E157" s="42"/>
      <c r="F157" s="68" t="s">
        <v>1788</v>
      </c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42"/>
    </row>
    <row r="158" spans="2:18">
      <c r="B158" s="22" t="s">
        <v>1785</v>
      </c>
      <c r="C158" s="22" t="s">
        <v>1787</v>
      </c>
      <c r="D158" s="68"/>
      <c r="E158" s="42"/>
      <c r="F158" s="68" t="s">
        <v>1786</v>
      </c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42"/>
    </row>
    <row r="159" spans="2:18">
      <c r="B159" s="23" t="s">
        <v>1785</v>
      </c>
      <c r="C159" s="23" t="s">
        <v>1784</v>
      </c>
      <c r="D159" s="70"/>
      <c r="E159" s="38"/>
      <c r="F159" s="70" t="s">
        <v>1783</v>
      </c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38"/>
    </row>
    <row r="162" spans="2:11">
      <c r="B162" t="s">
        <v>1782</v>
      </c>
    </row>
    <row r="163" spans="2:11">
      <c r="B163" t="s">
        <v>2996</v>
      </c>
    </row>
    <row r="165" spans="2:11">
      <c r="B165" t="s">
        <v>453</v>
      </c>
    </row>
    <row r="166" spans="2:11">
      <c r="B166" t="s">
        <v>2997</v>
      </c>
    </row>
    <row r="167" spans="2:11">
      <c r="B167" t="s">
        <v>2998</v>
      </c>
    </row>
    <row r="168" spans="2:11">
      <c r="B168" s="49" t="s">
        <v>3004</v>
      </c>
      <c r="K168" t="s">
        <v>1781</v>
      </c>
    </row>
    <row r="169" spans="2:11">
      <c r="B169" t="s">
        <v>454</v>
      </c>
    </row>
    <row r="170" spans="2:11">
      <c r="B170" s="49" t="s">
        <v>2999</v>
      </c>
      <c r="K170" t="s">
        <v>1780</v>
      </c>
    </row>
    <row r="171" spans="2:11">
      <c r="B171" s="49" t="s">
        <v>3000</v>
      </c>
      <c r="K171" t="s">
        <v>1779</v>
      </c>
    </row>
    <row r="172" spans="2:11">
      <c r="B172" s="49" t="s">
        <v>3001</v>
      </c>
      <c r="K172" t="s">
        <v>1778</v>
      </c>
    </row>
    <row r="173" spans="2:11">
      <c r="B173" s="49" t="s">
        <v>3002</v>
      </c>
      <c r="K173" t="s">
        <v>1777</v>
      </c>
    </row>
    <row r="174" spans="2:11">
      <c r="B174" t="s">
        <v>3003</v>
      </c>
    </row>
    <row r="175" spans="2:11">
      <c r="B175" s="61" t="s">
        <v>1676</v>
      </c>
    </row>
    <row r="177" spans="2:2">
      <c r="B177" t="s">
        <v>3005</v>
      </c>
    </row>
    <row r="180" spans="2:2">
      <c r="B180" t="s">
        <v>1776</v>
      </c>
    </row>
    <row r="181" spans="2:2">
      <c r="B181" t="s">
        <v>453</v>
      </c>
    </row>
    <row r="182" spans="2:2">
      <c r="B182" s="49" t="s">
        <v>2944</v>
      </c>
    </row>
    <row r="183" spans="2:2">
      <c r="B183" t="s">
        <v>3007</v>
      </c>
    </row>
    <row r="184" spans="2:2">
      <c r="B184" t="s">
        <v>1474</v>
      </c>
    </row>
    <row r="185" spans="2:2">
      <c r="B185" t="s">
        <v>1475</v>
      </c>
    </row>
    <row r="186" spans="2:2">
      <c r="B186" t="s">
        <v>1997</v>
      </c>
    </row>
    <row r="187" spans="2:2">
      <c r="B187" t="s">
        <v>2907</v>
      </c>
    </row>
    <row r="188" spans="2:2">
      <c r="B188" t="s">
        <v>454</v>
      </c>
    </row>
    <row r="189" spans="2:2">
      <c r="B189" t="s">
        <v>3008</v>
      </c>
    </row>
    <row r="190" spans="2:2">
      <c r="B190" s="49" t="s">
        <v>3009</v>
      </c>
    </row>
    <row r="191" spans="2:2">
      <c r="B191" s="49" t="s">
        <v>3010</v>
      </c>
    </row>
    <row r="192" spans="2:2">
      <c r="B192" s="49" t="s">
        <v>3011</v>
      </c>
    </row>
    <row r="193" spans="2:8">
      <c r="B193" s="49" t="s">
        <v>3012</v>
      </c>
      <c r="H193" t="s">
        <v>1775</v>
      </c>
    </row>
    <row r="194" spans="2:8">
      <c r="B194" s="49" t="s">
        <v>3013</v>
      </c>
    </row>
    <row r="195" spans="2:8">
      <c r="B195" s="49" t="s">
        <v>2950</v>
      </c>
    </row>
    <row r="196" spans="2:8">
      <c r="B196" s="49" t="s">
        <v>3018</v>
      </c>
    </row>
    <row r="197" spans="2:8">
      <c r="B197" s="49" t="s">
        <v>3015</v>
      </c>
    </row>
    <row r="198" spans="2:8">
      <c r="B198" s="49" t="s">
        <v>3016</v>
      </c>
    </row>
    <row r="199" spans="2:8">
      <c r="B199" s="49" t="s">
        <v>3017</v>
      </c>
    </row>
    <row r="200" spans="2:8">
      <c r="B200" t="s">
        <v>3014</v>
      </c>
    </row>
    <row r="201" spans="2:8">
      <c r="B201" t="s">
        <v>538</v>
      </c>
    </row>
    <row r="202" spans="2:8">
      <c r="B202" s="49" t="s">
        <v>2951</v>
      </c>
    </row>
    <row r="203" spans="2:8">
      <c r="B203" t="s">
        <v>455</v>
      </c>
    </row>
    <row r="204" spans="2:8">
      <c r="B204" t="s">
        <v>583</v>
      </c>
    </row>
    <row r="205" spans="2:8">
      <c r="B205" t="s">
        <v>3006</v>
      </c>
    </row>
    <row r="206" spans="2:8">
      <c r="B206" t="s">
        <v>456</v>
      </c>
    </row>
    <row r="207" spans="2:8">
      <c r="B207" s="61" t="s">
        <v>1676</v>
      </c>
    </row>
    <row r="209" spans="2:9">
      <c r="B209" t="s">
        <v>1774</v>
      </c>
    </row>
    <row r="210" spans="2:9">
      <c r="B210" t="s">
        <v>1773</v>
      </c>
    </row>
    <row r="211" spans="2:9">
      <c r="B211" t="s">
        <v>1772</v>
      </c>
    </row>
    <row r="213" spans="2:9">
      <c r="B213" t="s">
        <v>1771</v>
      </c>
    </row>
    <row r="214" spans="2:9">
      <c r="B214" t="s">
        <v>453</v>
      </c>
    </row>
    <row r="215" spans="2:9">
      <c r="B215" s="49" t="s">
        <v>2944</v>
      </c>
    </row>
    <row r="216" spans="2:9">
      <c r="B216" t="s">
        <v>3007</v>
      </c>
    </row>
    <row r="217" spans="2:9">
      <c r="B217" t="s">
        <v>2907</v>
      </c>
    </row>
    <row r="218" spans="2:9">
      <c r="B218" t="s">
        <v>2906</v>
      </c>
    </row>
    <row r="219" spans="2:9">
      <c r="B219" s="49" t="s">
        <v>2905</v>
      </c>
      <c r="I219" t="s">
        <v>1770</v>
      </c>
    </row>
    <row r="220" spans="2:9">
      <c r="B220" t="s">
        <v>3024</v>
      </c>
    </row>
    <row r="221" spans="2:9">
      <c r="B221" t="s">
        <v>454</v>
      </c>
    </row>
    <row r="222" spans="2:9">
      <c r="B222" t="s">
        <v>3008</v>
      </c>
    </row>
    <row r="223" spans="2:9">
      <c r="B223" s="49" t="s">
        <v>3009</v>
      </c>
    </row>
    <row r="224" spans="2:9">
      <c r="B224" s="49" t="s">
        <v>3010</v>
      </c>
    </row>
    <row r="225" spans="2:9">
      <c r="B225" s="49" t="s">
        <v>3023</v>
      </c>
      <c r="I225" t="s">
        <v>1769</v>
      </c>
    </row>
    <row r="226" spans="2:9">
      <c r="B226" s="49" t="s">
        <v>3022</v>
      </c>
    </row>
    <row r="227" spans="2:9">
      <c r="B227" s="49" t="s">
        <v>3021</v>
      </c>
    </row>
    <row r="228" spans="2:9">
      <c r="B228" s="49" t="s">
        <v>538</v>
      </c>
    </row>
    <row r="229" spans="2:9">
      <c r="B229" s="49" t="s">
        <v>2950</v>
      </c>
    </row>
    <row r="230" spans="2:9">
      <c r="B230" s="49" t="s">
        <v>3025</v>
      </c>
    </row>
    <row r="231" spans="2:9">
      <c r="B231" s="59" t="s">
        <v>2912</v>
      </c>
    </row>
    <row r="232" spans="2:9">
      <c r="B232" s="49" t="s">
        <v>3020</v>
      </c>
    </row>
    <row r="233" spans="2:9">
      <c r="B233" t="s">
        <v>2914</v>
      </c>
    </row>
    <row r="234" spans="2:9">
      <c r="B234" s="59" t="s">
        <v>3019</v>
      </c>
    </row>
    <row r="235" spans="2:9">
      <c r="B235" t="s">
        <v>538</v>
      </c>
    </row>
    <row r="236" spans="2:9">
      <c r="B236" s="49" t="s">
        <v>2951</v>
      </c>
    </row>
    <row r="237" spans="2:9">
      <c r="B237" t="s">
        <v>455</v>
      </c>
    </row>
    <row r="238" spans="2:9">
      <c r="B238" t="s">
        <v>583</v>
      </c>
    </row>
    <row r="239" spans="2:9">
      <c r="B239" t="s">
        <v>3006</v>
      </c>
    </row>
    <row r="240" spans="2:9">
      <c r="B240" t="s">
        <v>456</v>
      </c>
    </row>
    <row r="241" spans="2:2">
      <c r="B241" s="61" t="s">
        <v>1676</v>
      </c>
    </row>
    <row r="243" spans="2:2">
      <c r="B243" s="177" t="s">
        <v>1730</v>
      </c>
    </row>
    <row r="244" spans="2:2">
      <c r="B244" s="177" t="s">
        <v>1729</v>
      </c>
    </row>
    <row r="245" spans="2:2">
      <c r="B245" s="177" t="s">
        <v>1725</v>
      </c>
    </row>
    <row r="246" spans="2:2">
      <c r="B246" s="177" t="s">
        <v>1721</v>
      </c>
    </row>
    <row r="247" spans="2:2">
      <c r="B247" s="177" t="s">
        <v>1720</v>
      </c>
    </row>
    <row r="248" spans="2:2">
      <c r="B248" s="177" t="s">
        <v>1716</v>
      </c>
    </row>
    <row r="249" spans="2:2">
      <c r="B249" s="177" t="s">
        <v>1692</v>
      </c>
    </row>
    <row r="250" spans="2:2">
      <c r="B250" s="177" t="s">
        <v>1691</v>
      </c>
    </row>
    <row r="251" spans="2:2">
      <c r="B251" s="177" t="s">
        <v>1687</v>
      </c>
    </row>
    <row r="254" spans="2:2">
      <c r="B254" s="18" t="s">
        <v>1768</v>
      </c>
    </row>
    <row r="255" spans="2:2">
      <c r="B255" t="s">
        <v>1767</v>
      </c>
    </row>
    <row r="257" spans="2:8">
      <c r="B257" t="s">
        <v>1766</v>
      </c>
    </row>
    <row r="258" spans="2:8">
      <c r="B258" t="s">
        <v>453</v>
      </c>
    </row>
    <row r="259" spans="2:8">
      <c r="B259" t="s">
        <v>2921</v>
      </c>
    </row>
    <row r="260" spans="2:8">
      <c r="B260" t="s">
        <v>2943</v>
      </c>
      <c r="H260" t="s">
        <v>1765</v>
      </c>
    </row>
    <row r="261" spans="2:8">
      <c r="B261" t="s">
        <v>2944</v>
      </c>
    </row>
    <row r="262" spans="2:8">
      <c r="B262" t="s">
        <v>2907</v>
      </c>
    </row>
    <row r="263" spans="2:8">
      <c r="B263" t="s">
        <v>2945</v>
      </c>
    </row>
    <row r="264" spans="2:8">
      <c r="B264" t="s">
        <v>454</v>
      </c>
    </row>
    <row r="265" spans="2:8">
      <c r="B265" t="s">
        <v>2938</v>
      </c>
    </row>
    <row r="266" spans="2:8">
      <c r="B266" t="s">
        <v>2939</v>
      </c>
    </row>
    <row r="267" spans="2:8">
      <c r="B267" t="s">
        <v>2940</v>
      </c>
    </row>
    <row r="268" spans="2:8">
      <c r="B268" t="s">
        <v>538</v>
      </c>
    </row>
    <row r="269" spans="2:8">
      <c r="B269" t="s">
        <v>2941</v>
      </c>
    </row>
    <row r="270" spans="2:8">
      <c r="B270" t="s">
        <v>2946</v>
      </c>
    </row>
    <row r="271" spans="2:8">
      <c r="B271" t="s">
        <v>2947</v>
      </c>
    </row>
    <row r="272" spans="2:8">
      <c r="B272" t="s">
        <v>2948</v>
      </c>
    </row>
    <row r="273" spans="2:2">
      <c r="B273" t="s">
        <v>538</v>
      </c>
    </row>
    <row r="274" spans="2:2">
      <c r="B274" t="s">
        <v>2949</v>
      </c>
    </row>
    <row r="275" spans="2:2">
      <c r="B275" t="s">
        <v>2950</v>
      </c>
    </row>
    <row r="276" spans="2:2">
      <c r="B276" t="s">
        <v>2951</v>
      </c>
    </row>
    <row r="277" spans="2:2">
      <c r="B277" t="s">
        <v>456</v>
      </c>
    </row>
    <row r="278" spans="2:2">
      <c r="B278" s="61" t="s">
        <v>1676</v>
      </c>
    </row>
    <row r="280" spans="2:2">
      <c r="B280" t="s">
        <v>1764</v>
      </c>
    </row>
    <row r="282" spans="2:2">
      <c r="B282" t="s">
        <v>453</v>
      </c>
    </row>
    <row r="283" spans="2:2">
      <c r="B283" t="s">
        <v>2921</v>
      </c>
    </row>
    <row r="284" spans="2:2">
      <c r="B284" t="s">
        <v>2899</v>
      </c>
    </row>
    <row r="285" spans="2:2">
      <c r="B285" t="s">
        <v>454</v>
      </c>
    </row>
    <row r="286" spans="2:2">
      <c r="B286" t="s">
        <v>2938</v>
      </c>
    </row>
    <row r="287" spans="2:2">
      <c r="B287" t="s">
        <v>2939</v>
      </c>
    </row>
    <row r="288" spans="2:2">
      <c r="B288" t="s">
        <v>2940</v>
      </c>
    </row>
    <row r="289" spans="2:2">
      <c r="B289" t="s">
        <v>538</v>
      </c>
    </row>
    <row r="290" spans="2:2">
      <c r="B290" t="s">
        <v>2941</v>
      </c>
    </row>
    <row r="291" spans="2:2">
      <c r="B291" t="s">
        <v>2952</v>
      </c>
    </row>
    <row r="292" spans="2:2">
      <c r="B292" t="s">
        <v>2953</v>
      </c>
    </row>
    <row r="293" spans="2:2">
      <c r="B293" t="s">
        <v>456</v>
      </c>
    </row>
    <row r="294" spans="2:2">
      <c r="B294" s="61" t="s">
        <v>1676</v>
      </c>
    </row>
    <row r="296" spans="2:2">
      <c r="B296" t="s">
        <v>1763</v>
      </c>
    </row>
    <row r="298" spans="2:2">
      <c r="B298" t="s">
        <v>453</v>
      </c>
    </row>
    <row r="299" spans="2:2">
      <c r="B299" t="s">
        <v>2921</v>
      </c>
    </row>
    <row r="300" spans="2:2">
      <c r="B300" t="s">
        <v>2936</v>
      </c>
    </row>
    <row r="301" spans="2:2">
      <c r="B301" t="s">
        <v>2937</v>
      </c>
    </row>
    <row r="302" spans="2:2">
      <c r="B302" t="s">
        <v>454</v>
      </c>
    </row>
    <row r="303" spans="2:2">
      <c r="B303" t="s">
        <v>2938</v>
      </c>
    </row>
    <row r="304" spans="2:2">
      <c r="B304" t="s">
        <v>2939</v>
      </c>
    </row>
    <row r="305" spans="2:2">
      <c r="B305" t="s">
        <v>2940</v>
      </c>
    </row>
    <row r="306" spans="2:2">
      <c r="B306" t="s">
        <v>538</v>
      </c>
    </row>
    <row r="307" spans="2:2">
      <c r="B307" t="s">
        <v>2941</v>
      </c>
    </row>
    <row r="308" spans="2:2">
      <c r="B308" t="s">
        <v>2942</v>
      </c>
    </row>
    <row r="309" spans="2:2">
      <c r="B309" t="s">
        <v>2926</v>
      </c>
    </row>
    <row r="310" spans="2:2">
      <c r="B310" t="s">
        <v>2928</v>
      </c>
    </row>
    <row r="311" spans="2:2">
      <c r="B311" t="s">
        <v>2916</v>
      </c>
    </row>
    <row r="312" spans="2:2">
      <c r="B312" t="s">
        <v>456</v>
      </c>
    </row>
    <row r="313" spans="2:2">
      <c r="B313" s="61" t="s">
        <v>1676</v>
      </c>
    </row>
    <row r="315" spans="2:2">
      <c r="B315" t="s">
        <v>2935</v>
      </c>
    </row>
    <row r="317" spans="2:2">
      <c r="B317" t="s">
        <v>453</v>
      </c>
    </row>
    <row r="318" spans="2:2">
      <c r="B318" t="s">
        <v>2919</v>
      </c>
    </row>
    <row r="319" spans="2:2">
      <c r="B319" t="s">
        <v>2920</v>
      </c>
    </row>
    <row r="320" spans="2:2">
      <c r="B320" t="s">
        <v>2921</v>
      </c>
    </row>
    <row r="321" spans="2:2">
      <c r="B321" t="s">
        <v>2922</v>
      </c>
    </row>
    <row r="322" spans="2:2">
      <c r="B322" t="s">
        <v>2923</v>
      </c>
    </row>
    <row r="323" spans="2:2">
      <c r="B323" t="s">
        <v>2924</v>
      </c>
    </row>
    <row r="324" spans="2:2">
      <c r="B324" t="s">
        <v>454</v>
      </c>
    </row>
    <row r="325" spans="2:2">
      <c r="B325" t="s">
        <v>2925</v>
      </c>
    </row>
    <row r="326" spans="2:2">
      <c r="B326" t="s">
        <v>2926</v>
      </c>
    </row>
    <row r="327" spans="2:2">
      <c r="B327" t="s">
        <v>2927</v>
      </c>
    </row>
    <row r="328" spans="2:2">
      <c r="B328" t="s">
        <v>2928</v>
      </c>
    </row>
    <row r="329" spans="2:2">
      <c r="B329" t="s">
        <v>2929</v>
      </c>
    </row>
    <row r="330" spans="2:2">
      <c r="B330" t="s">
        <v>535</v>
      </c>
    </row>
    <row r="331" spans="2:2">
      <c r="B331" t="s">
        <v>2930</v>
      </c>
    </row>
    <row r="332" spans="2:2">
      <c r="B332" t="s">
        <v>2931</v>
      </c>
    </row>
    <row r="333" spans="2:2">
      <c r="B333" t="s">
        <v>2932</v>
      </c>
    </row>
    <row r="334" spans="2:2">
      <c r="B334" t="s">
        <v>1363</v>
      </c>
    </row>
    <row r="335" spans="2:2">
      <c r="B335" t="s">
        <v>2933</v>
      </c>
    </row>
    <row r="336" spans="2:2">
      <c r="B336" t="s">
        <v>538</v>
      </c>
    </row>
    <row r="337" spans="2:2">
      <c r="B337" t="s">
        <v>2934</v>
      </c>
    </row>
    <row r="338" spans="2:2">
      <c r="B338" t="s">
        <v>456</v>
      </c>
    </row>
    <row r="339" spans="2:2">
      <c r="B339" s="61" t="s">
        <v>1676</v>
      </c>
    </row>
    <row r="341" spans="2:2">
      <c r="B341" t="s">
        <v>1762</v>
      </c>
    </row>
    <row r="342" spans="2:2">
      <c r="B342" t="s">
        <v>1761</v>
      </c>
    </row>
    <row r="343" spans="2:2">
      <c r="B343" t="s">
        <v>1760</v>
      </c>
    </row>
    <row r="346" spans="2:2">
      <c r="B346" t="s">
        <v>2902</v>
      </c>
    </row>
    <row r="348" spans="2:2">
      <c r="B348" t="s">
        <v>2903</v>
      </c>
    </row>
    <row r="349" spans="2:2">
      <c r="B349" t="s">
        <v>619</v>
      </c>
    </row>
    <row r="350" spans="2:2">
      <c r="B350" t="s">
        <v>2918</v>
      </c>
    </row>
    <row r="351" spans="2:2">
      <c r="B351" t="s">
        <v>2904</v>
      </c>
    </row>
    <row r="352" spans="2:2">
      <c r="B352" t="s">
        <v>2905</v>
      </c>
    </row>
    <row r="353" spans="2:9">
      <c r="B353" t="s">
        <v>2906</v>
      </c>
    </row>
    <row r="354" spans="2:9">
      <c r="B354" t="s">
        <v>2907</v>
      </c>
    </row>
    <row r="355" spans="2:9">
      <c r="B355" t="s">
        <v>454</v>
      </c>
    </row>
    <row r="356" spans="2:9">
      <c r="B356" t="s">
        <v>2908</v>
      </c>
      <c r="I356" t="s">
        <v>1759</v>
      </c>
    </row>
    <row r="357" spans="2:9">
      <c r="B357" t="s">
        <v>2909</v>
      </c>
      <c r="I357" t="s">
        <v>1758</v>
      </c>
    </row>
    <row r="358" spans="2:9">
      <c r="B358" t="s">
        <v>2910</v>
      </c>
    </row>
    <row r="359" spans="2:9">
      <c r="B359" t="s">
        <v>2911</v>
      </c>
    </row>
    <row r="360" spans="2:9">
      <c r="B360" t="s">
        <v>538</v>
      </c>
    </row>
    <row r="361" spans="2:9">
      <c r="B361" t="s">
        <v>2917</v>
      </c>
    </row>
    <row r="362" spans="2:9">
      <c r="B362" t="s">
        <v>2912</v>
      </c>
    </row>
    <row r="363" spans="2:9">
      <c r="B363" t="s">
        <v>2913</v>
      </c>
    </row>
    <row r="364" spans="2:9">
      <c r="B364" t="s">
        <v>2914</v>
      </c>
    </row>
    <row r="365" spans="2:9">
      <c r="B365" t="s">
        <v>2915</v>
      </c>
    </row>
    <row r="366" spans="2:9">
      <c r="B366" t="s">
        <v>538</v>
      </c>
    </row>
    <row r="367" spans="2:9">
      <c r="B367" t="s">
        <v>2916</v>
      </c>
    </row>
    <row r="368" spans="2:9">
      <c r="B368" t="s">
        <v>2897</v>
      </c>
    </row>
    <row r="369" spans="2:2">
      <c r="B369" s="61" t="s">
        <v>1676</v>
      </c>
    </row>
    <row r="372" spans="2:2">
      <c r="B372" t="s">
        <v>453</v>
      </c>
    </row>
    <row r="373" spans="2:2">
      <c r="B373" t="s">
        <v>2898</v>
      </c>
    </row>
    <row r="374" spans="2:2">
      <c r="B374" t="s">
        <v>2899</v>
      </c>
    </row>
    <row r="375" spans="2:2">
      <c r="B375" t="s">
        <v>454</v>
      </c>
    </row>
    <row r="376" spans="2:2">
      <c r="B376" t="s">
        <v>2900</v>
      </c>
    </row>
    <row r="377" spans="2:2">
      <c r="B377" t="s">
        <v>2901</v>
      </c>
    </row>
    <row r="378" spans="2:2">
      <c r="B378" t="s">
        <v>456</v>
      </c>
    </row>
    <row r="379" spans="2:2">
      <c r="B379" s="61" t="s">
        <v>1676</v>
      </c>
    </row>
    <row r="381" spans="2:2">
      <c r="B381" s="177" t="s">
        <v>1757</v>
      </c>
    </row>
    <row r="382" spans="2:2">
      <c r="B382" s="177" t="s">
        <v>1756</v>
      </c>
    </row>
    <row r="383" spans="2:2">
      <c r="B383" s="177" t="s">
        <v>1690</v>
      </c>
    </row>
    <row r="384" spans="2:2">
      <c r="B384" s="177" t="s">
        <v>1755</v>
      </c>
    </row>
    <row r="385" spans="2:2">
      <c r="B385" s="177" t="s">
        <v>1754</v>
      </c>
    </row>
    <row r="386" spans="2:2">
      <c r="B386" s="177" t="s">
        <v>1753</v>
      </c>
    </row>
    <row r="387" spans="2:2">
      <c r="B387" s="177" t="s">
        <v>1686</v>
      </c>
    </row>
    <row r="388" spans="2:2">
      <c r="B388" s="177" t="s">
        <v>1693</v>
      </c>
    </row>
    <row r="389" spans="2:2">
      <c r="B389" s="177" t="s">
        <v>1752</v>
      </c>
    </row>
    <row r="390" spans="2:2">
      <c r="B390" s="177" t="s">
        <v>1751</v>
      </c>
    </row>
    <row r="391" spans="2:2">
      <c r="B391" s="177" t="s">
        <v>1713</v>
      </c>
    </row>
    <row r="392" spans="2:2">
      <c r="B392" s="177" t="s">
        <v>1702</v>
      </c>
    </row>
    <row r="393" spans="2:2">
      <c r="B393" s="177" t="s">
        <v>1750</v>
      </c>
    </row>
    <row r="394" spans="2:2">
      <c r="B394" s="177" t="s">
        <v>1749</v>
      </c>
    </row>
    <row r="395" spans="2:2">
      <c r="B395" s="177" t="s">
        <v>1748</v>
      </c>
    </row>
    <row r="396" spans="2:2">
      <c r="B396" s="177" t="s">
        <v>1700</v>
      </c>
    </row>
    <row r="397" spans="2:2">
      <c r="B397" s="177" t="s">
        <v>1747</v>
      </c>
    </row>
    <row r="398" spans="2:2">
      <c r="B398" s="177" t="s">
        <v>1746</v>
      </c>
    </row>
    <row r="399" spans="2:2">
      <c r="B399" s="177" t="s">
        <v>1713</v>
      </c>
    </row>
    <row r="400" spans="2:2">
      <c r="B400" s="177" t="s">
        <v>1702</v>
      </c>
    </row>
    <row r="401" spans="2:2">
      <c r="B401" s="177" t="s">
        <v>1745</v>
      </c>
    </row>
    <row r="402" spans="2:2">
      <c r="B402" s="177" t="s">
        <v>1736</v>
      </c>
    </row>
    <row r="403" spans="2:2">
      <c r="B403" s="177" t="s">
        <v>1744</v>
      </c>
    </row>
    <row r="404" spans="2:2">
      <c r="B404" s="177" t="s">
        <v>1700</v>
      </c>
    </row>
    <row r="405" spans="2:2">
      <c r="B405" s="177" t="s">
        <v>1743</v>
      </c>
    </row>
    <row r="406" spans="2:2">
      <c r="B406" s="177" t="s">
        <v>1742</v>
      </c>
    </row>
    <row r="407" spans="2:2">
      <c r="B407" s="177" t="s">
        <v>1728</v>
      </c>
    </row>
    <row r="408" spans="2:2">
      <c r="B408" s="177" t="s">
        <v>1727</v>
      </c>
    </row>
    <row r="409" spans="2:2">
      <c r="B409" s="177" t="s">
        <v>1741</v>
      </c>
    </row>
    <row r="410" spans="2:2">
      <c r="B410" s="177" t="s">
        <v>1740</v>
      </c>
    </row>
    <row r="411" spans="2:2">
      <c r="B411" s="177" t="s">
        <v>1686</v>
      </c>
    </row>
    <row r="412" spans="2:2">
      <c r="B412" s="177" t="s">
        <v>1693</v>
      </c>
    </row>
    <row r="413" spans="2:2">
      <c r="B413" s="177" t="s">
        <v>1739</v>
      </c>
    </row>
    <row r="414" spans="2:2">
      <c r="B414" s="177" t="s">
        <v>1738</v>
      </c>
    </row>
    <row r="415" spans="2:2">
      <c r="B415" s="177" t="s">
        <v>1713</v>
      </c>
    </row>
    <row r="416" spans="2:2">
      <c r="B416" s="177" t="s">
        <v>1702</v>
      </c>
    </row>
    <row r="417" spans="2:2">
      <c r="B417" s="177" t="s">
        <v>1737</v>
      </c>
    </row>
    <row r="418" spans="2:2">
      <c r="B418" s="177" t="s">
        <v>1736</v>
      </c>
    </row>
    <row r="419" spans="2:2">
      <c r="B419" s="177" t="s">
        <v>1735</v>
      </c>
    </row>
    <row r="420" spans="2:2">
      <c r="B420" s="177" t="s">
        <v>1700</v>
      </c>
    </row>
    <row r="421" spans="2:2">
      <c r="B421" s="177" t="s">
        <v>1734</v>
      </c>
    </row>
    <row r="422" spans="2:2">
      <c r="B422" s="177" t="s">
        <v>1733</v>
      </c>
    </row>
    <row r="423" spans="2:2">
      <c r="B423" s="177" t="s">
        <v>1728</v>
      </c>
    </row>
    <row r="424" spans="2:2">
      <c r="B424" s="177" t="s">
        <v>1727</v>
      </c>
    </row>
    <row r="425" spans="2:2">
      <c r="B425" s="177" t="s">
        <v>1732</v>
      </c>
    </row>
    <row r="426" spans="2:2">
      <c r="B426" s="177" t="s">
        <v>1731</v>
      </c>
    </row>
    <row r="427" spans="2:2">
      <c r="B427" s="177" t="s">
        <v>1686</v>
      </c>
    </row>
    <row r="428" spans="2:2">
      <c r="B428" s="177" t="s">
        <v>1700</v>
      </c>
    </row>
    <row r="429" spans="2:2">
      <c r="B429" s="177" t="s">
        <v>1730</v>
      </c>
    </row>
    <row r="430" spans="2:2">
      <c r="B430" s="177" t="s">
        <v>1729</v>
      </c>
    </row>
    <row r="431" spans="2:2">
      <c r="B431" s="177" t="s">
        <v>1728</v>
      </c>
    </row>
    <row r="432" spans="2:2">
      <c r="B432" s="177" t="s">
        <v>1727</v>
      </c>
    </row>
    <row r="433" spans="2:2">
      <c r="B433" s="177" t="s">
        <v>1726</v>
      </c>
    </row>
    <row r="434" spans="2:2">
      <c r="B434" s="177" t="s">
        <v>1725</v>
      </c>
    </row>
    <row r="435" spans="2:2">
      <c r="B435" s="177" t="s">
        <v>1686</v>
      </c>
    </row>
    <row r="436" spans="2:2">
      <c r="B436" s="177" t="s">
        <v>1685</v>
      </c>
    </row>
    <row r="437" spans="2:2">
      <c r="B437" s="177" t="s">
        <v>1724</v>
      </c>
    </row>
    <row r="438" spans="2:2">
      <c r="B438" s="177" t="s">
        <v>1723</v>
      </c>
    </row>
    <row r="439" spans="2:2">
      <c r="B439" s="177" t="s">
        <v>1697</v>
      </c>
    </row>
    <row r="440" spans="2:2">
      <c r="B440" s="177" t="s">
        <v>1696</v>
      </c>
    </row>
    <row r="441" spans="2:2">
      <c r="B441" s="177" t="s">
        <v>1722</v>
      </c>
    </row>
    <row r="442" spans="2:2">
      <c r="B442" s="177" t="s">
        <v>1694</v>
      </c>
    </row>
    <row r="443" spans="2:2">
      <c r="B443" s="177" t="s">
        <v>1686</v>
      </c>
    </row>
    <row r="444" spans="2:2">
      <c r="B444" s="177" t="s">
        <v>1693</v>
      </c>
    </row>
    <row r="445" spans="2:2">
      <c r="B445" s="177" t="s">
        <v>1721</v>
      </c>
    </row>
    <row r="446" spans="2:2">
      <c r="B446" s="177" t="s">
        <v>1720</v>
      </c>
    </row>
    <row r="447" spans="2:2">
      <c r="B447" s="177" t="s">
        <v>1719</v>
      </c>
    </row>
    <row r="448" spans="2:2">
      <c r="B448" s="177" t="s">
        <v>1718</v>
      </c>
    </row>
    <row r="449" spans="2:2">
      <c r="B449" s="177" t="s">
        <v>1717</v>
      </c>
    </row>
    <row r="450" spans="2:2">
      <c r="B450" s="177" t="s">
        <v>1716</v>
      </c>
    </row>
    <row r="451" spans="2:2">
      <c r="B451" s="177" t="s">
        <v>1686</v>
      </c>
    </row>
    <row r="452" spans="2:2">
      <c r="B452" s="177" t="s">
        <v>1685</v>
      </c>
    </row>
    <row r="453" spans="2:2">
      <c r="B453" s="177" t="s">
        <v>1715</v>
      </c>
    </row>
    <row r="454" spans="2:2">
      <c r="B454" s="177" t="s">
        <v>1714</v>
      </c>
    </row>
    <row r="455" spans="2:2">
      <c r="B455" s="177" t="s">
        <v>1713</v>
      </c>
    </row>
    <row r="456" spans="2:2">
      <c r="B456" s="177" t="s">
        <v>1702</v>
      </c>
    </row>
    <row r="457" spans="2:2">
      <c r="B457" s="177" t="s">
        <v>1712</v>
      </c>
    </row>
    <row r="458" spans="2:2">
      <c r="B458" s="177" t="s">
        <v>1711</v>
      </c>
    </row>
    <row r="459" spans="2:2">
      <c r="B459" s="177" t="s">
        <v>1710</v>
      </c>
    </row>
    <row r="460" spans="2:2">
      <c r="B460" s="177" t="s">
        <v>1700</v>
      </c>
    </row>
    <row r="461" spans="2:2">
      <c r="B461" s="177" t="s">
        <v>1709</v>
      </c>
    </row>
    <row r="462" spans="2:2">
      <c r="B462" s="177" t="s">
        <v>1708</v>
      </c>
    </row>
    <row r="463" spans="2:2">
      <c r="B463" s="177" t="s">
        <v>1690</v>
      </c>
    </row>
    <row r="464" spans="2:2">
      <c r="B464" s="177" t="s">
        <v>1707</v>
      </c>
    </row>
    <row r="465" spans="2:2">
      <c r="B465" s="177" t="s">
        <v>1706</v>
      </c>
    </row>
    <row r="466" spans="2:2">
      <c r="B466" s="177" t="s">
        <v>1705</v>
      </c>
    </row>
    <row r="467" spans="2:2">
      <c r="B467" s="177" t="s">
        <v>1686</v>
      </c>
    </row>
    <row r="468" spans="2:2">
      <c r="B468" s="177" t="s">
        <v>1693</v>
      </c>
    </row>
    <row r="469" spans="2:2">
      <c r="B469" s="177" t="s">
        <v>1704</v>
      </c>
    </row>
    <row r="470" spans="2:2">
      <c r="B470" s="177" t="s">
        <v>1703</v>
      </c>
    </row>
    <row r="471" spans="2:2">
      <c r="B471" s="177" t="s">
        <v>1690</v>
      </c>
    </row>
    <row r="472" spans="2:2">
      <c r="B472" s="177" t="s">
        <v>1702</v>
      </c>
    </row>
    <row r="473" spans="2:2">
      <c r="B473" s="177" t="s">
        <v>1695</v>
      </c>
    </row>
    <row r="474" spans="2:2">
      <c r="B474" s="177" t="s">
        <v>1701</v>
      </c>
    </row>
    <row r="475" spans="2:2">
      <c r="B475" s="177" t="s">
        <v>1686</v>
      </c>
    </row>
    <row r="476" spans="2:2">
      <c r="B476" s="177" t="s">
        <v>1700</v>
      </c>
    </row>
    <row r="477" spans="2:2">
      <c r="B477" s="177" t="s">
        <v>1699</v>
      </c>
    </row>
    <row r="478" spans="2:2">
      <c r="B478" s="177" t="s">
        <v>1698</v>
      </c>
    </row>
    <row r="479" spans="2:2">
      <c r="B479" s="177" t="s">
        <v>1697</v>
      </c>
    </row>
    <row r="480" spans="2:2">
      <c r="B480" s="177" t="s">
        <v>1696</v>
      </c>
    </row>
    <row r="481" spans="2:2">
      <c r="B481" s="177" t="s">
        <v>1695</v>
      </c>
    </row>
    <row r="482" spans="2:2">
      <c r="B482" s="177" t="s">
        <v>1694</v>
      </c>
    </row>
    <row r="483" spans="2:2">
      <c r="B483" s="177" t="s">
        <v>1686</v>
      </c>
    </row>
    <row r="484" spans="2:2">
      <c r="B484" s="177" t="s">
        <v>1693</v>
      </c>
    </row>
    <row r="485" spans="2:2">
      <c r="B485" s="177" t="s">
        <v>1692</v>
      </c>
    </row>
    <row r="486" spans="2:2">
      <c r="B486" s="177" t="s">
        <v>1691</v>
      </c>
    </row>
    <row r="487" spans="2:2">
      <c r="B487" s="177" t="s">
        <v>1690</v>
      </c>
    </row>
    <row r="488" spans="2:2">
      <c r="B488" s="177" t="s">
        <v>1689</v>
      </c>
    </row>
    <row r="489" spans="2:2">
      <c r="B489" s="177" t="s">
        <v>1688</v>
      </c>
    </row>
    <row r="490" spans="2:2">
      <c r="B490" s="177" t="s">
        <v>1687</v>
      </c>
    </row>
    <row r="491" spans="2:2">
      <c r="B491" s="177" t="s">
        <v>1686</v>
      </c>
    </row>
    <row r="492" spans="2:2">
      <c r="B492" s="177" t="s">
        <v>1685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Q53"/>
  <sheetViews>
    <sheetView workbookViewId="0"/>
  </sheetViews>
  <sheetFormatPr defaultRowHeight="16.5"/>
  <sheetData>
    <row r="1" spans="1:17">
      <c r="A1" t="str">
        <f>HYPERLINK("#'목차'!A1", "목차")</f>
        <v>목차</v>
      </c>
    </row>
    <row r="2" spans="1:17">
      <c r="B2" s="18" t="s">
        <v>3033</v>
      </c>
    </row>
    <row r="3" spans="1:17">
      <c r="B3" t="s">
        <v>3421</v>
      </c>
    </row>
    <row r="5" spans="1:17">
      <c r="B5" t="s">
        <v>3034</v>
      </c>
    </row>
    <row r="7" spans="1:17">
      <c r="B7" s="39" t="s">
        <v>3035</v>
      </c>
      <c r="C7" s="63"/>
      <c r="D7" s="63"/>
      <c r="E7" s="63"/>
      <c r="F7" s="63"/>
      <c r="G7" s="40"/>
      <c r="H7" s="63" t="s">
        <v>1631</v>
      </c>
      <c r="I7" s="63"/>
      <c r="J7" s="63"/>
      <c r="K7" s="63"/>
      <c r="L7" s="63"/>
      <c r="M7" s="63"/>
      <c r="N7" s="63"/>
      <c r="O7" s="63"/>
      <c r="P7" s="63"/>
      <c r="Q7" s="40"/>
    </row>
    <row r="8" spans="1:17">
      <c r="B8" s="22" t="s">
        <v>3422</v>
      </c>
      <c r="C8" s="68"/>
      <c r="D8" s="68"/>
      <c r="E8" s="68"/>
      <c r="F8" s="68"/>
      <c r="G8" s="42"/>
      <c r="H8" s="68" t="s">
        <v>3036</v>
      </c>
      <c r="I8" s="68"/>
      <c r="J8" s="68"/>
      <c r="K8" s="68"/>
      <c r="L8" s="68"/>
      <c r="M8" s="68"/>
      <c r="N8" s="68"/>
      <c r="O8" s="68"/>
      <c r="P8" s="68"/>
      <c r="Q8" s="42"/>
    </row>
    <row r="9" spans="1:17">
      <c r="B9" s="22" t="s">
        <v>3423</v>
      </c>
      <c r="C9" s="68"/>
      <c r="D9" s="68"/>
      <c r="E9" s="68"/>
      <c r="F9" s="68"/>
      <c r="G9" s="42"/>
      <c r="H9" s="68" t="s">
        <v>3037</v>
      </c>
      <c r="I9" s="68"/>
      <c r="J9" s="68"/>
      <c r="K9" s="68"/>
      <c r="L9" s="68"/>
      <c r="M9" s="68"/>
      <c r="N9" s="68"/>
      <c r="O9" s="68"/>
      <c r="P9" s="68"/>
      <c r="Q9" s="42"/>
    </row>
    <row r="10" spans="1:17">
      <c r="B10" s="22" t="s">
        <v>3424</v>
      </c>
      <c r="C10" s="68"/>
      <c r="D10" s="68"/>
      <c r="E10" s="68"/>
      <c r="F10" s="68"/>
      <c r="G10" s="42"/>
      <c r="H10" s="68" t="s">
        <v>3038</v>
      </c>
      <c r="I10" s="68"/>
      <c r="J10" s="68"/>
      <c r="K10" s="68"/>
      <c r="L10" s="68"/>
      <c r="M10" s="68"/>
      <c r="N10" s="68"/>
      <c r="O10" s="68"/>
      <c r="P10" s="68"/>
      <c r="Q10" s="42"/>
    </row>
    <row r="11" spans="1:17">
      <c r="B11" s="22" t="s">
        <v>3425</v>
      </c>
      <c r="C11" s="68"/>
      <c r="D11" s="68"/>
      <c r="E11" s="68"/>
      <c r="F11" s="68"/>
      <c r="G11" s="42"/>
      <c r="H11" s="68" t="s">
        <v>3039</v>
      </c>
      <c r="I11" s="68"/>
      <c r="J11" s="68"/>
      <c r="K11" s="68"/>
      <c r="L11" s="68"/>
      <c r="M11" s="68"/>
      <c r="N11" s="68"/>
      <c r="O11" s="68"/>
      <c r="P11" s="68"/>
      <c r="Q11" s="42"/>
    </row>
    <row r="12" spans="1:17">
      <c r="B12" s="22" t="s">
        <v>3426</v>
      </c>
      <c r="C12" s="68"/>
      <c r="D12" s="68"/>
      <c r="E12" s="68"/>
      <c r="F12" s="68"/>
      <c r="G12" s="42"/>
      <c r="H12" s="68" t="s">
        <v>3040</v>
      </c>
      <c r="I12" s="68"/>
      <c r="J12" s="68"/>
      <c r="K12" s="68"/>
      <c r="L12" s="68"/>
      <c r="M12" s="68"/>
      <c r="N12" s="68"/>
      <c r="O12" s="68"/>
      <c r="P12" s="68"/>
      <c r="Q12" s="42"/>
    </row>
    <row r="13" spans="1:17">
      <c r="B13" s="22" t="s">
        <v>3427</v>
      </c>
      <c r="C13" s="68"/>
      <c r="D13" s="68"/>
      <c r="E13" s="68"/>
      <c r="F13" s="68"/>
      <c r="G13" s="42"/>
      <c r="H13" s="68" t="s">
        <v>3041</v>
      </c>
      <c r="I13" s="68"/>
      <c r="J13" s="68"/>
      <c r="K13" s="68"/>
      <c r="L13" s="68"/>
      <c r="M13" s="68"/>
      <c r="N13" s="68"/>
      <c r="O13" s="68"/>
      <c r="P13" s="68"/>
      <c r="Q13" s="42"/>
    </row>
    <row r="14" spans="1:17">
      <c r="B14" s="22"/>
      <c r="C14" s="68"/>
      <c r="D14" s="68"/>
      <c r="E14" s="68"/>
      <c r="F14" s="68"/>
      <c r="G14" s="42"/>
      <c r="H14" s="68" t="s">
        <v>3042</v>
      </c>
      <c r="I14" s="68"/>
      <c r="J14" s="68"/>
      <c r="K14" s="68"/>
      <c r="L14" s="68"/>
      <c r="M14" s="68"/>
      <c r="N14" s="68"/>
      <c r="O14" s="68"/>
      <c r="P14" s="68"/>
      <c r="Q14" s="42"/>
    </row>
    <row r="15" spans="1:17">
      <c r="B15" s="22" t="s">
        <v>3428</v>
      </c>
      <c r="C15" s="68"/>
      <c r="D15" s="68"/>
      <c r="E15" s="68"/>
      <c r="F15" s="68"/>
      <c r="G15" s="42"/>
      <c r="H15" s="68" t="s">
        <v>3043</v>
      </c>
      <c r="I15" s="68"/>
      <c r="J15" s="68"/>
      <c r="K15" s="68"/>
      <c r="L15" s="68"/>
      <c r="M15" s="68"/>
      <c r="N15" s="68"/>
      <c r="O15" s="68"/>
      <c r="P15" s="68"/>
      <c r="Q15" s="42"/>
    </row>
    <row r="16" spans="1:17">
      <c r="B16" s="22" t="s">
        <v>3429</v>
      </c>
      <c r="C16" s="68"/>
      <c r="D16" s="68"/>
      <c r="E16" s="68"/>
      <c r="F16" s="68"/>
      <c r="G16" s="42"/>
      <c r="H16" s="68" t="s">
        <v>3044</v>
      </c>
      <c r="I16" s="68"/>
      <c r="J16" s="68"/>
      <c r="K16" s="68"/>
      <c r="L16" s="68"/>
      <c r="M16" s="68"/>
      <c r="N16" s="68"/>
      <c r="O16" s="68"/>
      <c r="P16" s="68"/>
      <c r="Q16" s="42"/>
    </row>
    <row r="17" spans="2:17">
      <c r="B17" s="22" t="s">
        <v>3430</v>
      </c>
      <c r="C17" s="68"/>
      <c r="D17" s="68"/>
      <c r="E17" s="68"/>
      <c r="F17" s="68"/>
      <c r="G17" s="42"/>
      <c r="H17" s="68" t="s">
        <v>3045</v>
      </c>
      <c r="I17" s="68"/>
      <c r="J17" s="68"/>
      <c r="K17" s="68"/>
      <c r="L17" s="68"/>
      <c r="M17" s="68"/>
      <c r="N17" s="68"/>
      <c r="O17" s="68"/>
      <c r="P17" s="68"/>
      <c r="Q17" s="42"/>
    </row>
    <row r="18" spans="2:17">
      <c r="B18" s="22" t="s">
        <v>3431</v>
      </c>
      <c r="C18" s="68"/>
      <c r="D18" s="68"/>
      <c r="E18" s="68"/>
      <c r="F18" s="68"/>
      <c r="G18" s="42"/>
      <c r="H18" s="68" t="s">
        <v>3046</v>
      </c>
      <c r="I18" s="68"/>
      <c r="J18" s="68"/>
      <c r="K18" s="68"/>
      <c r="L18" s="68"/>
      <c r="M18" s="68"/>
      <c r="N18" s="68"/>
      <c r="O18" s="68"/>
      <c r="P18" s="68"/>
      <c r="Q18" s="42"/>
    </row>
    <row r="19" spans="2:17">
      <c r="B19" s="23" t="s">
        <v>3432</v>
      </c>
      <c r="C19" s="70"/>
      <c r="D19" s="70"/>
      <c r="E19" s="70"/>
      <c r="F19" s="70"/>
      <c r="G19" s="38"/>
      <c r="H19" s="70" t="s">
        <v>3047</v>
      </c>
      <c r="I19" s="70"/>
      <c r="J19" s="70"/>
      <c r="K19" s="70"/>
      <c r="L19" s="70"/>
      <c r="M19" s="70"/>
      <c r="N19" s="70"/>
      <c r="O19" s="70"/>
      <c r="P19" s="70"/>
      <c r="Q19" s="38"/>
    </row>
    <row r="22" spans="2:17">
      <c r="B22" t="s">
        <v>3048</v>
      </c>
    </row>
    <row r="23" spans="2:17">
      <c r="B23" t="s">
        <v>453</v>
      </c>
    </row>
    <row r="24" spans="2:17">
      <c r="B24" t="s">
        <v>3433</v>
      </c>
    </row>
    <row r="25" spans="2:17">
      <c r="B25" t="s">
        <v>3435</v>
      </c>
    </row>
    <row r="26" spans="2:17">
      <c r="B26" t="s">
        <v>3436</v>
      </c>
    </row>
    <row r="27" spans="2:17">
      <c r="B27" t="s">
        <v>3437</v>
      </c>
    </row>
    <row r="28" spans="2:17">
      <c r="B28" t="s">
        <v>454</v>
      </c>
    </row>
    <row r="29" spans="2:17">
      <c r="B29" t="s">
        <v>3438</v>
      </c>
    </row>
    <row r="30" spans="2:17">
      <c r="B30" t="s">
        <v>3434</v>
      </c>
    </row>
    <row r="31" spans="2:17">
      <c r="B31" t="s">
        <v>3439</v>
      </c>
    </row>
    <row r="32" spans="2:17">
      <c r="B32" t="s">
        <v>535</v>
      </c>
    </row>
    <row r="33" spans="2:2">
      <c r="B33" t="s">
        <v>3440</v>
      </c>
    </row>
    <row r="34" spans="2:2">
      <c r="B34" t="s">
        <v>3441</v>
      </c>
    </row>
    <row r="35" spans="2:2">
      <c r="B35" t="s">
        <v>3442</v>
      </c>
    </row>
    <row r="36" spans="2:2">
      <c r="B36" t="s">
        <v>3443</v>
      </c>
    </row>
    <row r="37" spans="2:2">
      <c r="B37" t="s">
        <v>538</v>
      </c>
    </row>
    <row r="38" spans="2:2">
      <c r="B38" t="s">
        <v>456</v>
      </c>
    </row>
    <row r="39" spans="2:2">
      <c r="B39" s="61" t="s">
        <v>3049</v>
      </c>
    </row>
    <row r="41" spans="2:2">
      <c r="B41" t="s">
        <v>3050</v>
      </c>
    </row>
    <row r="42" spans="2:2">
      <c r="B42" t="s">
        <v>3051</v>
      </c>
    </row>
    <row r="43" spans="2:2">
      <c r="B43" t="s">
        <v>3052</v>
      </c>
    </row>
    <row r="44" spans="2:2">
      <c r="B44" t="s">
        <v>3053</v>
      </c>
    </row>
    <row r="45" spans="2:2">
      <c r="B45" t="s">
        <v>3054</v>
      </c>
    </row>
    <row r="46" spans="2:2">
      <c r="B46" t="s">
        <v>3055</v>
      </c>
    </row>
    <row r="47" spans="2:2">
      <c r="B47" t="s">
        <v>3056</v>
      </c>
    </row>
    <row r="48" spans="2:2">
      <c r="B48" t="s">
        <v>3057</v>
      </c>
    </row>
    <row r="49" spans="2:2">
      <c r="B49" t="s">
        <v>3058</v>
      </c>
    </row>
    <row r="50" spans="2:2">
      <c r="B50" t="s">
        <v>3059</v>
      </c>
    </row>
    <row r="51" spans="2:2">
      <c r="B51" t="s">
        <v>3060</v>
      </c>
    </row>
    <row r="52" spans="2:2">
      <c r="B52" t="s">
        <v>3061</v>
      </c>
    </row>
    <row r="53" spans="2:2">
      <c r="B53" t="s">
        <v>3062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82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3471</v>
      </c>
    </row>
    <row r="3" spans="1:2">
      <c r="B3" t="s">
        <v>3063</v>
      </c>
    </row>
    <row r="5" spans="1:2">
      <c r="B5" t="s">
        <v>3064</v>
      </c>
    </row>
    <row r="6" spans="1:2">
      <c r="B6" t="s">
        <v>3065</v>
      </c>
    </row>
    <row r="8" spans="1:2">
      <c r="B8" t="s">
        <v>3461</v>
      </c>
    </row>
    <row r="10" spans="1:2">
      <c r="B10" t="s">
        <v>3446</v>
      </c>
    </row>
    <row r="11" spans="1:2">
      <c r="B11" t="s">
        <v>3462</v>
      </c>
    </row>
    <row r="13" spans="1:2">
      <c r="B13" t="s">
        <v>3447</v>
      </c>
    </row>
    <row r="15" spans="1:2">
      <c r="B15" s="177" t="s">
        <v>3066</v>
      </c>
    </row>
    <row r="16" spans="1:2">
      <c r="B16" s="177" t="s">
        <v>3067</v>
      </c>
    </row>
    <row r="17" spans="2:2">
      <c r="B17" s="177" t="s">
        <v>3068</v>
      </c>
    </row>
    <row r="18" spans="2:2">
      <c r="B18" s="177" t="s">
        <v>3069</v>
      </c>
    </row>
    <row r="19" spans="2:2">
      <c r="B19" s="177" t="s">
        <v>3070</v>
      </c>
    </row>
    <row r="20" spans="2:2">
      <c r="B20" s="177" t="s">
        <v>3071</v>
      </c>
    </row>
    <row r="21" spans="2:2">
      <c r="B21" s="177" t="s">
        <v>3072</v>
      </c>
    </row>
    <row r="22" spans="2:2">
      <c r="B22" s="177" t="s">
        <v>3073</v>
      </c>
    </row>
    <row r="23" spans="2:2">
      <c r="B23" s="177" t="s">
        <v>3074</v>
      </c>
    </row>
    <row r="24" spans="2:2">
      <c r="B24" s="177" t="s">
        <v>3075</v>
      </c>
    </row>
    <row r="25" spans="2:2">
      <c r="B25" s="177" t="s">
        <v>3076</v>
      </c>
    </row>
    <row r="26" spans="2:2">
      <c r="B26" s="177" t="s">
        <v>3077</v>
      </c>
    </row>
    <row r="29" spans="2:2">
      <c r="B29" t="s">
        <v>3444</v>
      </c>
    </row>
    <row r="31" spans="2:2">
      <c r="B31" t="s">
        <v>1670</v>
      </c>
    </row>
    <row r="33" spans="2:9">
      <c r="B33" t="s">
        <v>453</v>
      </c>
    </row>
    <row r="34" spans="2:9">
      <c r="B34" t="s">
        <v>3460</v>
      </c>
    </row>
    <row r="35" spans="2:9">
      <c r="B35" t="s">
        <v>3459</v>
      </c>
    </row>
    <row r="36" spans="2:9">
      <c r="B36" t="s">
        <v>3458</v>
      </c>
    </row>
    <row r="37" spans="2:9">
      <c r="B37" t="s">
        <v>3457</v>
      </c>
    </row>
    <row r="38" spans="2:9">
      <c r="B38" t="s">
        <v>454</v>
      </c>
    </row>
    <row r="39" spans="2:9">
      <c r="B39" t="s">
        <v>3456</v>
      </c>
    </row>
    <row r="40" spans="2:9">
      <c r="B40" t="s">
        <v>3455</v>
      </c>
    </row>
    <row r="41" spans="2:9">
      <c r="B41" t="s">
        <v>3454</v>
      </c>
    </row>
    <row r="42" spans="2:9">
      <c r="B42" t="s">
        <v>3453</v>
      </c>
      <c r="I42" s="61" t="s">
        <v>3449</v>
      </c>
    </row>
    <row r="43" spans="2:9">
      <c r="B43" t="s">
        <v>3452</v>
      </c>
    </row>
    <row r="44" spans="2:9">
      <c r="B44" t="s">
        <v>3450</v>
      </c>
    </row>
    <row r="45" spans="2:9">
      <c r="B45" t="s">
        <v>455</v>
      </c>
    </row>
    <row r="46" spans="2:9">
      <c r="B46" t="s">
        <v>3448</v>
      </c>
    </row>
    <row r="47" spans="2:9">
      <c r="B47" t="s">
        <v>3451</v>
      </c>
    </row>
    <row r="48" spans="2:9">
      <c r="B48" t="s">
        <v>3006</v>
      </c>
    </row>
    <row r="49" spans="2:7">
      <c r="B49" t="s">
        <v>456</v>
      </c>
    </row>
    <row r="50" spans="2:7">
      <c r="B50" s="61" t="s">
        <v>3078</v>
      </c>
    </row>
    <row r="53" spans="2:7">
      <c r="B53" t="s">
        <v>3445</v>
      </c>
    </row>
    <row r="55" spans="2:7">
      <c r="B55" t="s">
        <v>453</v>
      </c>
    </row>
    <row r="56" spans="2:7">
      <c r="B56" t="s">
        <v>3460</v>
      </c>
      <c r="G56" t="s">
        <v>453</v>
      </c>
    </row>
    <row r="57" spans="2:7">
      <c r="B57" t="s">
        <v>3459</v>
      </c>
      <c r="G57" t="s">
        <v>3460</v>
      </c>
    </row>
    <row r="58" spans="2:7">
      <c r="B58" t="s">
        <v>3458</v>
      </c>
      <c r="G58" t="s">
        <v>3459</v>
      </c>
    </row>
    <row r="59" spans="2:7">
      <c r="B59" t="s">
        <v>3463</v>
      </c>
      <c r="G59" t="s">
        <v>3458</v>
      </c>
    </row>
    <row r="60" spans="2:7">
      <c r="B60" t="s">
        <v>454</v>
      </c>
      <c r="G60" t="s">
        <v>3463</v>
      </c>
    </row>
    <row r="61" spans="2:7">
      <c r="B61" t="s">
        <v>3456</v>
      </c>
    </row>
    <row r="62" spans="2:7">
      <c r="B62" t="s">
        <v>3455</v>
      </c>
    </row>
    <row r="63" spans="2:7">
      <c r="B63" t="s">
        <v>3464</v>
      </c>
    </row>
    <row r="64" spans="2:7">
      <c r="B64" t="s">
        <v>829</v>
      </c>
    </row>
    <row r="65" spans="2:2">
      <c r="B65" t="s">
        <v>3465</v>
      </c>
    </row>
    <row r="66" spans="2:2">
      <c r="B66" t="s">
        <v>3466</v>
      </c>
    </row>
    <row r="67" spans="2:2">
      <c r="B67" t="s">
        <v>3467</v>
      </c>
    </row>
    <row r="68" spans="2:2">
      <c r="B68" t="s">
        <v>1363</v>
      </c>
    </row>
    <row r="69" spans="2:2">
      <c r="B69" t="s">
        <v>3468</v>
      </c>
    </row>
    <row r="70" spans="2:2">
      <c r="B70" t="s">
        <v>3469</v>
      </c>
    </row>
    <row r="71" spans="2:2">
      <c r="B71" t="s">
        <v>3470</v>
      </c>
    </row>
    <row r="72" spans="2:2">
      <c r="B72" t="s">
        <v>833</v>
      </c>
    </row>
    <row r="73" spans="2:2">
      <c r="B73" t="s">
        <v>3450</v>
      </c>
    </row>
    <row r="74" spans="2:2">
      <c r="B74" t="s">
        <v>455</v>
      </c>
    </row>
    <row r="75" spans="2:2">
      <c r="B75" t="s">
        <v>3448</v>
      </c>
    </row>
    <row r="76" spans="2:2">
      <c r="B76" t="s">
        <v>3451</v>
      </c>
    </row>
    <row r="77" spans="2:2">
      <c r="B77" t="s">
        <v>3006</v>
      </c>
    </row>
    <row r="78" spans="2:2">
      <c r="B78" t="s">
        <v>456</v>
      </c>
    </row>
    <row r="79" spans="2:2">
      <c r="B79" s="61" t="s">
        <v>3078</v>
      </c>
    </row>
    <row r="81" spans="2:2">
      <c r="B81" t="s">
        <v>3079</v>
      </c>
    </row>
    <row r="82" spans="2:2">
      <c r="B82" t="s">
        <v>3080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6.5"/>
  <cols>
    <col min="4" max="4" width="12.75" customWidth="1"/>
    <col min="6" max="6" width="11.25" customWidth="1"/>
  </cols>
  <sheetData>
    <row r="1" spans="1:9">
      <c r="A1" t="str">
        <f>HYPERLINK("#'목차'!A1", "목차")</f>
        <v>목차</v>
      </c>
    </row>
    <row r="3" spans="1:9">
      <c r="B3" s="18" t="s">
        <v>361</v>
      </c>
    </row>
    <row r="5" spans="1:9">
      <c r="B5" t="s">
        <v>115</v>
      </c>
    </row>
    <row r="6" spans="1:9">
      <c r="B6" t="s">
        <v>116</v>
      </c>
    </row>
    <row r="8" spans="1:9">
      <c r="B8" s="1" t="s">
        <v>5</v>
      </c>
      <c r="C8" s="1"/>
      <c r="D8" s="1"/>
      <c r="E8" s="1"/>
      <c r="F8" s="1"/>
      <c r="G8" s="1"/>
      <c r="H8" s="1"/>
      <c r="I8" s="1"/>
    </row>
    <row r="9" spans="1:9">
      <c r="B9" s="74" t="s">
        <v>6</v>
      </c>
      <c r="C9" s="13" t="s">
        <v>7</v>
      </c>
      <c r="D9" s="185" t="s">
        <v>79</v>
      </c>
      <c r="E9" s="21" t="s">
        <v>82</v>
      </c>
      <c r="F9" s="185" t="s">
        <v>8</v>
      </c>
      <c r="G9" s="13" t="s">
        <v>9</v>
      </c>
      <c r="H9" s="185" t="s">
        <v>83</v>
      </c>
      <c r="I9" s="13" t="s">
        <v>80</v>
      </c>
    </row>
    <row r="10" spans="1:9">
      <c r="B10" s="80">
        <v>7369</v>
      </c>
      <c r="C10" s="24" t="s">
        <v>84</v>
      </c>
      <c r="D10" s="68" t="s">
        <v>98</v>
      </c>
      <c r="E10" s="27">
        <v>7902</v>
      </c>
      <c r="F10" s="69">
        <v>29572</v>
      </c>
      <c r="G10" s="24">
        <v>800</v>
      </c>
      <c r="H10" s="68"/>
      <c r="I10" s="24">
        <v>20</v>
      </c>
    </row>
    <row r="11" spans="1:9">
      <c r="B11" s="80">
        <v>7499</v>
      </c>
      <c r="C11" s="24" t="s">
        <v>85</v>
      </c>
      <c r="D11" s="68" t="s">
        <v>99</v>
      </c>
      <c r="E11" s="27">
        <v>7698</v>
      </c>
      <c r="F11" s="69">
        <v>29637</v>
      </c>
      <c r="G11" s="24">
        <v>1600</v>
      </c>
      <c r="H11" s="68">
        <v>300</v>
      </c>
      <c r="I11" s="24">
        <v>30</v>
      </c>
    </row>
    <row r="12" spans="1:9">
      <c r="B12" s="80">
        <v>7521</v>
      </c>
      <c r="C12" s="24" t="s">
        <v>86</v>
      </c>
      <c r="D12" s="68" t="s">
        <v>99</v>
      </c>
      <c r="E12" s="27">
        <v>7698</v>
      </c>
      <c r="F12" s="69">
        <v>29639</v>
      </c>
      <c r="G12" s="24">
        <v>1250</v>
      </c>
      <c r="H12" s="68">
        <v>500</v>
      </c>
      <c r="I12" s="24">
        <v>30</v>
      </c>
    </row>
    <row r="13" spans="1:9">
      <c r="B13" s="80">
        <v>7566</v>
      </c>
      <c r="C13" s="24" t="s">
        <v>87</v>
      </c>
      <c r="D13" s="68" t="s">
        <v>100</v>
      </c>
      <c r="E13" s="27">
        <v>7839</v>
      </c>
      <c r="F13" s="69">
        <v>29678</v>
      </c>
      <c r="G13" s="24">
        <v>2975</v>
      </c>
      <c r="H13" s="68"/>
      <c r="I13" s="24">
        <v>20</v>
      </c>
    </row>
    <row r="14" spans="1:9">
      <c r="B14" s="80">
        <v>7654</v>
      </c>
      <c r="C14" s="24" t="s">
        <v>88</v>
      </c>
      <c r="D14" s="68" t="s">
        <v>99</v>
      </c>
      <c r="E14" s="27">
        <v>7698</v>
      </c>
      <c r="F14" s="69">
        <v>29857</v>
      </c>
      <c r="G14" s="24">
        <v>1250</v>
      </c>
      <c r="H14" s="68">
        <v>1400</v>
      </c>
      <c r="I14" s="24">
        <v>30</v>
      </c>
    </row>
    <row r="15" spans="1:9">
      <c r="B15" s="80">
        <v>7698</v>
      </c>
      <c r="C15" s="24" t="s">
        <v>89</v>
      </c>
      <c r="D15" s="68" t="s">
        <v>100</v>
      </c>
      <c r="E15" s="27">
        <v>7839</v>
      </c>
      <c r="F15" s="69">
        <v>29707</v>
      </c>
      <c r="G15" s="24">
        <v>2850</v>
      </c>
      <c r="H15" s="68"/>
      <c r="I15" s="24">
        <v>30</v>
      </c>
    </row>
    <row r="16" spans="1:9">
      <c r="B16" s="80">
        <v>7782</v>
      </c>
      <c r="C16" s="24" t="s">
        <v>90</v>
      </c>
      <c r="D16" s="68" t="s">
        <v>100</v>
      </c>
      <c r="E16" s="27">
        <v>7839</v>
      </c>
      <c r="F16" s="69">
        <v>29746</v>
      </c>
      <c r="G16" s="24">
        <v>2450</v>
      </c>
      <c r="H16" s="68"/>
      <c r="I16" s="24">
        <v>10</v>
      </c>
    </row>
    <row r="17" spans="2:9">
      <c r="B17" s="80">
        <v>7788</v>
      </c>
      <c r="C17" s="24" t="s">
        <v>91</v>
      </c>
      <c r="D17" s="68" t="s">
        <v>101</v>
      </c>
      <c r="E17" s="27">
        <v>7566</v>
      </c>
      <c r="F17" s="69">
        <v>31886</v>
      </c>
      <c r="G17" s="24">
        <v>3000</v>
      </c>
      <c r="H17" s="68"/>
      <c r="I17" s="24">
        <v>20</v>
      </c>
    </row>
    <row r="18" spans="2:9">
      <c r="B18" s="80">
        <v>7839</v>
      </c>
      <c r="C18" s="24" t="s">
        <v>92</v>
      </c>
      <c r="D18" s="68" t="s">
        <v>102</v>
      </c>
      <c r="E18" s="27"/>
      <c r="F18" s="69">
        <v>29907</v>
      </c>
      <c r="G18" s="24">
        <v>5000</v>
      </c>
      <c r="H18" s="68"/>
      <c r="I18" s="24">
        <v>10</v>
      </c>
    </row>
    <row r="19" spans="2:9">
      <c r="B19" s="80">
        <v>7844</v>
      </c>
      <c r="C19" s="24" t="s">
        <v>93</v>
      </c>
      <c r="D19" s="68" t="s">
        <v>99</v>
      </c>
      <c r="E19" s="27">
        <v>7698</v>
      </c>
      <c r="F19" s="69">
        <v>29837</v>
      </c>
      <c r="G19" s="24">
        <v>1500</v>
      </c>
      <c r="H19" s="68">
        <v>0</v>
      </c>
      <c r="I19" s="24">
        <v>30</v>
      </c>
    </row>
    <row r="20" spans="2:9">
      <c r="B20" s="80">
        <v>7876</v>
      </c>
      <c r="C20" s="24" t="s">
        <v>94</v>
      </c>
      <c r="D20" s="68" t="s">
        <v>98</v>
      </c>
      <c r="E20" s="27">
        <v>7788</v>
      </c>
      <c r="F20" s="69">
        <v>31920</v>
      </c>
      <c r="G20" s="24">
        <v>1100</v>
      </c>
      <c r="H20" s="68"/>
      <c r="I20" s="24">
        <v>20</v>
      </c>
    </row>
    <row r="21" spans="2:9">
      <c r="B21" s="80">
        <v>7900</v>
      </c>
      <c r="C21" s="24" t="s">
        <v>95</v>
      </c>
      <c r="D21" s="68" t="s">
        <v>98</v>
      </c>
      <c r="E21" s="27">
        <v>7698</v>
      </c>
      <c r="F21" s="69">
        <v>29923</v>
      </c>
      <c r="G21" s="24">
        <v>950</v>
      </c>
      <c r="H21" s="68"/>
      <c r="I21" s="24">
        <v>30</v>
      </c>
    </row>
    <row r="22" spans="2:9">
      <c r="B22" s="80">
        <v>7902</v>
      </c>
      <c r="C22" s="24" t="s">
        <v>96</v>
      </c>
      <c r="D22" s="68" t="s">
        <v>101</v>
      </c>
      <c r="E22" s="27">
        <v>7566</v>
      </c>
      <c r="F22" s="69">
        <v>29923</v>
      </c>
      <c r="G22" s="24">
        <v>3000</v>
      </c>
      <c r="H22" s="68"/>
      <c r="I22" s="24">
        <v>20</v>
      </c>
    </row>
    <row r="23" spans="2:9">
      <c r="B23" s="83">
        <v>7934</v>
      </c>
      <c r="C23" s="25" t="s">
        <v>97</v>
      </c>
      <c r="D23" s="70" t="s">
        <v>98</v>
      </c>
      <c r="E23" s="29">
        <v>7782</v>
      </c>
      <c r="F23" s="71">
        <v>29974</v>
      </c>
      <c r="G23" s="25">
        <v>1300</v>
      </c>
      <c r="H23" s="70"/>
      <c r="I23" s="25">
        <v>10</v>
      </c>
    </row>
    <row r="25" spans="2:9">
      <c r="B25" t="s">
        <v>258</v>
      </c>
      <c r="F25" t="s">
        <v>3</v>
      </c>
    </row>
    <row r="26" spans="2:9">
      <c r="B26" t="s">
        <v>252</v>
      </c>
      <c r="F26">
        <f>SUM(G10:G23)</f>
        <v>29025</v>
      </c>
    </row>
    <row r="27" spans="2:9">
      <c r="B27" t="s">
        <v>253</v>
      </c>
      <c r="F27">
        <f>AVERAGE(G10:G23)</f>
        <v>2073.2142857142858</v>
      </c>
    </row>
    <row r="28" spans="2:9">
      <c r="B28" t="s">
        <v>254</v>
      </c>
      <c r="F28">
        <f>MAX(G10:G23)</f>
        <v>5000</v>
      </c>
    </row>
    <row r="29" spans="2:9">
      <c r="B29" t="s">
        <v>255</v>
      </c>
      <c r="F29">
        <f>MIN(G10:G23)</f>
        <v>800</v>
      </c>
    </row>
    <row r="30" spans="2:9">
      <c r="B30" t="s">
        <v>256</v>
      </c>
      <c r="F30">
        <f>COUNT(G10:G23)</f>
        <v>14</v>
      </c>
    </row>
    <row r="31" spans="2:9">
      <c r="B31" t="s">
        <v>257</v>
      </c>
      <c r="F31">
        <v>14</v>
      </c>
    </row>
    <row r="33" spans="2:6">
      <c r="B33" t="s">
        <v>14</v>
      </c>
    </row>
    <row r="34" spans="2:6">
      <c r="B34" t="s">
        <v>264</v>
      </c>
    </row>
    <row r="36" spans="2:6">
      <c r="B36" t="s">
        <v>259</v>
      </c>
      <c r="F36">
        <f>SUM(H10:H23)</f>
        <v>2200</v>
      </c>
    </row>
    <row r="37" spans="2:6">
      <c r="B37" t="s">
        <v>260</v>
      </c>
      <c r="F37">
        <f>AVERAGE(H10:H23)</f>
        <v>550</v>
      </c>
    </row>
    <row r="38" spans="2:6">
      <c r="B38" t="s">
        <v>261</v>
      </c>
      <c r="F38">
        <f>MAX(H10:H23)</f>
        <v>1400</v>
      </c>
    </row>
    <row r="39" spans="2:6">
      <c r="B39" t="s">
        <v>262</v>
      </c>
      <c r="F39">
        <f>MIN(H10:H23)</f>
        <v>0</v>
      </c>
    </row>
    <row r="40" spans="2:6">
      <c r="B40" t="s">
        <v>263</v>
      </c>
      <c r="F40">
        <v>4</v>
      </c>
    </row>
    <row r="41" spans="2:6">
      <c r="B41" t="s">
        <v>257</v>
      </c>
      <c r="F41">
        <v>14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N136"/>
  <sheetViews>
    <sheetView workbookViewId="0"/>
  </sheetViews>
  <sheetFormatPr defaultRowHeight="16.5"/>
  <sheetData>
    <row r="1" spans="1:14">
      <c r="A1" t="str">
        <f>HYPERLINK("#'목차'!A1", "목차")</f>
        <v>목차</v>
      </c>
    </row>
    <row r="2" spans="1:14">
      <c r="B2" s="18" t="s">
        <v>3083</v>
      </c>
    </row>
    <row r="3" spans="1:14">
      <c r="B3" t="s">
        <v>3084</v>
      </c>
    </row>
    <row r="4" spans="1:14">
      <c r="B4" t="s">
        <v>3085</v>
      </c>
    </row>
    <row r="5" spans="1:14">
      <c r="B5" t="s">
        <v>3086</v>
      </c>
    </row>
    <row r="7" spans="1:14">
      <c r="B7" s="39" t="s">
        <v>3087</v>
      </c>
      <c r="C7" s="63"/>
      <c r="D7" s="63"/>
      <c r="E7" s="63"/>
      <c r="F7" s="63"/>
      <c r="G7" s="39" t="s">
        <v>3083</v>
      </c>
      <c r="H7" s="63"/>
      <c r="I7" s="63"/>
      <c r="J7" s="40"/>
      <c r="K7" s="63" t="s">
        <v>3088</v>
      </c>
      <c r="L7" s="63"/>
      <c r="M7" s="63"/>
      <c r="N7" s="40"/>
    </row>
    <row r="8" spans="1:14">
      <c r="B8" s="22" t="s">
        <v>3089</v>
      </c>
      <c r="C8" s="68"/>
      <c r="D8" s="68"/>
      <c r="E8" s="68"/>
      <c r="F8" s="68"/>
      <c r="G8" s="22" t="s">
        <v>3090</v>
      </c>
      <c r="H8" s="68"/>
      <c r="I8" s="68"/>
      <c r="J8" s="42"/>
      <c r="K8" s="68" t="s">
        <v>3091</v>
      </c>
      <c r="L8" s="68"/>
      <c r="M8" s="68"/>
      <c r="N8" s="42"/>
    </row>
    <row r="9" spans="1:14">
      <c r="B9" s="22" t="s">
        <v>3092</v>
      </c>
      <c r="C9" s="68"/>
      <c r="D9" s="68"/>
      <c r="E9" s="68"/>
      <c r="F9" s="68"/>
      <c r="G9" s="22" t="s">
        <v>3093</v>
      </c>
      <c r="H9" s="68"/>
      <c r="I9" s="68"/>
      <c r="J9" s="42"/>
      <c r="K9" s="68" t="s">
        <v>3094</v>
      </c>
      <c r="L9" s="68"/>
      <c r="M9" s="68"/>
      <c r="N9" s="42"/>
    </row>
    <row r="10" spans="1:14">
      <c r="B10" s="22" t="s">
        <v>3095</v>
      </c>
      <c r="C10" s="68"/>
      <c r="D10" s="68"/>
      <c r="E10" s="68"/>
      <c r="F10" s="68"/>
      <c r="G10" s="22" t="s">
        <v>3096</v>
      </c>
      <c r="H10" s="68"/>
      <c r="I10" s="68"/>
      <c r="J10" s="42"/>
      <c r="K10" s="68" t="s">
        <v>3097</v>
      </c>
      <c r="L10" s="68"/>
      <c r="M10" s="68"/>
      <c r="N10" s="42"/>
    </row>
    <row r="11" spans="1:14">
      <c r="B11" s="22" t="s">
        <v>3098</v>
      </c>
      <c r="C11" s="68"/>
      <c r="D11" s="68"/>
      <c r="E11" s="68"/>
      <c r="F11" s="68"/>
      <c r="G11" s="22" t="s">
        <v>3099</v>
      </c>
      <c r="H11" s="68"/>
      <c r="I11" s="68"/>
      <c r="J11" s="42"/>
      <c r="K11" s="68" t="s">
        <v>3100</v>
      </c>
      <c r="L11" s="68"/>
      <c r="M11" s="68"/>
      <c r="N11" s="42"/>
    </row>
    <row r="12" spans="1:14">
      <c r="B12" s="22" t="s">
        <v>3101</v>
      </c>
      <c r="C12" s="68"/>
      <c r="D12" s="68"/>
      <c r="E12" s="68"/>
      <c r="F12" s="68"/>
      <c r="G12" s="22" t="s">
        <v>3102</v>
      </c>
      <c r="H12" s="68"/>
      <c r="I12" s="68"/>
      <c r="J12" s="42"/>
      <c r="K12" s="68" t="s">
        <v>3094</v>
      </c>
      <c r="L12" s="68"/>
      <c r="M12" s="68"/>
      <c r="N12" s="42"/>
    </row>
    <row r="13" spans="1:14">
      <c r="B13" s="22" t="s">
        <v>3103</v>
      </c>
      <c r="C13" s="68"/>
      <c r="D13" s="68"/>
      <c r="E13" s="68"/>
      <c r="F13" s="68"/>
      <c r="G13" s="22" t="s">
        <v>3104</v>
      </c>
      <c r="H13" s="68"/>
      <c r="I13" s="68"/>
      <c r="J13" s="42"/>
      <c r="K13" s="68" t="s">
        <v>3105</v>
      </c>
      <c r="L13" s="68"/>
      <c r="M13" s="68"/>
      <c r="N13" s="42"/>
    </row>
    <row r="14" spans="1:14">
      <c r="B14" s="23" t="s">
        <v>3106</v>
      </c>
      <c r="C14" s="70"/>
      <c r="D14" s="70"/>
      <c r="E14" s="70"/>
      <c r="F14" s="70"/>
      <c r="G14" s="23" t="s">
        <v>3107</v>
      </c>
      <c r="H14" s="70"/>
      <c r="I14" s="70"/>
      <c r="J14" s="38"/>
      <c r="K14" s="70" t="s">
        <v>3105</v>
      </c>
      <c r="L14" s="70"/>
      <c r="M14" s="70"/>
      <c r="N14" s="38"/>
    </row>
    <row r="16" spans="1:14">
      <c r="B16" s="18" t="s">
        <v>3108</v>
      </c>
    </row>
    <row r="18" spans="2:9">
      <c r="B18" s="39" t="s">
        <v>1810</v>
      </c>
      <c r="C18" s="40"/>
      <c r="D18" s="63" t="s">
        <v>1631</v>
      </c>
      <c r="E18" s="63"/>
      <c r="F18" s="63"/>
      <c r="G18" s="63"/>
      <c r="H18" s="40"/>
    </row>
    <row r="19" spans="2:9">
      <c r="B19" s="22" t="s">
        <v>3109</v>
      </c>
      <c r="C19" s="42"/>
      <c r="D19" s="68" t="s">
        <v>3110</v>
      </c>
      <c r="E19" s="68"/>
      <c r="F19" s="68"/>
      <c r="G19" s="68"/>
      <c r="H19" s="42"/>
    </row>
    <row r="20" spans="2:9">
      <c r="B20" s="22" t="s">
        <v>3111</v>
      </c>
      <c r="C20" s="42"/>
      <c r="D20" s="68" t="s">
        <v>3112</v>
      </c>
      <c r="E20" s="68"/>
      <c r="F20" s="68"/>
      <c r="G20" s="68"/>
      <c r="H20" s="42"/>
    </row>
    <row r="21" spans="2:9">
      <c r="B21" s="23" t="s">
        <v>3113</v>
      </c>
      <c r="C21" s="38"/>
      <c r="D21" s="70" t="s">
        <v>3114</v>
      </c>
      <c r="E21" s="70"/>
      <c r="F21" s="70"/>
      <c r="G21" s="70"/>
      <c r="H21" s="38"/>
    </row>
    <row r="23" spans="2:9">
      <c r="B23" s="18" t="s">
        <v>3115</v>
      </c>
    </row>
    <row r="25" spans="2:9">
      <c r="B25" s="39" t="s">
        <v>1810</v>
      </c>
      <c r="C25" s="63"/>
      <c r="D25" s="39" t="s">
        <v>1631</v>
      </c>
      <c r="E25" s="63"/>
      <c r="F25" s="63"/>
      <c r="G25" s="63"/>
      <c r="H25" s="63"/>
      <c r="I25" s="40"/>
    </row>
    <row r="26" spans="2:9">
      <c r="B26" s="22" t="s">
        <v>3116</v>
      </c>
      <c r="C26" s="42"/>
      <c r="D26" s="68" t="s">
        <v>3117</v>
      </c>
      <c r="E26" s="68"/>
      <c r="F26" s="68"/>
      <c r="G26" s="68"/>
      <c r="H26" s="68"/>
      <c r="I26" s="42"/>
    </row>
    <row r="27" spans="2:9">
      <c r="B27" s="22" t="s">
        <v>3118</v>
      </c>
      <c r="C27" s="42"/>
      <c r="D27" s="68" t="s">
        <v>3119</v>
      </c>
      <c r="E27" s="68"/>
      <c r="F27" s="68"/>
      <c r="G27" s="68"/>
      <c r="H27" s="68"/>
      <c r="I27" s="42"/>
    </row>
    <row r="28" spans="2:9">
      <c r="B28" s="22" t="s">
        <v>3120</v>
      </c>
      <c r="C28" s="42"/>
      <c r="D28" s="68" t="s">
        <v>3121</v>
      </c>
      <c r="E28" s="68"/>
      <c r="F28" s="68"/>
      <c r="G28" s="68"/>
      <c r="H28" s="68"/>
      <c r="I28" s="42"/>
    </row>
    <row r="29" spans="2:9">
      <c r="B29" s="22" t="s">
        <v>3122</v>
      </c>
      <c r="C29" s="42"/>
      <c r="D29" s="68" t="s">
        <v>3123</v>
      </c>
      <c r="E29" s="68"/>
      <c r="F29" s="68"/>
      <c r="G29" s="68"/>
      <c r="H29" s="68"/>
      <c r="I29" s="42"/>
    </row>
    <row r="30" spans="2:9">
      <c r="B30" s="23" t="s">
        <v>3124</v>
      </c>
      <c r="C30" s="38"/>
      <c r="D30" s="70" t="s">
        <v>3125</v>
      </c>
      <c r="E30" s="70"/>
      <c r="F30" s="70"/>
      <c r="G30" s="70"/>
      <c r="H30" s="70"/>
      <c r="I30" s="38"/>
    </row>
    <row r="32" spans="2:9">
      <c r="B32" t="s">
        <v>3126</v>
      </c>
    </row>
    <row r="34" spans="2:13">
      <c r="B34" s="18" t="s">
        <v>3127</v>
      </c>
    </row>
    <row r="36" spans="2:13">
      <c r="B36" s="39" t="s">
        <v>1810</v>
      </c>
      <c r="C36" s="40"/>
      <c r="D36" s="63" t="s">
        <v>1631</v>
      </c>
      <c r="E36" s="63"/>
      <c r="F36" s="63"/>
      <c r="G36" s="63"/>
      <c r="H36" s="63"/>
      <c r="I36" s="63"/>
      <c r="J36" s="63"/>
      <c r="K36" s="63"/>
      <c r="L36" s="63"/>
      <c r="M36" s="40"/>
    </row>
    <row r="37" spans="2:13">
      <c r="B37" s="22" t="s">
        <v>3128</v>
      </c>
      <c r="C37" s="42"/>
      <c r="D37" s="68" t="s">
        <v>3129</v>
      </c>
      <c r="E37" s="68"/>
      <c r="F37" s="68"/>
      <c r="G37" s="68"/>
      <c r="H37" s="68"/>
      <c r="I37" s="68"/>
      <c r="J37" s="68"/>
      <c r="K37" s="68"/>
      <c r="L37" s="68"/>
      <c r="M37" s="42"/>
    </row>
    <row r="38" spans="2:13">
      <c r="B38" s="22"/>
      <c r="C38" s="42"/>
      <c r="D38" s="68" t="s">
        <v>3130</v>
      </c>
      <c r="E38" s="68"/>
      <c r="F38" s="68"/>
      <c r="G38" s="68"/>
      <c r="H38" s="68"/>
      <c r="I38" s="68"/>
      <c r="J38" s="68"/>
      <c r="K38" s="68"/>
      <c r="L38" s="68"/>
      <c r="M38" s="42"/>
    </row>
    <row r="39" spans="2:13">
      <c r="B39" s="34" t="s">
        <v>3131</v>
      </c>
      <c r="C39" s="37"/>
      <c r="D39" s="95" t="s">
        <v>3132</v>
      </c>
      <c r="E39" s="95"/>
      <c r="F39" s="95"/>
      <c r="G39" s="95"/>
      <c r="H39" s="95"/>
      <c r="I39" s="95"/>
      <c r="J39" s="95"/>
      <c r="K39" s="95"/>
      <c r="L39" s="95"/>
      <c r="M39" s="37"/>
    </row>
    <row r="40" spans="2:13">
      <c r="B40" s="23"/>
      <c r="C40" s="38"/>
      <c r="D40" s="70" t="s">
        <v>3133</v>
      </c>
      <c r="E40" s="70"/>
      <c r="F40" s="70"/>
      <c r="G40" s="70"/>
      <c r="H40" s="70"/>
      <c r="I40" s="70"/>
      <c r="J40" s="70"/>
      <c r="K40" s="70"/>
      <c r="L40" s="70"/>
      <c r="M40" s="38"/>
    </row>
    <row r="41" spans="2:13">
      <c r="B41" s="22" t="s">
        <v>3134</v>
      </c>
      <c r="C41" s="42"/>
      <c r="D41" s="68" t="s">
        <v>3135</v>
      </c>
      <c r="E41" s="68"/>
      <c r="F41" s="68"/>
      <c r="G41" s="68"/>
      <c r="H41" s="68"/>
      <c r="I41" s="68"/>
      <c r="J41" s="68"/>
      <c r="K41" s="68"/>
      <c r="L41" s="68"/>
      <c r="M41" s="42"/>
    </row>
    <row r="42" spans="2:13">
      <c r="B42" s="22"/>
      <c r="C42" s="42"/>
      <c r="D42" s="68" t="s">
        <v>3136</v>
      </c>
      <c r="E42" s="68"/>
      <c r="F42" s="68"/>
      <c r="G42" s="68"/>
      <c r="H42" s="68"/>
      <c r="I42" s="68"/>
      <c r="J42" s="68"/>
      <c r="K42" s="68"/>
      <c r="L42" s="68"/>
      <c r="M42" s="42"/>
    </row>
    <row r="43" spans="2:13">
      <c r="B43" s="34" t="s">
        <v>3137</v>
      </c>
      <c r="C43" s="37"/>
      <c r="D43" s="95" t="s">
        <v>3138</v>
      </c>
      <c r="E43" s="95"/>
      <c r="F43" s="95"/>
      <c r="G43" s="95"/>
      <c r="H43" s="95"/>
      <c r="I43" s="95"/>
      <c r="J43" s="95"/>
      <c r="K43" s="95"/>
      <c r="L43" s="95"/>
      <c r="M43" s="37"/>
    </row>
    <row r="44" spans="2:13">
      <c r="B44" s="23"/>
      <c r="C44" s="38"/>
      <c r="D44" s="70" t="s">
        <v>3139</v>
      </c>
      <c r="E44" s="70"/>
      <c r="F44" s="70"/>
      <c r="G44" s="70"/>
      <c r="H44" s="70"/>
      <c r="I44" s="70"/>
      <c r="J44" s="70"/>
      <c r="K44" s="70"/>
      <c r="L44" s="70"/>
      <c r="M44" s="38"/>
    </row>
    <row r="46" spans="2:13">
      <c r="B46" s="18" t="s">
        <v>3140</v>
      </c>
    </row>
    <row r="48" spans="2:13">
      <c r="B48" s="39" t="s">
        <v>1810</v>
      </c>
      <c r="C48" s="40"/>
      <c r="D48" s="63" t="s">
        <v>1631</v>
      </c>
      <c r="E48" s="63"/>
      <c r="F48" s="63"/>
      <c r="G48" s="63"/>
      <c r="H48" s="63"/>
      <c r="I48" s="63"/>
      <c r="J48" s="63"/>
      <c r="K48" s="63"/>
      <c r="L48" s="63"/>
      <c r="M48" s="40"/>
    </row>
    <row r="49" spans="2:13">
      <c r="B49" s="22" t="s">
        <v>3141</v>
      </c>
      <c r="C49" s="42"/>
      <c r="D49" s="68" t="s">
        <v>3142</v>
      </c>
      <c r="E49" s="68"/>
      <c r="F49" s="68"/>
      <c r="G49" s="68"/>
      <c r="H49" s="68"/>
      <c r="I49" s="68"/>
      <c r="J49" s="68"/>
      <c r="K49" s="68"/>
      <c r="L49" s="68"/>
      <c r="M49" s="42"/>
    </row>
    <row r="50" spans="2:13">
      <c r="B50" s="39" t="s">
        <v>3143</v>
      </c>
      <c r="C50" s="40"/>
      <c r="D50" s="63" t="s">
        <v>3144</v>
      </c>
      <c r="E50" s="63"/>
      <c r="F50" s="63"/>
      <c r="G50" s="63"/>
      <c r="H50" s="63"/>
      <c r="I50" s="63"/>
      <c r="J50" s="63"/>
      <c r="K50" s="63"/>
      <c r="L50" s="63"/>
      <c r="M50" s="40"/>
    </row>
    <row r="51" spans="2:13">
      <c r="B51" s="23" t="s">
        <v>3145</v>
      </c>
      <c r="C51" s="38"/>
      <c r="D51" s="70" t="s">
        <v>3146</v>
      </c>
      <c r="E51" s="70"/>
      <c r="F51" s="70"/>
      <c r="G51" s="70"/>
      <c r="H51" s="70"/>
      <c r="I51" s="70"/>
      <c r="J51" s="70"/>
      <c r="K51" s="70"/>
      <c r="L51" s="70"/>
      <c r="M51" s="38"/>
    </row>
    <row r="53" spans="2:13">
      <c r="B53" t="s">
        <v>458</v>
      </c>
    </row>
    <row r="55" spans="2:13">
      <c r="B55" t="s">
        <v>2834</v>
      </c>
    </row>
    <row r="57" spans="2:13">
      <c r="B57" t="s">
        <v>3472</v>
      </c>
    </row>
    <row r="59" spans="2:13">
      <c r="B59" t="s">
        <v>3147</v>
      </c>
    </row>
    <row r="61" spans="2:13">
      <c r="B61" t="s">
        <v>1670</v>
      </c>
    </row>
    <row r="63" spans="2:13">
      <c r="B63" t="s">
        <v>3148</v>
      </c>
    </row>
    <row r="64" spans="2:13">
      <c r="B64" t="s">
        <v>3149</v>
      </c>
    </row>
    <row r="65" spans="2:2">
      <c r="B65" t="s">
        <v>3150</v>
      </c>
    </row>
    <row r="66" spans="2:2">
      <c r="B66" t="s">
        <v>3151</v>
      </c>
    </row>
    <row r="67" spans="2:2">
      <c r="B67" t="s">
        <v>3152</v>
      </c>
    </row>
    <row r="68" spans="2:2">
      <c r="B68" s="61" t="s">
        <v>457</v>
      </c>
    </row>
    <row r="70" spans="2:2">
      <c r="B70" t="s">
        <v>3153</v>
      </c>
    </row>
    <row r="71" spans="2:2">
      <c r="B71" t="s">
        <v>3149</v>
      </c>
    </row>
    <row r="72" spans="2:2">
      <c r="B72" t="s">
        <v>3154</v>
      </c>
    </row>
    <row r="73" spans="2:2">
      <c r="B73" t="s">
        <v>3081</v>
      </c>
    </row>
    <row r="74" spans="2:2">
      <c r="B74" t="s">
        <v>3155</v>
      </c>
    </row>
    <row r="75" spans="2:2">
      <c r="B75" t="s">
        <v>3156</v>
      </c>
    </row>
    <row r="76" spans="2:2">
      <c r="B76" t="s">
        <v>3157</v>
      </c>
    </row>
    <row r="77" spans="2:2">
      <c r="B77" t="s">
        <v>3158</v>
      </c>
    </row>
    <row r="78" spans="2:2">
      <c r="B78" t="s">
        <v>3082</v>
      </c>
    </row>
    <row r="79" spans="2:2">
      <c r="B79" t="s">
        <v>3159</v>
      </c>
    </row>
    <row r="80" spans="2:2">
      <c r="B80" t="s">
        <v>3160</v>
      </c>
    </row>
    <row r="81" spans="2:2">
      <c r="B81" t="s">
        <v>3161</v>
      </c>
    </row>
    <row r="82" spans="2:2">
      <c r="B82" t="s">
        <v>3162</v>
      </c>
    </row>
    <row r="83" spans="2:2">
      <c r="B83" t="s">
        <v>3163</v>
      </c>
    </row>
    <row r="84" spans="2:2">
      <c r="B84" t="s">
        <v>3164</v>
      </c>
    </row>
    <row r="85" spans="2:2">
      <c r="B85" t="s">
        <v>3081</v>
      </c>
    </row>
    <row r="86" spans="2:2">
      <c r="B86" t="s">
        <v>3165</v>
      </c>
    </row>
    <row r="87" spans="2:2">
      <c r="B87" t="s">
        <v>3155</v>
      </c>
    </row>
    <row r="88" spans="2:2">
      <c r="B88" t="s">
        <v>3166</v>
      </c>
    </row>
    <row r="89" spans="2:2">
      <c r="B89" t="s">
        <v>3158</v>
      </c>
    </row>
    <row r="90" spans="2:2">
      <c r="B90" t="s">
        <v>3082</v>
      </c>
    </row>
    <row r="91" spans="2:2">
      <c r="B91" t="s">
        <v>3160</v>
      </c>
    </row>
    <row r="92" spans="2:2">
      <c r="B92" t="s">
        <v>3167</v>
      </c>
    </row>
    <row r="93" spans="2:2">
      <c r="B93" t="s">
        <v>3168</v>
      </c>
    </row>
    <row r="94" spans="2:2">
      <c r="B94" t="s">
        <v>3169</v>
      </c>
    </row>
    <row r="95" spans="2:2">
      <c r="B95" t="s">
        <v>3170</v>
      </c>
    </row>
    <row r="96" spans="2:2">
      <c r="B96" t="s">
        <v>3152</v>
      </c>
    </row>
    <row r="97" spans="2:2">
      <c r="B97" s="61" t="s">
        <v>457</v>
      </c>
    </row>
    <row r="99" spans="2:2">
      <c r="B99" t="s">
        <v>3171</v>
      </c>
    </row>
    <row r="100" spans="2:2">
      <c r="B100" t="s">
        <v>3172</v>
      </c>
    </row>
    <row r="101" spans="2:2">
      <c r="B101" t="s">
        <v>3173</v>
      </c>
    </row>
    <row r="103" spans="2:2">
      <c r="B103" t="s">
        <v>3174</v>
      </c>
    </row>
    <row r="104" spans="2:2">
      <c r="B104" t="s">
        <v>3175</v>
      </c>
    </row>
    <row r="105" spans="2:2">
      <c r="B105" t="s">
        <v>3176</v>
      </c>
    </row>
    <row r="106" spans="2:2">
      <c r="B106" t="s">
        <v>3177</v>
      </c>
    </row>
    <row r="107" spans="2:2">
      <c r="B107" t="s">
        <v>3178</v>
      </c>
    </row>
    <row r="108" spans="2:2">
      <c r="B108" t="s">
        <v>3179</v>
      </c>
    </row>
    <row r="109" spans="2:2">
      <c r="B109" t="s">
        <v>3180</v>
      </c>
    </row>
    <row r="110" spans="2:2">
      <c r="B110" t="s">
        <v>3181</v>
      </c>
    </row>
    <row r="111" spans="2:2">
      <c r="B111" s="61" t="s">
        <v>3182</v>
      </c>
    </row>
    <row r="113" spans="2:2">
      <c r="B113" t="s">
        <v>3183</v>
      </c>
    </row>
    <row r="115" spans="2:2">
      <c r="B115" s="177" t="s">
        <v>3184</v>
      </c>
    </row>
    <row r="116" spans="2:2">
      <c r="B116" s="177" t="s">
        <v>3185</v>
      </c>
    </row>
    <row r="117" spans="2:2">
      <c r="B117" s="177" t="s">
        <v>3186</v>
      </c>
    </row>
    <row r="118" spans="2:2">
      <c r="B118" s="177" t="s">
        <v>3187</v>
      </c>
    </row>
    <row r="121" spans="2:2">
      <c r="B121" t="s">
        <v>3174</v>
      </c>
    </row>
    <row r="122" spans="2:2">
      <c r="B122" t="s">
        <v>3175</v>
      </c>
    </row>
    <row r="123" spans="2:2">
      <c r="B123" t="s">
        <v>3176</v>
      </c>
    </row>
    <row r="124" spans="2:2">
      <c r="B124" t="s">
        <v>3177</v>
      </c>
    </row>
    <row r="125" spans="2:2">
      <c r="B125" t="s">
        <v>3188</v>
      </c>
    </row>
    <row r="126" spans="2:2">
      <c r="B126" t="s">
        <v>3189</v>
      </c>
    </row>
    <row r="127" spans="2:2">
      <c r="B127" t="s">
        <v>3190</v>
      </c>
    </row>
    <row r="128" spans="2:2">
      <c r="B128" t="s">
        <v>3191</v>
      </c>
    </row>
    <row r="129" spans="2:2">
      <c r="B129" t="s">
        <v>3181</v>
      </c>
    </row>
    <row r="130" spans="2:2">
      <c r="B130" s="61" t="s">
        <v>3182</v>
      </c>
    </row>
    <row r="132" spans="2:2">
      <c r="B132" t="s">
        <v>3192</v>
      </c>
    </row>
    <row r="133" spans="2:2">
      <c r="B133" t="s">
        <v>3193</v>
      </c>
    </row>
    <row r="136" spans="2:2">
      <c r="B136" t="s">
        <v>3194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146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2829</v>
      </c>
    </row>
    <row r="4" spans="1:2">
      <c r="B4" s="18" t="s">
        <v>3239</v>
      </c>
    </row>
    <row r="6" spans="1:2">
      <c r="B6" t="s">
        <v>453</v>
      </c>
    </row>
    <row r="7" spans="1:2">
      <c r="B7" t="s">
        <v>546</v>
      </c>
    </row>
    <row r="8" spans="1:2">
      <c r="B8" t="s">
        <v>3241</v>
      </c>
    </row>
    <row r="9" spans="1:2">
      <c r="B9" t="s">
        <v>3242</v>
      </c>
    </row>
    <row r="10" spans="1:2">
      <c r="B10" t="s">
        <v>454</v>
      </c>
    </row>
    <row r="11" spans="1:2">
      <c r="B11" s="49" t="s">
        <v>3244</v>
      </c>
    </row>
    <row r="13" spans="1:2">
      <c r="B13" t="s">
        <v>2838</v>
      </c>
    </row>
    <row r="14" spans="1:2">
      <c r="B14" t="s">
        <v>3240</v>
      </c>
    </row>
    <row r="16" spans="1:2">
      <c r="B16" s="49" t="s">
        <v>3245</v>
      </c>
    </row>
    <row r="17" spans="2:2">
      <c r="B17" t="s">
        <v>3243</v>
      </c>
    </row>
    <row r="18" spans="2:2">
      <c r="B18" t="s">
        <v>456</v>
      </c>
    </row>
    <row r="19" spans="2:2">
      <c r="B19" s="61" t="s">
        <v>457</v>
      </c>
    </row>
    <row r="21" spans="2:2">
      <c r="B21" s="49"/>
    </row>
    <row r="23" spans="2:2">
      <c r="B23" s="18" t="s">
        <v>2840</v>
      </c>
    </row>
    <row r="24" spans="2:2">
      <c r="B24" t="s">
        <v>2870</v>
      </c>
    </row>
    <row r="25" spans="2:2">
      <c r="B25" t="s">
        <v>3249</v>
      </c>
    </row>
    <row r="27" spans="2:2">
      <c r="B27" t="s">
        <v>3252</v>
      </c>
    </row>
    <row r="28" spans="2:2">
      <c r="B28" t="s">
        <v>3250</v>
      </c>
    </row>
    <row r="31" spans="2:2">
      <c r="B31" t="s">
        <v>453</v>
      </c>
    </row>
    <row r="32" spans="2:2">
      <c r="B32" t="s">
        <v>546</v>
      </c>
    </row>
    <row r="33" spans="2:9">
      <c r="B33" t="s">
        <v>3241</v>
      </c>
    </row>
    <row r="34" spans="2:9">
      <c r="B34" t="s">
        <v>3242</v>
      </c>
    </row>
    <row r="35" spans="2:9">
      <c r="B35" t="s">
        <v>454</v>
      </c>
    </row>
    <row r="36" spans="2:9">
      <c r="B36" s="59" t="s">
        <v>3244</v>
      </c>
    </row>
    <row r="37" spans="2:9">
      <c r="B37" s="49" t="s">
        <v>3246</v>
      </c>
      <c r="H37" t="s">
        <v>310</v>
      </c>
      <c r="I37" t="s">
        <v>2871</v>
      </c>
    </row>
    <row r="39" spans="2:9">
      <c r="B39" t="s">
        <v>2838</v>
      </c>
    </row>
    <row r="40" spans="2:9">
      <c r="B40" t="s">
        <v>3240</v>
      </c>
    </row>
    <row r="42" spans="2:9">
      <c r="B42" s="49" t="s">
        <v>3247</v>
      </c>
      <c r="I42" t="s">
        <v>2872</v>
      </c>
    </row>
    <row r="43" spans="2:9">
      <c r="B43" s="59" t="s">
        <v>3245</v>
      </c>
    </row>
    <row r="44" spans="2:9">
      <c r="B44" t="s">
        <v>3243</v>
      </c>
    </row>
    <row r="45" spans="2:9">
      <c r="B45" t="s">
        <v>456</v>
      </c>
    </row>
    <row r="46" spans="2:9">
      <c r="B46" s="61" t="s">
        <v>457</v>
      </c>
    </row>
    <row r="47" spans="2:9">
      <c r="B47" s="61"/>
    </row>
    <row r="48" spans="2:9">
      <c r="B48" s="61"/>
    </row>
    <row r="49" spans="2:10">
      <c r="B49" s="18" t="s">
        <v>2839</v>
      </c>
    </row>
    <row r="51" spans="2:10">
      <c r="B51" t="s">
        <v>2834</v>
      </c>
      <c r="J51" s="61" t="s">
        <v>2836</v>
      </c>
    </row>
    <row r="52" spans="2:10">
      <c r="B52" t="s">
        <v>2835</v>
      </c>
      <c r="J52" s="61" t="s">
        <v>2837</v>
      </c>
    </row>
    <row r="55" spans="2:10">
      <c r="B55" s="18" t="s">
        <v>2842</v>
      </c>
    </row>
    <row r="56" spans="2:10">
      <c r="B56" t="s">
        <v>2841</v>
      </c>
    </row>
    <row r="58" spans="2:10">
      <c r="B58" t="s">
        <v>2843</v>
      </c>
    </row>
    <row r="61" spans="2:10">
      <c r="B61" s="18" t="s">
        <v>3253</v>
      </c>
    </row>
    <row r="62" spans="2:10">
      <c r="B62" t="s">
        <v>3251</v>
      </c>
    </row>
    <row r="64" spans="2:10">
      <c r="B64" t="s">
        <v>2834</v>
      </c>
    </row>
    <row r="65" spans="2:8">
      <c r="B65" t="s">
        <v>2844</v>
      </c>
      <c r="H65" t="s">
        <v>3248</v>
      </c>
    </row>
    <row r="67" spans="2:8">
      <c r="B67" t="s">
        <v>1670</v>
      </c>
    </row>
    <row r="69" spans="2:8">
      <c r="B69" t="s">
        <v>3254</v>
      </c>
    </row>
    <row r="70" spans="2:8">
      <c r="B70" t="s">
        <v>3031</v>
      </c>
    </row>
    <row r="71" spans="2:8">
      <c r="B71" t="s">
        <v>3032</v>
      </c>
    </row>
    <row r="72" spans="2:8">
      <c r="B72" t="s">
        <v>3255</v>
      </c>
    </row>
    <row r="73" spans="2:8">
      <c r="B73" t="s">
        <v>3195</v>
      </c>
    </row>
    <row r="74" spans="2:8">
      <c r="B74" t="s">
        <v>3257</v>
      </c>
    </row>
    <row r="75" spans="2:8">
      <c r="B75" t="s">
        <v>3256</v>
      </c>
    </row>
    <row r="76" spans="2:8">
      <c r="B76" t="s">
        <v>3258</v>
      </c>
    </row>
    <row r="77" spans="2:8">
      <c r="B77" t="s">
        <v>2830</v>
      </c>
    </row>
    <row r="78" spans="2:8">
      <c r="B78" t="s">
        <v>2831</v>
      </c>
    </row>
    <row r="79" spans="2:8">
      <c r="B79" t="s">
        <v>2832</v>
      </c>
    </row>
    <row r="80" spans="2:8">
      <c r="B80" t="s">
        <v>2833</v>
      </c>
    </row>
    <row r="81" spans="2:6">
      <c r="B81" t="s">
        <v>3259</v>
      </c>
    </row>
    <row r="82" spans="2:6">
      <c r="B82" t="s">
        <v>3196</v>
      </c>
    </row>
    <row r="83" spans="2:6">
      <c r="B83" s="61" t="s">
        <v>3197</v>
      </c>
    </row>
    <row r="85" spans="2:6">
      <c r="B85" t="s">
        <v>453</v>
      </c>
    </row>
    <row r="86" spans="2:6">
      <c r="B86" t="s">
        <v>546</v>
      </c>
    </row>
    <row r="87" spans="2:6">
      <c r="B87" t="s">
        <v>3241</v>
      </c>
    </row>
    <row r="88" spans="2:6">
      <c r="B88" t="s">
        <v>3242</v>
      </c>
    </row>
    <row r="89" spans="2:6">
      <c r="B89" t="s">
        <v>454</v>
      </c>
    </row>
    <row r="90" spans="2:6">
      <c r="B90" s="59" t="s">
        <v>3244</v>
      </c>
    </row>
    <row r="91" spans="2:6">
      <c r="B91" s="59" t="s">
        <v>3260</v>
      </c>
    </row>
    <row r="93" spans="2:6">
      <c r="B93" t="s">
        <v>2838</v>
      </c>
    </row>
    <row r="94" spans="2:6">
      <c r="B94" t="s">
        <v>3240</v>
      </c>
      <c r="F94" s="61"/>
    </row>
    <row r="96" spans="2:6">
      <c r="B96" s="59" t="s">
        <v>3247</v>
      </c>
    </row>
    <row r="97" spans="2:2">
      <c r="B97" s="59" t="s">
        <v>3245</v>
      </c>
    </row>
    <row r="98" spans="2:2">
      <c r="B98" t="s">
        <v>3243</v>
      </c>
    </row>
    <row r="99" spans="2:2">
      <c r="B99" s="49" t="s">
        <v>3261</v>
      </c>
    </row>
    <row r="100" spans="2:2">
      <c r="B100" t="s">
        <v>456</v>
      </c>
    </row>
    <row r="101" spans="2:2">
      <c r="B101" s="61" t="s">
        <v>457</v>
      </c>
    </row>
    <row r="103" spans="2:2">
      <c r="B103" s="61" t="s">
        <v>3263</v>
      </c>
    </row>
    <row r="104" spans="2:2">
      <c r="B104" t="s">
        <v>3262</v>
      </c>
    </row>
    <row r="105" spans="2:2">
      <c r="B105" t="s">
        <v>3264</v>
      </c>
    </row>
    <row r="108" spans="2:2">
      <c r="B108" s="18" t="s">
        <v>2845</v>
      </c>
    </row>
    <row r="110" spans="2:2">
      <c r="B110" t="s">
        <v>3265</v>
      </c>
    </row>
    <row r="112" spans="2:2">
      <c r="B112" s="177" t="s">
        <v>2846</v>
      </c>
    </row>
    <row r="113" spans="2:13">
      <c r="B113" s="177"/>
    </row>
    <row r="114" spans="2:13">
      <c r="B114" s="177" t="s">
        <v>2847</v>
      </c>
    </row>
    <row r="115" spans="2:13">
      <c r="B115" s="177"/>
    </row>
    <row r="116" spans="2:13">
      <c r="B116" s="177" t="s">
        <v>2848</v>
      </c>
    </row>
    <row r="117" spans="2:13">
      <c r="B117" s="177" t="s">
        <v>2849</v>
      </c>
    </row>
    <row r="118" spans="2:13">
      <c r="B118" s="177" t="s">
        <v>2850</v>
      </c>
    </row>
    <row r="119" spans="2:13">
      <c r="B119" s="177"/>
    </row>
    <row r="120" spans="2:13">
      <c r="B120" s="177"/>
    </row>
    <row r="121" spans="2:13">
      <c r="B121" s="177" t="s">
        <v>2851</v>
      </c>
    </row>
    <row r="122" spans="2:13">
      <c r="B122" s="177" t="s">
        <v>2852</v>
      </c>
    </row>
    <row r="123" spans="2:13">
      <c r="B123" s="177" t="s">
        <v>2853</v>
      </c>
      <c r="M123" t="s">
        <v>2873</v>
      </c>
    </row>
    <row r="124" spans="2:13">
      <c r="B124" s="177" t="s">
        <v>2854</v>
      </c>
    </row>
    <row r="125" spans="2:13">
      <c r="B125" s="177" t="s">
        <v>2855</v>
      </c>
    </row>
    <row r="126" spans="2:13">
      <c r="B126" s="177" t="s">
        <v>2852</v>
      </c>
    </row>
    <row r="127" spans="2:13">
      <c r="B127" s="177" t="s">
        <v>2856</v>
      </c>
    </row>
    <row r="128" spans="2:13">
      <c r="B128" s="177"/>
    </row>
    <row r="129" spans="2:2">
      <c r="B129" s="177" t="s">
        <v>2857</v>
      </c>
    </row>
    <row r="130" spans="2:2">
      <c r="B130" s="177" t="s">
        <v>2858</v>
      </c>
    </row>
    <row r="131" spans="2:2">
      <c r="B131" s="177" t="s">
        <v>2859</v>
      </c>
    </row>
    <row r="132" spans="2:2">
      <c r="B132" s="177" t="s">
        <v>2860</v>
      </c>
    </row>
    <row r="133" spans="2:2">
      <c r="B133" s="177"/>
    </row>
    <row r="134" spans="2:2">
      <c r="B134" s="177" t="s">
        <v>2861</v>
      </c>
    </row>
    <row r="135" spans="2:2">
      <c r="B135" s="177" t="s">
        <v>2862</v>
      </c>
    </row>
    <row r="136" spans="2:2">
      <c r="B136" s="177" t="s">
        <v>2863</v>
      </c>
    </row>
    <row r="137" spans="2:2">
      <c r="B137" s="177" t="s">
        <v>2864</v>
      </c>
    </row>
    <row r="138" spans="2:2">
      <c r="B138" s="177"/>
    </row>
    <row r="139" spans="2:2">
      <c r="B139" s="177"/>
    </row>
    <row r="140" spans="2:2">
      <c r="B140" s="177" t="s">
        <v>2865</v>
      </c>
    </row>
    <row r="141" spans="2:2">
      <c r="B141" s="177" t="s">
        <v>2866</v>
      </c>
    </row>
    <row r="142" spans="2:2">
      <c r="B142" s="177" t="s">
        <v>2867</v>
      </c>
    </row>
    <row r="143" spans="2:2">
      <c r="B143" s="177" t="s">
        <v>2868</v>
      </c>
    </row>
    <row r="144" spans="2:2">
      <c r="B144" s="177" t="s">
        <v>2869</v>
      </c>
    </row>
    <row r="145" spans="2:2">
      <c r="B145" s="177"/>
    </row>
    <row r="146" spans="2:2">
      <c r="B146" s="177" t="s">
        <v>2846</v>
      </c>
    </row>
  </sheetData>
  <phoneticPr fontId="2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B52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t="s">
        <v>3211</v>
      </c>
    </row>
    <row r="3" spans="1:2">
      <c r="B3" t="s">
        <v>3212</v>
      </c>
    </row>
    <row r="5" spans="1:2">
      <c r="B5" t="s">
        <v>3207</v>
      </c>
    </row>
    <row r="7" spans="1:2">
      <c r="B7" t="s">
        <v>3199</v>
      </c>
    </row>
    <row r="8" spans="1:2">
      <c r="B8" t="s">
        <v>3200</v>
      </c>
    </row>
    <row r="9" spans="1:2">
      <c r="B9" t="s">
        <v>3201</v>
      </c>
    </row>
    <row r="10" spans="1:2">
      <c r="B10" t="s">
        <v>3202</v>
      </c>
    </row>
    <row r="11" spans="1:2">
      <c r="B11" t="s">
        <v>3203</v>
      </c>
    </row>
    <row r="12" spans="1:2">
      <c r="B12" t="s">
        <v>3204</v>
      </c>
    </row>
    <row r="13" spans="1:2">
      <c r="B13" t="s">
        <v>3205</v>
      </c>
    </row>
    <row r="14" spans="1:2">
      <c r="B14" t="s">
        <v>3206</v>
      </c>
    </row>
    <row r="17" spans="2:2">
      <c r="B17" t="s">
        <v>3208</v>
      </c>
    </row>
    <row r="18" spans="2:2">
      <c r="B18" t="s">
        <v>3217</v>
      </c>
    </row>
    <row r="19" spans="2:2">
      <c r="B19" t="s">
        <v>3213</v>
      </c>
    </row>
    <row r="20" spans="2:2">
      <c r="B20" t="s">
        <v>3214</v>
      </c>
    </row>
    <row r="21" spans="2:2">
      <c r="B21" t="s">
        <v>3215</v>
      </c>
    </row>
    <row r="22" spans="2:2">
      <c r="B22" t="s">
        <v>3216</v>
      </c>
    </row>
    <row r="23" spans="2:2">
      <c r="B23" t="s">
        <v>3209</v>
      </c>
    </row>
    <row r="24" spans="2:2">
      <c r="B24" t="s">
        <v>3210</v>
      </c>
    </row>
    <row r="26" spans="2:2">
      <c r="B26" t="s">
        <v>71</v>
      </c>
    </row>
    <row r="28" spans="2:2">
      <c r="B28" t="s">
        <v>3218</v>
      </c>
    </row>
    <row r="30" spans="2:2">
      <c r="B30" t="s">
        <v>3219</v>
      </c>
    </row>
    <row r="31" spans="2:2">
      <c r="B31" t="s">
        <v>3220</v>
      </c>
    </row>
    <row r="32" spans="2:2">
      <c r="B32" t="s">
        <v>3221</v>
      </c>
    </row>
    <row r="33" spans="2:2">
      <c r="B33" t="s">
        <v>3222</v>
      </c>
    </row>
    <row r="34" spans="2:2">
      <c r="B34" t="s">
        <v>3223</v>
      </c>
    </row>
    <row r="35" spans="2:2">
      <c r="B35" t="s">
        <v>3224</v>
      </c>
    </row>
    <row r="36" spans="2:2">
      <c r="B36" t="s">
        <v>3225</v>
      </c>
    </row>
    <row r="37" spans="2:2">
      <c r="B37" t="s">
        <v>3226</v>
      </c>
    </row>
    <row r="38" spans="2:2">
      <c r="B38" t="s">
        <v>3227</v>
      </c>
    </row>
    <row r="40" spans="2:2">
      <c r="B40" t="s">
        <v>3234</v>
      </c>
    </row>
    <row r="41" spans="2:2">
      <c r="B41" t="s">
        <v>3229</v>
      </c>
    </row>
    <row r="42" spans="2:2">
      <c r="B42" t="s">
        <v>3230</v>
      </c>
    </row>
    <row r="43" spans="2:2">
      <c r="B43" t="s">
        <v>3231</v>
      </c>
    </row>
    <row r="44" spans="2:2">
      <c r="B44" t="s">
        <v>3232</v>
      </c>
    </row>
    <row r="45" spans="2:2">
      <c r="B45" t="s">
        <v>3233</v>
      </c>
    </row>
    <row r="46" spans="2:2">
      <c r="B46" t="s">
        <v>3235</v>
      </c>
    </row>
    <row r="47" spans="2:2">
      <c r="B47" t="s">
        <v>3209</v>
      </c>
    </row>
    <row r="48" spans="2:2">
      <c r="B48" t="s">
        <v>3228</v>
      </c>
    </row>
    <row r="50" spans="2:2">
      <c r="B50" t="s">
        <v>71</v>
      </c>
    </row>
    <row r="52" spans="2:2">
      <c r="B52" t="s">
        <v>3238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3029</v>
      </c>
    </row>
    <row r="3" spans="1:2">
      <c r="B3" t="s">
        <v>2880</v>
      </c>
    </row>
    <row r="4" spans="1:2">
      <c r="B4" t="s">
        <v>2881</v>
      </c>
    </row>
    <row r="5" spans="1:2">
      <c r="B5" t="s">
        <v>3307</v>
      </c>
    </row>
    <row r="7" spans="1:2">
      <c r="B7" t="s">
        <v>3030</v>
      </c>
    </row>
    <row r="9" spans="1:2">
      <c r="B9" t="s">
        <v>453</v>
      </c>
    </row>
    <row r="10" spans="1:2">
      <c r="B10" t="s">
        <v>3241</v>
      </c>
    </row>
    <row r="11" spans="1:2">
      <c r="B11" t="s">
        <v>3242</v>
      </c>
    </row>
    <row r="12" spans="1:2">
      <c r="B12" s="49" t="s">
        <v>3266</v>
      </c>
    </row>
    <row r="13" spans="1:2">
      <c r="B13" t="s">
        <v>454</v>
      </c>
    </row>
    <row r="14" spans="1:2">
      <c r="B14" s="59" t="s">
        <v>3244</v>
      </c>
    </row>
    <row r="15" spans="1:2">
      <c r="B15" s="59" t="s">
        <v>3260</v>
      </c>
    </row>
    <row r="17" spans="2:10">
      <c r="B17" s="49" t="s">
        <v>3237</v>
      </c>
      <c r="J17" s="61"/>
    </row>
    <row r="18" spans="2:10">
      <c r="B18" s="49" t="s">
        <v>3267</v>
      </c>
      <c r="J18" s="61"/>
    </row>
    <row r="19" spans="2:10">
      <c r="B19" s="49" t="s">
        <v>3268</v>
      </c>
    </row>
    <row r="20" spans="2:10">
      <c r="B20" s="49" t="s">
        <v>3269</v>
      </c>
    </row>
    <row r="21" spans="2:10">
      <c r="B21" s="49" t="s">
        <v>3270</v>
      </c>
    </row>
    <row r="23" spans="2:10">
      <c r="B23" s="59" t="s">
        <v>3247</v>
      </c>
    </row>
    <row r="24" spans="2:10">
      <c r="B24" s="59" t="s">
        <v>3245</v>
      </c>
    </row>
    <row r="25" spans="2:10">
      <c r="B25" t="s">
        <v>3243</v>
      </c>
    </row>
    <row r="26" spans="2:10">
      <c r="B26" s="59" t="s">
        <v>3261</v>
      </c>
    </row>
    <row r="27" spans="2:10">
      <c r="B27" t="s">
        <v>456</v>
      </c>
    </row>
    <row r="28" spans="2:10">
      <c r="B28" s="61" t="s">
        <v>457</v>
      </c>
    </row>
    <row r="30" spans="2:10">
      <c r="B30" t="s">
        <v>3278</v>
      </c>
    </row>
    <row r="31" spans="2:10">
      <c r="B31" t="s">
        <v>3279</v>
      </c>
    </row>
    <row r="34" spans="2:2">
      <c r="B34" s="49" t="s">
        <v>3293</v>
      </c>
    </row>
    <row r="36" spans="2:2">
      <c r="B36" s="177" t="s">
        <v>2846</v>
      </c>
    </row>
    <row r="37" spans="2:2">
      <c r="B37" s="177"/>
    </row>
    <row r="38" spans="2:2">
      <c r="B38" s="177" t="s">
        <v>3280</v>
      </c>
    </row>
    <row r="39" spans="2:2">
      <c r="B39" s="177"/>
    </row>
    <row r="40" spans="2:2">
      <c r="B40" s="177" t="s">
        <v>3281</v>
      </c>
    </row>
    <row r="41" spans="2:2">
      <c r="B41" s="177" t="s">
        <v>2849</v>
      </c>
    </row>
    <row r="42" spans="2:2">
      <c r="B42" s="177" t="s">
        <v>3282</v>
      </c>
    </row>
    <row r="43" spans="2:2">
      <c r="B43" s="177"/>
    </row>
    <row r="44" spans="2:2">
      <c r="B44" s="177"/>
    </row>
    <row r="45" spans="2:2">
      <c r="B45" s="177" t="s">
        <v>2851</v>
      </c>
    </row>
    <row r="46" spans="2:2">
      <c r="B46" s="177" t="s">
        <v>2852</v>
      </c>
    </row>
    <row r="47" spans="2:2">
      <c r="B47" s="177" t="s">
        <v>3283</v>
      </c>
    </row>
    <row r="48" spans="2:2">
      <c r="B48" s="177" t="s">
        <v>2854</v>
      </c>
    </row>
    <row r="49" spans="2:13">
      <c r="B49" s="177" t="s">
        <v>3284</v>
      </c>
      <c r="M49" t="s">
        <v>3294</v>
      </c>
    </row>
    <row r="50" spans="2:13">
      <c r="B50" s="177" t="s">
        <v>2852</v>
      </c>
      <c r="M50" t="s">
        <v>3295</v>
      </c>
    </row>
    <row r="51" spans="2:13">
      <c r="B51" s="177" t="s">
        <v>3285</v>
      </c>
    </row>
    <row r="52" spans="2:13">
      <c r="B52" s="177"/>
    </row>
    <row r="53" spans="2:13">
      <c r="B53" s="177" t="s">
        <v>3286</v>
      </c>
    </row>
    <row r="54" spans="2:13">
      <c r="B54" s="177"/>
    </row>
    <row r="55" spans="2:13">
      <c r="B55" s="177" t="s">
        <v>3287</v>
      </c>
    </row>
    <row r="56" spans="2:13">
      <c r="B56" s="177" t="s">
        <v>2849</v>
      </c>
    </row>
    <row r="57" spans="2:13">
      <c r="B57" s="177" t="s">
        <v>3288</v>
      </c>
    </row>
    <row r="58" spans="2:13">
      <c r="B58" s="177"/>
    </row>
    <row r="59" spans="2:13">
      <c r="B59" s="177"/>
    </row>
    <row r="60" spans="2:13">
      <c r="B60" s="177" t="s">
        <v>2851</v>
      </c>
    </row>
    <row r="61" spans="2:13">
      <c r="B61" s="177" t="s">
        <v>2852</v>
      </c>
    </row>
    <row r="62" spans="2:13">
      <c r="B62" s="177" t="s">
        <v>3289</v>
      </c>
    </row>
    <row r="63" spans="2:13">
      <c r="B63" s="177" t="s">
        <v>3290</v>
      </c>
      <c r="M63" t="s">
        <v>3296</v>
      </c>
    </row>
    <row r="64" spans="2:13">
      <c r="B64" s="177" t="s">
        <v>3291</v>
      </c>
    </row>
    <row r="65" spans="2:2">
      <c r="B65" s="177" t="s">
        <v>2852</v>
      </c>
    </row>
    <row r="66" spans="2:2">
      <c r="B66" s="177" t="s">
        <v>3292</v>
      </c>
    </row>
    <row r="69" spans="2:2">
      <c r="B69" t="s">
        <v>3236</v>
      </c>
    </row>
    <row r="71" spans="2:2">
      <c r="B71" t="s">
        <v>453</v>
      </c>
    </row>
    <row r="72" spans="2:2">
      <c r="B72" t="s">
        <v>3241</v>
      </c>
    </row>
    <row r="73" spans="2:2">
      <c r="B73" t="s">
        <v>3242</v>
      </c>
    </row>
    <row r="74" spans="2:2">
      <c r="B74" s="49" t="s">
        <v>3266</v>
      </c>
    </row>
    <row r="75" spans="2:2">
      <c r="B75" s="49" t="s">
        <v>3271</v>
      </c>
    </row>
    <row r="76" spans="2:2">
      <c r="B76" s="49" t="s">
        <v>3272</v>
      </c>
    </row>
    <row r="77" spans="2:2">
      <c r="B77" s="49" t="s">
        <v>3273</v>
      </c>
    </row>
    <row r="78" spans="2:2">
      <c r="B78" t="s">
        <v>454</v>
      </c>
    </row>
    <row r="79" spans="2:2">
      <c r="B79" s="59" t="s">
        <v>3244</v>
      </c>
    </row>
    <row r="80" spans="2:2">
      <c r="B80" s="59" t="s">
        <v>3260</v>
      </c>
    </row>
    <row r="82" spans="2:2">
      <c r="B82" s="49" t="s">
        <v>3274</v>
      </c>
    </row>
    <row r="83" spans="2:2">
      <c r="B83" s="49" t="s">
        <v>3275</v>
      </c>
    </row>
    <row r="84" spans="2:2">
      <c r="B84" s="49" t="s">
        <v>3276</v>
      </c>
    </row>
    <row r="85" spans="2:2">
      <c r="B85" s="49" t="s">
        <v>3277</v>
      </c>
    </row>
    <row r="87" spans="2:2">
      <c r="B87" s="59" t="s">
        <v>3247</v>
      </c>
    </row>
    <row r="88" spans="2:2">
      <c r="B88" s="59" t="s">
        <v>3245</v>
      </c>
    </row>
    <row r="89" spans="2:2">
      <c r="B89" t="s">
        <v>3243</v>
      </c>
    </row>
    <row r="90" spans="2:2">
      <c r="B90" s="59" t="s">
        <v>3261</v>
      </c>
    </row>
    <row r="91" spans="2:2">
      <c r="B91" t="s">
        <v>456</v>
      </c>
    </row>
    <row r="92" spans="2:2">
      <c r="B92" s="61" t="s">
        <v>457</v>
      </c>
    </row>
    <row r="94" spans="2:2">
      <c r="B94" t="s">
        <v>3297</v>
      </c>
    </row>
    <row r="95" spans="2:2">
      <c r="B95" t="s">
        <v>3298</v>
      </c>
    </row>
    <row r="97" spans="2:2">
      <c r="B97" s="49" t="s">
        <v>3299</v>
      </c>
    </row>
    <row r="99" spans="2:2">
      <c r="B99" s="177" t="s">
        <v>3300</v>
      </c>
    </row>
    <row r="100" spans="2:2">
      <c r="B100" s="177"/>
    </row>
    <row r="101" spans="2:2">
      <c r="B101" s="177" t="s">
        <v>3301</v>
      </c>
    </row>
    <row r="102" spans="2:2">
      <c r="B102" s="177" t="s">
        <v>2849</v>
      </c>
    </row>
    <row r="103" spans="2:2">
      <c r="B103" s="177" t="s">
        <v>3302</v>
      </c>
    </row>
    <row r="104" spans="2:2">
      <c r="B104" s="177" t="s">
        <v>3303</v>
      </c>
    </row>
    <row r="105" spans="2:2">
      <c r="B105" s="177" t="s">
        <v>2851</v>
      </c>
    </row>
    <row r="106" spans="2:2">
      <c r="B106" s="177" t="s">
        <v>2852</v>
      </c>
    </row>
    <row r="107" spans="2:2">
      <c r="B107" s="177" t="s">
        <v>3304</v>
      </c>
    </row>
    <row r="108" spans="2:2">
      <c r="B108" s="177" t="s">
        <v>2854</v>
      </c>
    </row>
    <row r="109" spans="2:2">
      <c r="B109" s="177" t="s">
        <v>3305</v>
      </c>
    </row>
    <row r="110" spans="2:2">
      <c r="B110" s="177" t="s">
        <v>2852</v>
      </c>
    </row>
    <row r="111" spans="2:2">
      <c r="B111" s="177" t="s">
        <v>3306</v>
      </c>
    </row>
  </sheetData>
  <phoneticPr fontId="2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B118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2879</v>
      </c>
    </row>
    <row r="3" spans="1:2">
      <c r="B3" t="s">
        <v>2878</v>
      </c>
    </row>
    <row r="4" spans="1:2">
      <c r="B4" t="s">
        <v>3308</v>
      </c>
    </row>
    <row r="6" spans="1:2">
      <c r="B6" t="s">
        <v>3030</v>
      </c>
    </row>
    <row r="8" spans="1:2">
      <c r="B8" t="s">
        <v>3309</v>
      </c>
    </row>
    <row r="9" spans="1:2">
      <c r="B9" t="s">
        <v>3031</v>
      </c>
    </row>
    <row r="10" spans="1:2">
      <c r="B10" t="s">
        <v>3032</v>
      </c>
    </row>
    <row r="11" spans="1:2">
      <c r="B11" t="s">
        <v>3310</v>
      </c>
    </row>
    <row r="12" spans="1:2">
      <c r="B12" t="s">
        <v>3195</v>
      </c>
    </row>
    <row r="13" spans="1:2">
      <c r="B13" t="s">
        <v>3313</v>
      </c>
    </row>
    <row r="14" spans="1:2">
      <c r="B14" t="s">
        <v>3311</v>
      </c>
    </row>
    <row r="15" spans="1:2">
      <c r="B15" t="s">
        <v>3312</v>
      </c>
    </row>
    <row r="16" spans="1:2">
      <c r="B16" t="s">
        <v>3196</v>
      </c>
    </row>
    <row r="17" spans="2:2">
      <c r="B17" s="61" t="s">
        <v>3197</v>
      </c>
    </row>
    <row r="19" spans="2:2">
      <c r="B19" t="s">
        <v>453</v>
      </c>
    </row>
    <row r="20" spans="2:2">
      <c r="B20" t="s">
        <v>3241</v>
      </c>
    </row>
    <row r="21" spans="2:2">
      <c r="B21" t="s">
        <v>3242</v>
      </c>
    </row>
    <row r="22" spans="2:2">
      <c r="B22" t="s">
        <v>454</v>
      </c>
    </row>
    <row r="23" spans="2:2">
      <c r="B23" s="59" t="s">
        <v>3244</v>
      </c>
    </row>
    <row r="24" spans="2:2">
      <c r="B24" s="59" t="s">
        <v>3260</v>
      </c>
    </row>
    <row r="26" spans="2:2">
      <c r="B26" s="49" t="s">
        <v>3315</v>
      </c>
    </row>
    <row r="27" spans="2:2">
      <c r="B27" s="49" t="s">
        <v>3314</v>
      </c>
    </row>
    <row r="28" spans="2:2">
      <c r="B28" s="49" t="s">
        <v>3270</v>
      </c>
    </row>
    <row r="30" spans="2:2">
      <c r="B30" s="59" t="s">
        <v>3247</v>
      </c>
    </row>
    <row r="31" spans="2:2">
      <c r="B31" s="59" t="s">
        <v>3245</v>
      </c>
    </row>
    <row r="32" spans="2:2">
      <c r="B32" t="s">
        <v>3243</v>
      </c>
    </row>
    <row r="33" spans="2:2">
      <c r="B33" s="59" t="s">
        <v>3261</v>
      </c>
    </row>
    <row r="34" spans="2:2">
      <c r="B34" t="s">
        <v>456</v>
      </c>
    </row>
    <row r="35" spans="2:2">
      <c r="B35" s="61" t="s">
        <v>457</v>
      </c>
    </row>
    <row r="37" spans="2:2">
      <c r="B37" t="s">
        <v>3316</v>
      </c>
    </row>
    <row r="38" spans="2:2">
      <c r="B38" t="s">
        <v>3317</v>
      </c>
    </row>
    <row r="40" spans="2:2">
      <c r="B40" t="s">
        <v>3318</v>
      </c>
    </row>
    <row r="43" spans="2:2">
      <c r="B43" s="177" t="s">
        <v>2846</v>
      </c>
    </row>
    <row r="44" spans="2:2">
      <c r="B44" s="177"/>
    </row>
    <row r="45" spans="2:2">
      <c r="B45" s="177" t="s">
        <v>3319</v>
      </c>
    </row>
    <row r="46" spans="2:2">
      <c r="B46" s="177"/>
    </row>
    <row r="47" spans="2:2">
      <c r="B47" s="177" t="s">
        <v>3320</v>
      </c>
    </row>
    <row r="48" spans="2:2">
      <c r="B48" s="177" t="s">
        <v>2849</v>
      </c>
    </row>
    <row r="49" spans="2:2">
      <c r="B49" s="177" t="s">
        <v>3321</v>
      </c>
    </row>
    <row r="50" spans="2:2">
      <c r="B50" s="177"/>
    </row>
    <row r="51" spans="2:2">
      <c r="B51" s="177"/>
    </row>
    <row r="52" spans="2:2">
      <c r="B52" s="177" t="s">
        <v>2851</v>
      </c>
    </row>
    <row r="53" spans="2:2">
      <c r="B53" s="177" t="s">
        <v>2852</v>
      </c>
    </row>
    <row r="54" spans="2:2">
      <c r="B54" s="177" t="s">
        <v>3322</v>
      </c>
    </row>
    <row r="55" spans="2:2">
      <c r="B55" s="177" t="s">
        <v>2854</v>
      </c>
    </row>
    <row r="56" spans="2:2">
      <c r="B56" s="177" t="s">
        <v>3323</v>
      </c>
    </row>
    <row r="57" spans="2:2">
      <c r="B57" s="177" t="s">
        <v>2852</v>
      </c>
    </row>
    <row r="58" spans="2:2">
      <c r="B58" s="177" t="s">
        <v>3324</v>
      </c>
    </row>
    <row r="59" spans="2:2">
      <c r="B59" s="177"/>
    </row>
    <row r="60" spans="2:2">
      <c r="B60" s="177" t="s">
        <v>2846</v>
      </c>
    </row>
    <row r="61" spans="2:2">
      <c r="B61" s="177"/>
    </row>
    <row r="62" spans="2:2">
      <c r="B62" s="177" t="s">
        <v>3325</v>
      </c>
    </row>
    <row r="63" spans="2:2">
      <c r="B63" s="177"/>
    </row>
    <row r="64" spans="2:2">
      <c r="B64" s="177" t="s">
        <v>3326</v>
      </c>
    </row>
    <row r="65" spans="2:2">
      <c r="B65" s="177" t="s">
        <v>2849</v>
      </c>
    </row>
    <row r="66" spans="2:2">
      <c r="B66" s="177" t="s">
        <v>3327</v>
      </c>
    </row>
    <row r="67" spans="2:2">
      <c r="B67" s="177"/>
    </row>
    <row r="68" spans="2:2">
      <c r="B68" s="177"/>
    </row>
    <row r="69" spans="2:2">
      <c r="B69" s="177" t="s">
        <v>2851</v>
      </c>
    </row>
    <row r="70" spans="2:2">
      <c r="B70" s="177" t="s">
        <v>2852</v>
      </c>
    </row>
    <row r="71" spans="2:2">
      <c r="B71" s="177" t="s">
        <v>3289</v>
      </c>
    </row>
    <row r="72" spans="2:2">
      <c r="B72" s="177" t="s">
        <v>3328</v>
      </c>
    </row>
    <row r="73" spans="2:2">
      <c r="B73" s="177" t="s">
        <v>3329</v>
      </c>
    </row>
    <row r="74" spans="2:2">
      <c r="B74" s="177" t="s">
        <v>2852</v>
      </c>
    </row>
    <row r="75" spans="2:2">
      <c r="B75" s="177" t="s">
        <v>3330</v>
      </c>
    </row>
    <row r="78" spans="2:2">
      <c r="B78" t="s">
        <v>3236</v>
      </c>
    </row>
    <row r="80" spans="2:2">
      <c r="B80" t="s">
        <v>453</v>
      </c>
    </row>
    <row r="81" spans="2:2">
      <c r="B81" t="s">
        <v>3241</v>
      </c>
    </row>
    <row r="82" spans="2:2">
      <c r="B82" t="s">
        <v>3242</v>
      </c>
    </row>
    <row r="83" spans="2:2">
      <c r="B83" t="s">
        <v>454</v>
      </c>
    </row>
    <row r="84" spans="2:2">
      <c r="B84" s="59" t="s">
        <v>3244</v>
      </c>
    </row>
    <row r="85" spans="2:2">
      <c r="B85" s="59" t="s">
        <v>3260</v>
      </c>
    </row>
    <row r="87" spans="2:2">
      <c r="B87" s="49" t="s">
        <v>3331</v>
      </c>
    </row>
    <row r="88" spans="2:2">
      <c r="B88" s="49" t="s">
        <v>3314</v>
      </c>
    </row>
    <row r="89" spans="2:2">
      <c r="B89" s="49" t="s">
        <v>3270</v>
      </c>
    </row>
    <row r="91" spans="2:2">
      <c r="B91" s="59" t="s">
        <v>3247</v>
      </c>
    </row>
    <row r="92" spans="2:2">
      <c r="B92" s="59" t="s">
        <v>3245</v>
      </c>
    </row>
    <row r="93" spans="2:2">
      <c r="B93" t="s">
        <v>3243</v>
      </c>
    </row>
    <row r="94" spans="2:2">
      <c r="B94" s="59" t="s">
        <v>3261</v>
      </c>
    </row>
    <row r="95" spans="2:2">
      <c r="B95" t="s">
        <v>456</v>
      </c>
    </row>
    <row r="96" spans="2:2">
      <c r="B96" s="61" t="s">
        <v>457</v>
      </c>
    </row>
    <row r="98" spans="2:2">
      <c r="B98" t="s">
        <v>3332</v>
      </c>
    </row>
    <row r="99" spans="2:2">
      <c r="B99" t="s">
        <v>3333</v>
      </c>
    </row>
    <row r="101" spans="2:2">
      <c r="B101" t="s">
        <v>3318</v>
      </c>
    </row>
    <row r="103" spans="2:2">
      <c r="B103" s="177" t="s">
        <v>2846</v>
      </c>
    </row>
    <row r="104" spans="2:2">
      <c r="B104" s="177"/>
    </row>
    <row r="105" spans="2:2">
      <c r="B105" s="177" t="s">
        <v>3334</v>
      </c>
    </row>
    <row r="106" spans="2:2">
      <c r="B106" s="177"/>
    </row>
    <row r="107" spans="2:2">
      <c r="B107" s="177" t="s">
        <v>3335</v>
      </c>
    </row>
    <row r="108" spans="2:2">
      <c r="B108" s="177" t="s">
        <v>2849</v>
      </c>
    </row>
    <row r="109" spans="2:2">
      <c r="B109" s="177" t="s">
        <v>3321</v>
      </c>
    </row>
    <row r="110" spans="2:2">
      <c r="B110" s="177"/>
    </row>
    <row r="111" spans="2:2">
      <c r="B111" s="177"/>
    </row>
    <row r="112" spans="2:2">
      <c r="B112" s="177" t="s">
        <v>2851</v>
      </c>
    </row>
    <row r="113" spans="2:2">
      <c r="B113" s="177" t="s">
        <v>2852</v>
      </c>
    </row>
    <row r="114" spans="2:2">
      <c r="B114" s="177" t="s">
        <v>3322</v>
      </c>
    </row>
    <row r="115" spans="2:2">
      <c r="B115" s="177" t="s">
        <v>2854</v>
      </c>
    </row>
    <row r="116" spans="2:2">
      <c r="B116" s="177" t="s">
        <v>3336</v>
      </c>
    </row>
    <row r="117" spans="2:2">
      <c r="B117" s="177" t="s">
        <v>2852</v>
      </c>
    </row>
    <row r="118" spans="2:2">
      <c r="B118" s="177" t="s">
        <v>3337</v>
      </c>
    </row>
  </sheetData>
  <phoneticPr fontId="2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97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2877</v>
      </c>
    </row>
    <row r="3" spans="1:2">
      <c r="B3" t="s">
        <v>3339</v>
      </c>
    </row>
    <row r="4" spans="1:2">
      <c r="B4" t="s">
        <v>2874</v>
      </c>
    </row>
    <row r="5" spans="1:2">
      <c r="B5" t="s">
        <v>2875</v>
      </c>
    </row>
    <row r="6" spans="1:2">
      <c r="B6" t="s">
        <v>3338</v>
      </c>
    </row>
    <row r="8" spans="1:2">
      <c r="B8" s="18" t="s">
        <v>3375</v>
      </c>
    </row>
    <row r="10" spans="1:2">
      <c r="B10" t="s">
        <v>453</v>
      </c>
    </row>
    <row r="11" spans="1:2">
      <c r="B11" t="s">
        <v>3241</v>
      </c>
    </row>
    <row r="12" spans="1:2">
      <c r="B12" t="s">
        <v>3242</v>
      </c>
    </row>
    <row r="13" spans="1:2">
      <c r="B13" s="49" t="s">
        <v>3347</v>
      </c>
    </row>
    <row r="14" spans="1:2">
      <c r="B14" s="49" t="s">
        <v>3348</v>
      </c>
    </row>
    <row r="15" spans="1:2">
      <c r="B15" t="s">
        <v>454</v>
      </c>
    </row>
    <row r="16" spans="1:2">
      <c r="B16" s="59" t="s">
        <v>3244</v>
      </c>
    </row>
    <row r="17" spans="2:2">
      <c r="B17" s="59" t="s">
        <v>3260</v>
      </c>
    </row>
    <row r="19" spans="2:2">
      <c r="B19" s="49" t="s">
        <v>3346</v>
      </c>
    </row>
    <row r="20" spans="2:2">
      <c r="B20" s="49" t="s">
        <v>3341</v>
      </c>
    </row>
    <row r="21" spans="2:2">
      <c r="B21" s="49" t="s">
        <v>3345</v>
      </c>
    </row>
    <row r="22" spans="2:2">
      <c r="B22" s="49" t="s">
        <v>3342</v>
      </c>
    </row>
    <row r="23" spans="2:2">
      <c r="B23" s="49" t="s">
        <v>3343</v>
      </c>
    </row>
    <row r="24" spans="2:2">
      <c r="B24" s="49" t="s">
        <v>3198</v>
      </c>
    </row>
    <row r="25" spans="2:2">
      <c r="B25" s="49" t="s">
        <v>3344</v>
      </c>
    </row>
    <row r="26" spans="2:2">
      <c r="B26" s="49"/>
    </row>
    <row r="27" spans="2:2">
      <c r="B27" s="59" t="s">
        <v>3247</v>
      </c>
    </row>
    <row r="28" spans="2:2">
      <c r="B28" s="59" t="s">
        <v>3245</v>
      </c>
    </row>
    <row r="29" spans="2:2">
      <c r="B29" t="s">
        <v>3243</v>
      </c>
    </row>
    <row r="30" spans="2:2">
      <c r="B30" s="59" t="s">
        <v>3261</v>
      </c>
    </row>
    <row r="31" spans="2:2">
      <c r="B31" t="s">
        <v>456</v>
      </c>
    </row>
    <row r="32" spans="2:2">
      <c r="B32" s="61" t="s">
        <v>457</v>
      </c>
    </row>
    <row r="34" spans="2:2">
      <c r="B34" t="s">
        <v>3349</v>
      </c>
    </row>
    <row r="35" spans="2:2">
      <c r="B35" t="s">
        <v>3350</v>
      </c>
    </row>
    <row r="37" spans="2:2">
      <c r="B37" t="s">
        <v>3318</v>
      </c>
    </row>
    <row r="39" spans="2:2">
      <c r="B39" s="177" t="s">
        <v>2846</v>
      </c>
    </row>
    <row r="40" spans="2:2">
      <c r="B40" s="177"/>
    </row>
    <row r="41" spans="2:2">
      <c r="B41" s="177" t="s">
        <v>3280</v>
      </c>
    </row>
    <row r="42" spans="2:2">
      <c r="B42" s="177"/>
    </row>
    <row r="43" spans="2:2">
      <c r="B43" s="177" t="s">
        <v>3281</v>
      </c>
    </row>
    <row r="44" spans="2:2">
      <c r="B44" s="177" t="s">
        <v>2849</v>
      </c>
    </row>
    <row r="45" spans="2:2">
      <c r="B45" s="177" t="s">
        <v>3282</v>
      </c>
    </row>
    <row r="46" spans="2:2">
      <c r="B46" s="177"/>
    </row>
    <row r="47" spans="2:2">
      <c r="B47" s="177"/>
    </row>
    <row r="48" spans="2:2">
      <c r="B48" s="177" t="s">
        <v>2851</v>
      </c>
    </row>
    <row r="49" spans="2:10">
      <c r="B49" s="177" t="s">
        <v>2852</v>
      </c>
    </row>
    <row r="50" spans="2:10">
      <c r="B50" s="177" t="s">
        <v>3289</v>
      </c>
    </row>
    <row r="51" spans="2:10">
      <c r="B51" s="177" t="s">
        <v>2854</v>
      </c>
    </row>
    <row r="52" spans="2:10">
      <c r="B52" s="177" t="s">
        <v>3351</v>
      </c>
    </row>
    <row r="53" spans="2:10">
      <c r="B53" s="177" t="s">
        <v>2852</v>
      </c>
    </row>
    <row r="54" spans="2:10">
      <c r="B54" s="177" t="s">
        <v>3352</v>
      </c>
    </row>
    <row r="57" spans="2:10">
      <c r="B57" s="18" t="s">
        <v>3374</v>
      </c>
    </row>
    <row r="59" spans="2:10">
      <c r="B59" t="s">
        <v>453</v>
      </c>
    </row>
    <row r="60" spans="2:10">
      <c r="B60" t="s">
        <v>3241</v>
      </c>
      <c r="J60" t="s">
        <v>3356</v>
      </c>
    </row>
    <row r="61" spans="2:10">
      <c r="B61" t="s">
        <v>3242</v>
      </c>
    </row>
    <row r="62" spans="2:10">
      <c r="B62" s="49" t="s">
        <v>3340</v>
      </c>
    </row>
    <row r="63" spans="2:10">
      <c r="B63" s="49" t="s">
        <v>3348</v>
      </c>
    </row>
    <row r="64" spans="2:10">
      <c r="B64" t="s">
        <v>454</v>
      </c>
    </row>
    <row r="65" spans="2:2">
      <c r="B65" s="59" t="s">
        <v>3244</v>
      </c>
    </row>
    <row r="66" spans="2:2">
      <c r="B66" s="59" t="s">
        <v>3260</v>
      </c>
    </row>
    <row r="68" spans="2:2">
      <c r="B68" s="49" t="s">
        <v>3353</v>
      </c>
    </row>
    <row r="69" spans="2:2">
      <c r="B69" s="49" t="s">
        <v>3343</v>
      </c>
    </row>
    <row r="70" spans="2:2">
      <c r="B70" s="49" t="s">
        <v>3198</v>
      </c>
    </row>
    <row r="71" spans="2:2">
      <c r="B71" s="49"/>
    </row>
    <row r="72" spans="2:2">
      <c r="B72" s="59" t="s">
        <v>3247</v>
      </c>
    </row>
    <row r="73" spans="2:2">
      <c r="B73" s="59" t="s">
        <v>3245</v>
      </c>
    </row>
    <row r="74" spans="2:2">
      <c r="B74" t="s">
        <v>3243</v>
      </c>
    </row>
    <row r="75" spans="2:2">
      <c r="B75" s="59" t="s">
        <v>3261</v>
      </c>
    </row>
    <row r="76" spans="2:2">
      <c r="B76" t="s">
        <v>456</v>
      </c>
    </row>
    <row r="77" spans="2:2">
      <c r="B77" s="61" t="s">
        <v>457</v>
      </c>
    </row>
    <row r="79" spans="2:2">
      <c r="B79" t="s">
        <v>3354</v>
      </c>
    </row>
    <row r="80" spans="2:2">
      <c r="B80" t="s">
        <v>3355</v>
      </c>
    </row>
    <row r="82" spans="2:2">
      <c r="B82" t="s">
        <v>3357</v>
      </c>
    </row>
    <row r="84" spans="2:2">
      <c r="B84" s="177" t="s">
        <v>2846</v>
      </c>
    </row>
    <row r="85" spans="2:2">
      <c r="B85" s="177"/>
    </row>
    <row r="86" spans="2:2">
      <c r="B86" s="177" t="s">
        <v>3280</v>
      </c>
    </row>
    <row r="87" spans="2:2">
      <c r="B87" s="177"/>
    </row>
    <row r="88" spans="2:2">
      <c r="B88" s="177" t="s">
        <v>3281</v>
      </c>
    </row>
    <row r="89" spans="2:2">
      <c r="B89" s="177" t="s">
        <v>2849</v>
      </c>
    </row>
    <row r="90" spans="2:2">
      <c r="B90" s="177" t="s">
        <v>3282</v>
      </c>
    </row>
    <row r="91" spans="2:2">
      <c r="B91" s="177"/>
    </row>
    <row r="92" spans="2:2">
      <c r="B92" s="177"/>
    </row>
    <row r="93" spans="2:2">
      <c r="B93" s="177" t="s">
        <v>2851</v>
      </c>
    </row>
    <row r="94" spans="2:2">
      <c r="B94" s="177" t="s">
        <v>2852</v>
      </c>
    </row>
    <row r="95" spans="2:2">
      <c r="B95" s="177" t="s">
        <v>3289</v>
      </c>
    </row>
    <row r="96" spans="2:2">
      <c r="B96" s="177" t="s">
        <v>2854</v>
      </c>
    </row>
    <row r="97" spans="2:2">
      <c r="B97" s="177" t="s">
        <v>3358</v>
      </c>
    </row>
    <row r="98" spans="2:2">
      <c r="B98" s="177" t="s">
        <v>2852</v>
      </c>
    </row>
    <row r="99" spans="2:2">
      <c r="B99" s="177" t="s">
        <v>3359</v>
      </c>
    </row>
    <row r="102" spans="2:2">
      <c r="B102" s="18" t="s">
        <v>3376</v>
      </c>
    </row>
    <row r="104" spans="2:2">
      <c r="B104" t="s">
        <v>453</v>
      </c>
    </row>
    <row r="105" spans="2:2">
      <c r="B105" t="s">
        <v>3241</v>
      </c>
    </row>
    <row r="106" spans="2:2">
      <c r="B106" t="s">
        <v>3242</v>
      </c>
    </row>
    <row r="107" spans="2:2">
      <c r="B107" s="49" t="s">
        <v>3366</v>
      </c>
    </row>
    <row r="108" spans="2:2">
      <c r="B108" s="49" t="s">
        <v>3360</v>
      </c>
    </row>
    <row r="109" spans="2:2">
      <c r="B109" s="49" t="s">
        <v>3361</v>
      </c>
    </row>
    <row r="110" spans="2:2">
      <c r="B110" t="s">
        <v>454</v>
      </c>
    </row>
    <row r="111" spans="2:2">
      <c r="B111" s="59" t="s">
        <v>3244</v>
      </c>
    </row>
    <row r="112" spans="2:2">
      <c r="B112" s="59" t="s">
        <v>3260</v>
      </c>
    </row>
    <row r="114" spans="2:2">
      <c r="B114" s="49" t="s">
        <v>3346</v>
      </c>
    </row>
    <row r="115" spans="2:2">
      <c r="B115" s="49" t="s">
        <v>3341</v>
      </c>
    </row>
    <row r="116" spans="2:2">
      <c r="B116" s="49" t="s">
        <v>3362</v>
      </c>
    </row>
    <row r="117" spans="2:2">
      <c r="B117" s="49" t="s">
        <v>3365</v>
      </c>
    </row>
    <row r="118" spans="2:2">
      <c r="B118" s="49" t="s">
        <v>3364</v>
      </c>
    </row>
    <row r="119" spans="2:2">
      <c r="B119" s="49" t="s">
        <v>3363</v>
      </c>
    </row>
    <row r="120" spans="2:2">
      <c r="B120" s="49" t="s">
        <v>3342</v>
      </c>
    </row>
    <row r="121" spans="2:2">
      <c r="B121" s="49" t="s">
        <v>3198</v>
      </c>
    </row>
    <row r="122" spans="2:2">
      <c r="B122" s="49" t="s">
        <v>3344</v>
      </c>
    </row>
    <row r="123" spans="2:2">
      <c r="B123" s="49"/>
    </row>
    <row r="124" spans="2:2">
      <c r="B124" s="59" t="s">
        <v>3247</v>
      </c>
    </row>
    <row r="125" spans="2:2">
      <c r="B125" s="59" t="s">
        <v>3245</v>
      </c>
    </row>
    <row r="126" spans="2:2">
      <c r="B126" t="s">
        <v>3243</v>
      </c>
    </row>
    <row r="127" spans="2:2">
      <c r="B127" s="59" t="s">
        <v>3261</v>
      </c>
    </row>
    <row r="128" spans="2:2">
      <c r="B128" t="s">
        <v>456</v>
      </c>
    </row>
    <row r="129" spans="2:2">
      <c r="B129" s="61" t="s">
        <v>457</v>
      </c>
    </row>
    <row r="131" spans="2:2">
      <c r="B131" t="s">
        <v>3367</v>
      </c>
    </row>
    <row r="132" spans="2:2">
      <c r="B132" t="s">
        <v>3368</v>
      </c>
    </row>
    <row r="134" spans="2:2">
      <c r="B134" t="s">
        <v>3369</v>
      </c>
    </row>
    <row r="136" spans="2:2">
      <c r="B136" s="177" t="s">
        <v>2846</v>
      </c>
    </row>
    <row r="137" spans="2:2">
      <c r="B137" s="177"/>
    </row>
    <row r="138" spans="2:2">
      <c r="B138" s="177" t="s">
        <v>3370</v>
      </c>
    </row>
    <row r="139" spans="2:2">
      <c r="B139" s="177"/>
    </row>
    <row r="140" spans="2:2">
      <c r="B140" s="177" t="s">
        <v>3281</v>
      </c>
    </row>
    <row r="141" spans="2:2">
      <c r="B141" s="177" t="s">
        <v>2849</v>
      </c>
    </row>
    <row r="142" spans="2:2">
      <c r="B142" s="177" t="s">
        <v>3371</v>
      </c>
    </row>
    <row r="143" spans="2:2">
      <c r="B143" s="177"/>
    </row>
    <row r="144" spans="2:2">
      <c r="B144" s="177"/>
    </row>
    <row r="145" spans="2:2">
      <c r="B145" s="177" t="s">
        <v>2851</v>
      </c>
    </row>
    <row r="146" spans="2:2">
      <c r="B146" s="177" t="s">
        <v>2852</v>
      </c>
    </row>
    <row r="147" spans="2:2">
      <c r="B147" s="177" t="s">
        <v>3289</v>
      </c>
    </row>
    <row r="148" spans="2:2">
      <c r="B148" s="177" t="s">
        <v>2854</v>
      </c>
    </row>
    <row r="149" spans="2:2">
      <c r="B149" s="177" t="s">
        <v>3372</v>
      </c>
    </row>
    <row r="150" spans="2:2">
      <c r="B150" s="177" t="s">
        <v>2852</v>
      </c>
    </row>
    <row r="151" spans="2:2">
      <c r="B151" s="177" t="s">
        <v>3373</v>
      </c>
    </row>
    <row r="154" spans="2:2">
      <c r="B154" t="s">
        <v>3377</v>
      </c>
    </row>
    <row r="156" spans="2:2">
      <c r="B156" t="s">
        <v>453</v>
      </c>
    </row>
    <row r="157" spans="2:2">
      <c r="B157" t="s">
        <v>3241</v>
      </c>
    </row>
    <row r="158" spans="2:2">
      <c r="B158" t="s">
        <v>3242</v>
      </c>
    </row>
    <row r="159" spans="2:2">
      <c r="B159" s="49" t="s">
        <v>3379</v>
      </c>
    </row>
    <row r="160" spans="2:2">
      <c r="B160" s="49" t="s">
        <v>3361</v>
      </c>
    </row>
    <row r="161" spans="2:2">
      <c r="B161" t="s">
        <v>454</v>
      </c>
    </row>
    <row r="162" spans="2:2">
      <c r="B162" s="59" t="s">
        <v>3244</v>
      </c>
    </row>
    <row r="163" spans="2:2">
      <c r="B163" s="59" t="s">
        <v>3260</v>
      </c>
    </row>
    <row r="165" spans="2:2">
      <c r="B165" s="49" t="s">
        <v>3378</v>
      </c>
    </row>
    <row r="166" spans="2:2">
      <c r="B166" s="49" t="s">
        <v>3380</v>
      </c>
    </row>
    <row r="167" spans="2:2">
      <c r="B167" s="49" t="s">
        <v>3381</v>
      </c>
    </row>
    <row r="168" spans="2:2">
      <c r="B168" s="49" t="s">
        <v>3198</v>
      </c>
    </row>
    <row r="169" spans="2:2">
      <c r="B169" s="49"/>
    </row>
    <row r="170" spans="2:2">
      <c r="B170" s="59" t="s">
        <v>3247</v>
      </c>
    </row>
    <row r="171" spans="2:2">
      <c r="B171" s="59" t="s">
        <v>3245</v>
      </c>
    </row>
    <row r="172" spans="2:2">
      <c r="B172" t="s">
        <v>3243</v>
      </c>
    </row>
    <row r="173" spans="2:2">
      <c r="B173" s="59" t="s">
        <v>3261</v>
      </c>
    </row>
    <row r="174" spans="2:2">
      <c r="B174" t="s">
        <v>456</v>
      </c>
    </row>
    <row r="175" spans="2:2">
      <c r="B175" s="61" t="s">
        <v>457</v>
      </c>
    </row>
    <row r="177" spans="2:2">
      <c r="B177" t="s">
        <v>3332</v>
      </c>
    </row>
    <row r="178" spans="2:2">
      <c r="B178" t="s">
        <v>3382</v>
      </c>
    </row>
    <row r="180" spans="2:2">
      <c r="B180" t="s">
        <v>3383</v>
      </c>
    </row>
    <row r="182" spans="2:2">
      <c r="B182" s="177" t="s">
        <v>2846</v>
      </c>
    </row>
    <row r="183" spans="2:2">
      <c r="B183" s="177"/>
    </row>
    <row r="184" spans="2:2">
      <c r="B184" s="177" t="s">
        <v>3370</v>
      </c>
    </row>
    <row r="185" spans="2:2">
      <c r="B185" s="177"/>
    </row>
    <row r="186" spans="2:2">
      <c r="B186" s="177" t="s">
        <v>3281</v>
      </c>
    </row>
    <row r="187" spans="2:2">
      <c r="B187" s="177" t="s">
        <v>2849</v>
      </c>
    </row>
    <row r="188" spans="2:2">
      <c r="B188" s="177" t="s">
        <v>3371</v>
      </c>
    </row>
    <row r="189" spans="2:2">
      <c r="B189" s="177"/>
    </row>
    <row r="190" spans="2:2">
      <c r="B190" s="177"/>
    </row>
    <row r="191" spans="2:2">
      <c r="B191" s="177" t="s">
        <v>2851</v>
      </c>
    </row>
    <row r="192" spans="2:2">
      <c r="B192" s="177" t="s">
        <v>2852</v>
      </c>
    </row>
    <row r="193" spans="2:2">
      <c r="B193" s="177" t="s">
        <v>3304</v>
      </c>
    </row>
    <row r="194" spans="2:2">
      <c r="B194" s="177" t="s">
        <v>2854</v>
      </c>
    </row>
    <row r="195" spans="2:2">
      <c r="B195" s="177" t="s">
        <v>3384</v>
      </c>
    </row>
    <row r="196" spans="2:2">
      <c r="B196" s="177" t="s">
        <v>2852</v>
      </c>
    </row>
    <row r="197" spans="2:2">
      <c r="B197" s="177" t="s">
        <v>3385</v>
      </c>
    </row>
  </sheetData>
  <phoneticPr fontId="2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140"/>
  <sheetViews>
    <sheetView workbookViewId="0"/>
  </sheetViews>
  <sheetFormatPr defaultRowHeight="16.5"/>
  <sheetData>
    <row r="1" spans="1:2">
      <c r="A1" t="str">
        <f>HYPERLINK("#'목차'!A1", "목차")</f>
        <v>목차</v>
      </c>
    </row>
    <row r="2" spans="1:2">
      <c r="B2" s="18" t="s">
        <v>1986</v>
      </c>
    </row>
    <row r="3" spans="1:2">
      <c r="B3" t="s">
        <v>2876</v>
      </c>
    </row>
    <row r="5" spans="1:2">
      <c r="B5" t="s">
        <v>3387</v>
      </c>
    </row>
    <row r="7" spans="1:2">
      <c r="B7" t="s">
        <v>3386</v>
      </c>
    </row>
    <row r="8" spans="1:2">
      <c r="B8" t="s">
        <v>3391</v>
      </c>
    </row>
    <row r="10" spans="1:2">
      <c r="B10" t="s">
        <v>453</v>
      </c>
    </row>
    <row r="11" spans="1:2">
      <c r="B11" t="s">
        <v>3241</v>
      </c>
    </row>
    <row r="12" spans="1:2">
      <c r="B12" t="s">
        <v>3242</v>
      </c>
    </row>
    <row r="13" spans="1:2">
      <c r="B13" s="49" t="s">
        <v>3340</v>
      </c>
    </row>
    <row r="14" spans="1:2">
      <c r="B14" t="s">
        <v>454</v>
      </c>
    </row>
    <row r="15" spans="1:2">
      <c r="B15" s="59" t="s">
        <v>3244</v>
      </c>
    </row>
    <row r="16" spans="1:2">
      <c r="B16" s="59" t="s">
        <v>3260</v>
      </c>
    </row>
    <row r="18" spans="2:2">
      <c r="B18" s="49" t="s">
        <v>3388</v>
      </c>
    </row>
    <row r="19" spans="2:2">
      <c r="B19" s="49" t="s">
        <v>3390</v>
      </c>
    </row>
    <row r="20" spans="2:2">
      <c r="B20" s="49" t="s">
        <v>3389</v>
      </c>
    </row>
    <row r="21" spans="2:2">
      <c r="B21" s="49" t="s">
        <v>3198</v>
      </c>
    </row>
    <row r="22" spans="2:2">
      <c r="B22" s="49"/>
    </row>
    <row r="23" spans="2:2">
      <c r="B23" s="59" t="s">
        <v>3247</v>
      </c>
    </row>
    <row r="24" spans="2:2">
      <c r="B24" s="59" t="s">
        <v>3245</v>
      </c>
    </row>
    <row r="25" spans="2:2">
      <c r="B25" t="s">
        <v>3243</v>
      </c>
    </row>
    <row r="26" spans="2:2">
      <c r="B26" s="59" t="s">
        <v>3261</v>
      </c>
    </row>
    <row r="27" spans="2:2">
      <c r="B27" t="s">
        <v>456</v>
      </c>
    </row>
    <row r="28" spans="2:2">
      <c r="B28" s="61" t="s">
        <v>457</v>
      </c>
    </row>
    <row r="30" spans="2:2">
      <c r="B30" s="59" t="s">
        <v>3392</v>
      </c>
    </row>
    <row r="31" spans="2:2">
      <c r="B31" t="s">
        <v>3393</v>
      </c>
    </row>
    <row r="32" spans="2:2">
      <c r="B32" s="61"/>
    </row>
    <row r="33" spans="2:13">
      <c r="B33" t="s">
        <v>3394</v>
      </c>
    </row>
    <row r="35" spans="2:13">
      <c r="B35" s="177" t="s">
        <v>2846</v>
      </c>
    </row>
    <row r="36" spans="2:13">
      <c r="B36" s="177"/>
    </row>
    <row r="37" spans="2:13">
      <c r="B37" s="177" t="s">
        <v>3280</v>
      </c>
    </row>
    <row r="38" spans="2:13">
      <c r="B38" s="177"/>
    </row>
    <row r="39" spans="2:13">
      <c r="B39" s="177" t="s">
        <v>3281</v>
      </c>
    </row>
    <row r="40" spans="2:13">
      <c r="B40" s="177" t="s">
        <v>2849</v>
      </c>
    </row>
    <row r="41" spans="2:13">
      <c r="B41" s="177" t="s">
        <v>3282</v>
      </c>
    </row>
    <row r="42" spans="2:13">
      <c r="B42" s="177"/>
    </row>
    <row r="43" spans="2:13">
      <c r="B43" s="177"/>
    </row>
    <row r="44" spans="2:13">
      <c r="B44" s="177" t="s">
        <v>2851</v>
      </c>
    </row>
    <row r="45" spans="2:13">
      <c r="B45" s="177" t="s">
        <v>2852</v>
      </c>
    </row>
    <row r="46" spans="2:13">
      <c r="B46" s="177" t="s">
        <v>3289</v>
      </c>
    </row>
    <row r="47" spans="2:13">
      <c r="B47" s="177" t="s">
        <v>2854</v>
      </c>
    </row>
    <row r="48" spans="2:13">
      <c r="B48" s="177" t="s">
        <v>3395</v>
      </c>
      <c r="M48" t="s">
        <v>3405</v>
      </c>
    </row>
    <row r="49" spans="2:2">
      <c r="B49" s="177" t="s">
        <v>2852</v>
      </c>
    </row>
    <row r="50" spans="2:2">
      <c r="B50" s="177" t="s">
        <v>3396</v>
      </c>
    </row>
    <row r="53" spans="2:2">
      <c r="B53" s="177" t="s">
        <v>2846</v>
      </c>
    </row>
    <row r="54" spans="2:2">
      <c r="B54" s="177"/>
    </row>
    <row r="55" spans="2:2">
      <c r="B55" s="177" t="s">
        <v>3397</v>
      </c>
    </row>
    <row r="56" spans="2:2">
      <c r="B56" s="177"/>
    </row>
    <row r="57" spans="2:2">
      <c r="B57" s="177" t="s">
        <v>3398</v>
      </c>
    </row>
    <row r="58" spans="2:2">
      <c r="B58" s="177" t="s">
        <v>3399</v>
      </c>
    </row>
    <row r="59" spans="2:2">
      <c r="B59" s="177" t="s">
        <v>3400</v>
      </c>
    </row>
    <row r="60" spans="2:2">
      <c r="B60" s="177"/>
    </row>
    <row r="61" spans="2:2">
      <c r="B61" s="177"/>
    </row>
    <row r="62" spans="2:2">
      <c r="B62" s="177" t="s">
        <v>2851</v>
      </c>
    </row>
    <row r="63" spans="2:2">
      <c r="B63" s="177" t="s">
        <v>2852</v>
      </c>
    </row>
    <row r="64" spans="2:2">
      <c r="B64" s="177" t="s">
        <v>3289</v>
      </c>
    </row>
    <row r="65" spans="2:13">
      <c r="B65" s="177" t="s">
        <v>3401</v>
      </c>
      <c r="M65" t="s">
        <v>3406</v>
      </c>
    </row>
    <row r="66" spans="2:13">
      <c r="B66" s="177" t="s">
        <v>3402</v>
      </c>
    </row>
    <row r="67" spans="2:13">
      <c r="B67" s="177" t="s">
        <v>2852</v>
      </c>
    </row>
    <row r="68" spans="2:13">
      <c r="B68" s="177" t="s">
        <v>3403</v>
      </c>
    </row>
    <row r="71" spans="2:13">
      <c r="B71" t="s">
        <v>3404</v>
      </c>
    </row>
    <row r="73" spans="2:13">
      <c r="B73" t="s">
        <v>453</v>
      </c>
    </row>
    <row r="74" spans="2:13">
      <c r="B74" t="s">
        <v>3241</v>
      </c>
    </row>
    <row r="75" spans="2:13">
      <c r="B75" t="s">
        <v>3242</v>
      </c>
    </row>
    <row r="76" spans="2:13">
      <c r="B76" s="49" t="s">
        <v>3340</v>
      </c>
    </row>
    <row r="77" spans="2:13">
      <c r="B77" s="49" t="s">
        <v>3360</v>
      </c>
    </row>
    <row r="78" spans="2:13">
      <c r="B78" s="49" t="s">
        <v>3361</v>
      </c>
    </row>
    <row r="79" spans="2:13">
      <c r="B79" t="s">
        <v>454</v>
      </c>
    </row>
    <row r="80" spans="2:13">
      <c r="B80" s="59" t="s">
        <v>3244</v>
      </c>
    </row>
    <row r="81" spans="2:2">
      <c r="B81" s="59" t="s">
        <v>3260</v>
      </c>
    </row>
    <row r="83" spans="2:2">
      <c r="B83" s="49" t="s">
        <v>3407</v>
      </c>
    </row>
    <row r="84" spans="2:2">
      <c r="B84" s="49" t="s">
        <v>3341</v>
      </c>
    </row>
    <row r="85" spans="2:2">
      <c r="B85" s="49" t="s">
        <v>3408</v>
      </c>
    </row>
    <row r="86" spans="2:2">
      <c r="B86" s="49" t="s">
        <v>3365</v>
      </c>
    </row>
    <row r="87" spans="2:2">
      <c r="B87" s="49" t="s">
        <v>3409</v>
      </c>
    </row>
    <row r="88" spans="2:2">
      <c r="B88" s="49" t="s">
        <v>3363</v>
      </c>
    </row>
    <row r="89" spans="2:2">
      <c r="B89" s="49" t="s">
        <v>3410</v>
      </c>
    </row>
    <row r="90" spans="2:2">
      <c r="B90" s="49" t="s">
        <v>3411</v>
      </c>
    </row>
    <row r="91" spans="2:2">
      <c r="B91" s="49" t="s">
        <v>3342</v>
      </c>
    </row>
    <row r="92" spans="2:2">
      <c r="B92" s="49" t="s">
        <v>3198</v>
      </c>
    </row>
    <row r="93" spans="2:2">
      <c r="B93" s="49" t="s">
        <v>3344</v>
      </c>
    </row>
    <row r="94" spans="2:2">
      <c r="B94" s="49"/>
    </row>
    <row r="95" spans="2:2">
      <c r="B95" s="59" t="s">
        <v>3247</v>
      </c>
    </row>
    <row r="96" spans="2:2">
      <c r="B96" s="59" t="s">
        <v>3245</v>
      </c>
    </row>
    <row r="97" spans="2:2">
      <c r="B97" t="s">
        <v>3243</v>
      </c>
    </row>
    <row r="98" spans="2:2">
      <c r="B98" s="59" t="s">
        <v>3261</v>
      </c>
    </row>
    <row r="99" spans="2:2">
      <c r="B99" t="s">
        <v>456</v>
      </c>
    </row>
    <row r="100" spans="2:2">
      <c r="B100" s="61" t="s">
        <v>457</v>
      </c>
    </row>
    <row r="102" spans="2:2">
      <c r="B102" t="s">
        <v>3412</v>
      </c>
    </row>
    <row r="103" spans="2:2">
      <c r="B103" t="s">
        <v>3413</v>
      </c>
    </row>
    <row r="105" spans="2:2">
      <c r="B105" t="s">
        <v>3414</v>
      </c>
    </row>
    <row r="107" spans="2:2">
      <c r="B107" s="177" t="s">
        <v>2846</v>
      </c>
    </row>
    <row r="108" spans="2:2">
      <c r="B108" s="177"/>
    </row>
    <row r="109" spans="2:2">
      <c r="B109" s="177" t="s">
        <v>3280</v>
      </c>
    </row>
    <row r="110" spans="2:2">
      <c r="B110" s="177"/>
    </row>
    <row r="111" spans="2:2">
      <c r="B111" s="177" t="s">
        <v>3281</v>
      </c>
    </row>
    <row r="112" spans="2:2">
      <c r="B112" s="177" t="s">
        <v>2849</v>
      </c>
    </row>
    <row r="113" spans="2:2">
      <c r="B113" s="177" t="s">
        <v>3282</v>
      </c>
    </row>
    <row r="114" spans="2:2">
      <c r="B114" s="177"/>
    </row>
    <row r="115" spans="2:2">
      <c r="B115" s="177"/>
    </row>
    <row r="116" spans="2:2">
      <c r="B116" s="177" t="s">
        <v>2851</v>
      </c>
    </row>
    <row r="117" spans="2:2">
      <c r="B117" s="177" t="s">
        <v>2852</v>
      </c>
    </row>
    <row r="118" spans="2:2">
      <c r="B118" s="177" t="s">
        <v>3289</v>
      </c>
    </row>
    <row r="119" spans="2:2">
      <c r="B119" s="177" t="s">
        <v>2854</v>
      </c>
    </row>
    <row r="120" spans="2:2">
      <c r="B120" s="177" t="s">
        <v>3415</v>
      </c>
    </row>
    <row r="121" spans="2:2">
      <c r="B121" s="177" t="s">
        <v>2852</v>
      </c>
    </row>
    <row r="122" spans="2:2">
      <c r="B122" s="177" t="s">
        <v>3416</v>
      </c>
    </row>
    <row r="125" spans="2:2">
      <c r="B125" s="177" t="s">
        <v>2846</v>
      </c>
    </row>
    <row r="126" spans="2:2">
      <c r="B126" s="177"/>
    </row>
    <row r="127" spans="2:2">
      <c r="B127" s="177" t="s">
        <v>3417</v>
      </c>
    </row>
    <row r="128" spans="2:2">
      <c r="B128" s="177"/>
    </row>
    <row r="129" spans="2:2">
      <c r="B129" s="177" t="s">
        <v>3398</v>
      </c>
    </row>
    <row r="130" spans="2:2">
      <c r="B130" s="177" t="s">
        <v>3399</v>
      </c>
    </row>
    <row r="131" spans="2:2">
      <c r="B131" s="177" t="s">
        <v>3418</v>
      </c>
    </row>
    <row r="132" spans="2:2">
      <c r="B132" s="177"/>
    </row>
    <row r="133" spans="2:2">
      <c r="B133" s="177"/>
    </row>
    <row r="134" spans="2:2">
      <c r="B134" s="177" t="s">
        <v>2851</v>
      </c>
    </row>
    <row r="135" spans="2:2">
      <c r="B135" s="177" t="s">
        <v>2852</v>
      </c>
    </row>
    <row r="136" spans="2:2">
      <c r="B136" s="177" t="s">
        <v>3289</v>
      </c>
    </row>
    <row r="137" spans="2:2">
      <c r="B137" s="177" t="s">
        <v>3419</v>
      </c>
    </row>
    <row r="138" spans="2:2">
      <c r="B138" s="177" t="s">
        <v>3402</v>
      </c>
    </row>
    <row r="139" spans="2:2">
      <c r="B139" s="177" t="s">
        <v>2852</v>
      </c>
    </row>
    <row r="140" spans="2:2">
      <c r="B140" s="177" t="s">
        <v>3420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81"/>
  <sheetViews>
    <sheetView workbookViewId="0"/>
  </sheetViews>
  <sheetFormatPr defaultRowHeight="16.5"/>
  <cols>
    <col min="4" max="4" width="11.25" customWidth="1"/>
    <col min="6" max="6" width="12" customWidth="1"/>
    <col min="10" max="10" width="3.875" customWidth="1"/>
    <col min="11" max="11" width="6.25" customWidth="1"/>
    <col min="12" max="12" width="4.625" customWidth="1"/>
    <col min="18" max="18" width="10.625" customWidth="1"/>
  </cols>
  <sheetData>
    <row r="1" spans="1:9">
      <c r="A1" t="str">
        <f>HYPERLINK("#'목차'!A1", "목차")</f>
        <v>목차</v>
      </c>
    </row>
    <row r="3" spans="1:9">
      <c r="B3" s="18" t="s">
        <v>228</v>
      </c>
    </row>
    <row r="5" spans="1:9">
      <c r="B5" s="1" t="s">
        <v>5</v>
      </c>
      <c r="C5" s="1"/>
      <c r="D5" s="1"/>
      <c r="E5" s="1"/>
      <c r="F5" s="1"/>
      <c r="G5" s="1"/>
      <c r="H5" s="1"/>
      <c r="I5" s="1"/>
    </row>
    <row r="6" spans="1:9">
      <c r="B6" s="74" t="s">
        <v>6</v>
      </c>
      <c r="C6" s="13" t="s">
        <v>7</v>
      </c>
      <c r="D6" s="185" t="s">
        <v>79</v>
      </c>
      <c r="E6" s="21" t="s">
        <v>82</v>
      </c>
      <c r="F6" s="185" t="s">
        <v>8</v>
      </c>
      <c r="G6" s="13" t="s">
        <v>9</v>
      </c>
      <c r="H6" s="185" t="s">
        <v>83</v>
      </c>
      <c r="I6" s="13" t="s">
        <v>80</v>
      </c>
    </row>
    <row r="7" spans="1:9">
      <c r="B7" s="80">
        <v>7369</v>
      </c>
      <c r="C7" s="24" t="s">
        <v>84</v>
      </c>
      <c r="D7" s="68" t="s">
        <v>98</v>
      </c>
      <c r="E7" s="27">
        <v>7902</v>
      </c>
      <c r="F7" s="69">
        <v>29572</v>
      </c>
      <c r="G7" s="24">
        <v>800</v>
      </c>
      <c r="H7" s="68"/>
      <c r="I7" s="24">
        <v>20</v>
      </c>
    </row>
    <row r="8" spans="1:9">
      <c r="B8" s="80">
        <v>7499</v>
      </c>
      <c r="C8" s="24" t="s">
        <v>85</v>
      </c>
      <c r="D8" s="68" t="s">
        <v>99</v>
      </c>
      <c r="E8" s="27">
        <v>7698</v>
      </c>
      <c r="F8" s="69">
        <v>29637</v>
      </c>
      <c r="G8" s="24">
        <v>1600</v>
      </c>
      <c r="H8" s="68">
        <v>300</v>
      </c>
      <c r="I8" s="24">
        <v>30</v>
      </c>
    </row>
    <row r="9" spans="1:9">
      <c r="B9" s="80">
        <v>7521</v>
      </c>
      <c r="C9" s="24" t="s">
        <v>86</v>
      </c>
      <c r="D9" s="68" t="s">
        <v>99</v>
      </c>
      <c r="E9" s="27">
        <v>7698</v>
      </c>
      <c r="F9" s="69">
        <v>29639</v>
      </c>
      <c r="G9" s="24">
        <v>1250</v>
      </c>
      <c r="H9" s="68">
        <v>500</v>
      </c>
      <c r="I9" s="24">
        <v>30</v>
      </c>
    </row>
    <row r="10" spans="1:9">
      <c r="B10" s="80">
        <v>7566</v>
      </c>
      <c r="C10" s="24" t="s">
        <v>87</v>
      </c>
      <c r="D10" s="68" t="s">
        <v>100</v>
      </c>
      <c r="E10" s="27">
        <v>7839</v>
      </c>
      <c r="F10" s="69">
        <v>29678</v>
      </c>
      <c r="G10" s="24">
        <v>2975</v>
      </c>
      <c r="H10" s="68"/>
      <c r="I10" s="24">
        <v>20</v>
      </c>
    </row>
    <row r="11" spans="1:9">
      <c r="B11" s="80">
        <v>7654</v>
      </c>
      <c r="C11" s="24" t="s">
        <v>88</v>
      </c>
      <c r="D11" s="68" t="s">
        <v>99</v>
      </c>
      <c r="E11" s="27">
        <v>7698</v>
      </c>
      <c r="F11" s="69">
        <v>29857</v>
      </c>
      <c r="G11" s="24">
        <v>1250</v>
      </c>
      <c r="H11" s="68">
        <v>1400</v>
      </c>
      <c r="I11" s="24">
        <v>30</v>
      </c>
    </row>
    <row r="12" spans="1:9">
      <c r="B12" s="80">
        <v>7698</v>
      </c>
      <c r="C12" s="24" t="s">
        <v>89</v>
      </c>
      <c r="D12" s="68" t="s">
        <v>100</v>
      </c>
      <c r="E12" s="27">
        <v>7839</v>
      </c>
      <c r="F12" s="69">
        <v>29707</v>
      </c>
      <c r="G12" s="24">
        <v>2850</v>
      </c>
      <c r="H12" s="68"/>
      <c r="I12" s="24">
        <v>30</v>
      </c>
    </row>
    <row r="13" spans="1:9">
      <c r="B13" s="80">
        <v>7782</v>
      </c>
      <c r="C13" s="24" t="s">
        <v>90</v>
      </c>
      <c r="D13" s="68" t="s">
        <v>100</v>
      </c>
      <c r="E13" s="27">
        <v>7839</v>
      </c>
      <c r="F13" s="69">
        <v>29746</v>
      </c>
      <c r="G13" s="24">
        <v>2450</v>
      </c>
      <c r="H13" s="68"/>
      <c r="I13" s="24">
        <v>10</v>
      </c>
    </row>
    <row r="14" spans="1:9">
      <c r="B14" s="80">
        <v>7788</v>
      </c>
      <c r="C14" s="24" t="s">
        <v>91</v>
      </c>
      <c r="D14" s="68" t="s">
        <v>101</v>
      </c>
      <c r="E14" s="27">
        <v>7566</v>
      </c>
      <c r="F14" s="69">
        <v>31886</v>
      </c>
      <c r="G14" s="24">
        <v>3000</v>
      </c>
      <c r="H14" s="68"/>
      <c r="I14" s="24">
        <v>20</v>
      </c>
    </row>
    <row r="15" spans="1:9">
      <c r="B15" s="80">
        <v>7839</v>
      </c>
      <c r="C15" s="24" t="s">
        <v>92</v>
      </c>
      <c r="D15" s="68" t="s">
        <v>102</v>
      </c>
      <c r="E15" s="27"/>
      <c r="F15" s="69">
        <v>29907</v>
      </c>
      <c r="G15" s="24">
        <v>5000</v>
      </c>
      <c r="H15" s="68"/>
      <c r="I15" s="24">
        <v>10</v>
      </c>
    </row>
    <row r="16" spans="1:9">
      <c r="B16" s="80">
        <v>7844</v>
      </c>
      <c r="C16" s="24" t="s">
        <v>93</v>
      </c>
      <c r="D16" s="68" t="s">
        <v>99</v>
      </c>
      <c r="E16" s="27">
        <v>7698</v>
      </c>
      <c r="F16" s="69">
        <v>29837</v>
      </c>
      <c r="G16" s="24">
        <v>1500</v>
      </c>
      <c r="H16" s="68">
        <v>0</v>
      </c>
      <c r="I16" s="24">
        <v>30</v>
      </c>
    </row>
    <row r="17" spans="2:9">
      <c r="B17" s="80">
        <v>7876</v>
      </c>
      <c r="C17" s="24" t="s">
        <v>94</v>
      </c>
      <c r="D17" s="68" t="s">
        <v>98</v>
      </c>
      <c r="E17" s="27">
        <v>7788</v>
      </c>
      <c r="F17" s="69">
        <v>31920</v>
      </c>
      <c r="G17" s="24">
        <v>1100</v>
      </c>
      <c r="H17" s="68"/>
      <c r="I17" s="24">
        <v>20</v>
      </c>
    </row>
    <row r="18" spans="2:9">
      <c r="B18" s="80">
        <v>7900</v>
      </c>
      <c r="C18" s="24" t="s">
        <v>95</v>
      </c>
      <c r="D18" s="68" t="s">
        <v>98</v>
      </c>
      <c r="E18" s="27">
        <v>7698</v>
      </c>
      <c r="F18" s="69">
        <v>29923</v>
      </c>
      <c r="G18" s="24">
        <v>950</v>
      </c>
      <c r="H18" s="68"/>
      <c r="I18" s="24">
        <v>30</v>
      </c>
    </row>
    <row r="19" spans="2:9">
      <c r="B19" s="80">
        <v>7902</v>
      </c>
      <c r="C19" s="24" t="s">
        <v>96</v>
      </c>
      <c r="D19" s="68" t="s">
        <v>101</v>
      </c>
      <c r="E19" s="27">
        <v>7566</v>
      </c>
      <c r="F19" s="69">
        <v>29923</v>
      </c>
      <c r="G19" s="24">
        <v>3000</v>
      </c>
      <c r="H19" s="68"/>
      <c r="I19" s="24">
        <v>20</v>
      </c>
    </row>
    <row r="20" spans="2:9">
      <c r="B20" s="83">
        <v>7934</v>
      </c>
      <c r="C20" s="25" t="s">
        <v>97</v>
      </c>
      <c r="D20" s="70" t="s">
        <v>98</v>
      </c>
      <c r="E20" s="29">
        <v>7782</v>
      </c>
      <c r="F20" s="71">
        <v>29974</v>
      </c>
      <c r="G20" s="25">
        <v>1300</v>
      </c>
      <c r="H20" s="70"/>
      <c r="I20" s="25">
        <v>10</v>
      </c>
    </row>
    <row r="22" spans="2:9">
      <c r="B22" t="s">
        <v>226</v>
      </c>
    </row>
    <row r="24" spans="2:9">
      <c r="B24" t="s">
        <v>234</v>
      </c>
    </row>
    <row r="26" spans="2:9">
      <c r="B26" s="1" t="s">
        <v>5</v>
      </c>
      <c r="C26" s="1"/>
      <c r="D26" s="1"/>
      <c r="E26" s="1"/>
      <c r="F26" s="1"/>
      <c r="G26" s="1"/>
      <c r="H26" s="1"/>
      <c r="I26" s="1"/>
    </row>
    <row r="27" spans="2:9">
      <c r="B27" s="74" t="s">
        <v>6</v>
      </c>
      <c r="C27" s="13" t="s">
        <v>7</v>
      </c>
      <c r="D27" s="185" t="s">
        <v>79</v>
      </c>
      <c r="E27" s="21" t="s">
        <v>82</v>
      </c>
      <c r="F27" s="185" t="s">
        <v>8</v>
      </c>
      <c r="G27" s="13" t="s">
        <v>9</v>
      </c>
      <c r="H27" s="185" t="s">
        <v>83</v>
      </c>
      <c r="I27" s="13" t="s">
        <v>80</v>
      </c>
    </row>
    <row r="28" spans="2:9">
      <c r="B28" s="82">
        <v>7782</v>
      </c>
      <c r="C28" s="44" t="s">
        <v>90</v>
      </c>
      <c r="D28" s="75" t="s">
        <v>100</v>
      </c>
      <c r="E28" s="26">
        <v>7839</v>
      </c>
      <c r="F28" s="76">
        <v>29746</v>
      </c>
      <c r="G28" s="44">
        <v>2450</v>
      </c>
      <c r="H28" s="75"/>
      <c r="I28" s="44">
        <v>10</v>
      </c>
    </row>
    <row r="29" spans="2:9">
      <c r="B29" s="82">
        <v>7839</v>
      </c>
      <c r="C29" s="44" t="s">
        <v>92</v>
      </c>
      <c r="D29" s="75" t="s">
        <v>102</v>
      </c>
      <c r="E29" s="26"/>
      <c r="F29" s="76">
        <v>29907</v>
      </c>
      <c r="G29" s="44">
        <v>5000</v>
      </c>
      <c r="H29" s="75"/>
      <c r="I29" s="44">
        <v>10</v>
      </c>
    </row>
    <row r="30" spans="2:9">
      <c r="B30" s="82">
        <v>7934</v>
      </c>
      <c r="C30" s="44" t="s">
        <v>97</v>
      </c>
      <c r="D30" s="75" t="s">
        <v>98</v>
      </c>
      <c r="E30" s="26">
        <v>7782</v>
      </c>
      <c r="F30" s="76">
        <v>29974</v>
      </c>
      <c r="G30" s="44">
        <v>1300</v>
      </c>
      <c r="H30" s="75"/>
      <c r="I30" s="44">
        <v>10</v>
      </c>
    </row>
    <row r="31" spans="2:9">
      <c r="B31" s="85">
        <v>7369</v>
      </c>
      <c r="C31" s="86" t="s">
        <v>84</v>
      </c>
      <c r="D31" s="87" t="s">
        <v>98</v>
      </c>
      <c r="E31" s="64">
        <v>7902</v>
      </c>
      <c r="F31" s="88">
        <v>29572</v>
      </c>
      <c r="G31" s="86">
        <v>800</v>
      </c>
      <c r="H31" s="87"/>
      <c r="I31" s="86">
        <v>20</v>
      </c>
    </row>
    <row r="32" spans="2:9">
      <c r="B32" s="85">
        <v>7566</v>
      </c>
      <c r="C32" s="86" t="s">
        <v>87</v>
      </c>
      <c r="D32" s="87" t="s">
        <v>100</v>
      </c>
      <c r="E32" s="64">
        <v>7839</v>
      </c>
      <c r="F32" s="88">
        <v>29678</v>
      </c>
      <c r="G32" s="86">
        <v>2975</v>
      </c>
      <c r="H32" s="87"/>
      <c r="I32" s="86">
        <v>20</v>
      </c>
    </row>
    <row r="33" spans="2:9">
      <c r="B33" s="85">
        <v>7788</v>
      </c>
      <c r="C33" s="86" t="s">
        <v>91</v>
      </c>
      <c r="D33" s="87" t="s">
        <v>101</v>
      </c>
      <c r="E33" s="64">
        <v>7566</v>
      </c>
      <c r="F33" s="88">
        <v>31886</v>
      </c>
      <c r="G33" s="86">
        <v>3000</v>
      </c>
      <c r="H33" s="87"/>
      <c r="I33" s="86">
        <v>20</v>
      </c>
    </row>
    <row r="34" spans="2:9">
      <c r="B34" s="85">
        <v>7876</v>
      </c>
      <c r="C34" s="86" t="s">
        <v>94</v>
      </c>
      <c r="D34" s="87" t="s">
        <v>98</v>
      </c>
      <c r="E34" s="64">
        <v>7788</v>
      </c>
      <c r="F34" s="88">
        <v>31920</v>
      </c>
      <c r="G34" s="86">
        <v>1100</v>
      </c>
      <c r="H34" s="87"/>
      <c r="I34" s="86">
        <v>20</v>
      </c>
    </row>
    <row r="35" spans="2:9">
      <c r="B35" s="85">
        <v>7902</v>
      </c>
      <c r="C35" s="86" t="s">
        <v>96</v>
      </c>
      <c r="D35" s="87" t="s">
        <v>101</v>
      </c>
      <c r="E35" s="64">
        <v>7566</v>
      </c>
      <c r="F35" s="88">
        <v>29923</v>
      </c>
      <c r="G35" s="86">
        <v>3000</v>
      </c>
      <c r="H35" s="87"/>
      <c r="I35" s="86">
        <v>20</v>
      </c>
    </row>
    <row r="36" spans="2:9">
      <c r="B36" s="101">
        <v>7499</v>
      </c>
      <c r="C36" s="102" t="s">
        <v>85</v>
      </c>
      <c r="D36" s="103" t="s">
        <v>99</v>
      </c>
      <c r="E36" s="104">
        <v>7698</v>
      </c>
      <c r="F36" s="105">
        <v>29637</v>
      </c>
      <c r="G36" s="102">
        <v>1600</v>
      </c>
      <c r="H36" s="103">
        <v>300</v>
      </c>
      <c r="I36" s="102">
        <v>30</v>
      </c>
    </row>
    <row r="37" spans="2:9">
      <c r="B37" s="101">
        <v>7521</v>
      </c>
      <c r="C37" s="102" t="s">
        <v>86</v>
      </c>
      <c r="D37" s="103" t="s">
        <v>99</v>
      </c>
      <c r="E37" s="104">
        <v>7698</v>
      </c>
      <c r="F37" s="105">
        <v>29639</v>
      </c>
      <c r="G37" s="102">
        <v>1250</v>
      </c>
      <c r="H37" s="103">
        <v>500</v>
      </c>
      <c r="I37" s="102">
        <v>30</v>
      </c>
    </row>
    <row r="38" spans="2:9">
      <c r="B38" s="101">
        <v>7654</v>
      </c>
      <c r="C38" s="102" t="s">
        <v>88</v>
      </c>
      <c r="D38" s="103" t="s">
        <v>99</v>
      </c>
      <c r="E38" s="104">
        <v>7698</v>
      </c>
      <c r="F38" s="105">
        <v>29857</v>
      </c>
      <c r="G38" s="102">
        <v>1250</v>
      </c>
      <c r="H38" s="103">
        <v>1400</v>
      </c>
      <c r="I38" s="102">
        <v>30</v>
      </c>
    </row>
    <row r="39" spans="2:9">
      <c r="B39" s="101">
        <v>7698</v>
      </c>
      <c r="C39" s="102" t="s">
        <v>89</v>
      </c>
      <c r="D39" s="103" t="s">
        <v>100</v>
      </c>
      <c r="E39" s="104">
        <v>7839</v>
      </c>
      <c r="F39" s="105">
        <v>29707</v>
      </c>
      <c r="G39" s="102">
        <v>2850</v>
      </c>
      <c r="H39" s="103"/>
      <c r="I39" s="102">
        <v>30</v>
      </c>
    </row>
    <row r="40" spans="2:9">
      <c r="B40" s="101">
        <v>7844</v>
      </c>
      <c r="C40" s="102" t="s">
        <v>93</v>
      </c>
      <c r="D40" s="103" t="s">
        <v>99</v>
      </c>
      <c r="E40" s="104">
        <v>7698</v>
      </c>
      <c r="F40" s="105">
        <v>29837</v>
      </c>
      <c r="G40" s="102">
        <v>1500</v>
      </c>
      <c r="H40" s="103">
        <v>0</v>
      </c>
      <c r="I40" s="102">
        <v>30</v>
      </c>
    </row>
    <row r="41" spans="2:9">
      <c r="B41" s="106">
        <v>7900</v>
      </c>
      <c r="C41" s="107" t="s">
        <v>95</v>
      </c>
      <c r="D41" s="108" t="s">
        <v>98</v>
      </c>
      <c r="E41" s="109">
        <v>7698</v>
      </c>
      <c r="F41" s="110">
        <v>29923</v>
      </c>
      <c r="G41" s="107">
        <v>950</v>
      </c>
      <c r="H41" s="108"/>
      <c r="I41" s="107">
        <v>30</v>
      </c>
    </row>
    <row r="44" spans="2:9">
      <c r="B44" t="s">
        <v>236</v>
      </c>
    </row>
    <row r="46" spans="2:9">
      <c r="B46" s="1" t="s">
        <v>5</v>
      </c>
      <c r="C46" s="1"/>
      <c r="D46" s="1"/>
      <c r="E46" s="1"/>
      <c r="F46" s="1"/>
      <c r="G46" s="1"/>
      <c r="H46" s="1"/>
      <c r="I46" s="1"/>
    </row>
    <row r="47" spans="2:9">
      <c r="B47" s="74" t="s">
        <v>6</v>
      </c>
      <c r="C47" s="13" t="s">
        <v>7</v>
      </c>
      <c r="D47" s="185" t="s">
        <v>79</v>
      </c>
      <c r="E47" s="21" t="s">
        <v>82</v>
      </c>
      <c r="F47" s="185" t="s">
        <v>8</v>
      </c>
      <c r="G47" s="13" t="s">
        <v>9</v>
      </c>
      <c r="H47" s="185" t="s">
        <v>83</v>
      </c>
      <c r="I47" s="13" t="s">
        <v>80</v>
      </c>
    </row>
    <row r="48" spans="2:9">
      <c r="B48" s="82">
        <v>7782</v>
      </c>
      <c r="C48" s="44" t="s">
        <v>90</v>
      </c>
      <c r="D48" s="75" t="s">
        <v>100</v>
      </c>
      <c r="E48" s="26">
        <v>7839</v>
      </c>
      <c r="F48" s="76">
        <v>29746</v>
      </c>
      <c r="G48" s="44">
        <v>2450</v>
      </c>
      <c r="H48" s="75"/>
      <c r="I48" s="44">
        <v>10</v>
      </c>
    </row>
    <row r="49" spans="2:11">
      <c r="B49" s="82">
        <v>7839</v>
      </c>
      <c r="C49" s="44" t="s">
        <v>92</v>
      </c>
      <c r="D49" s="75" t="s">
        <v>102</v>
      </c>
      <c r="E49" s="26"/>
      <c r="F49" s="76">
        <v>29907</v>
      </c>
      <c r="G49" s="44">
        <v>5000</v>
      </c>
      <c r="H49" s="75"/>
      <c r="I49" s="44">
        <v>10</v>
      </c>
      <c r="K49" s="41">
        <f>SUM(G48:G50)</f>
        <v>8750</v>
      </c>
    </row>
    <row r="50" spans="2:11">
      <c r="B50" s="82">
        <v>7934</v>
      </c>
      <c r="C50" s="44" t="s">
        <v>97</v>
      </c>
      <c r="D50" s="75" t="s">
        <v>98</v>
      </c>
      <c r="E50" s="26">
        <v>7782</v>
      </c>
      <c r="F50" s="76">
        <v>29974</v>
      </c>
      <c r="G50" s="44">
        <v>1300</v>
      </c>
      <c r="H50" s="75"/>
      <c r="I50" s="44">
        <v>10</v>
      </c>
    </row>
    <row r="51" spans="2:11">
      <c r="B51" s="85">
        <v>7369</v>
      </c>
      <c r="C51" s="86" t="s">
        <v>84</v>
      </c>
      <c r="D51" s="87" t="s">
        <v>98</v>
      </c>
      <c r="E51" s="64">
        <v>7902</v>
      </c>
      <c r="F51" s="88">
        <v>29572</v>
      </c>
      <c r="G51" s="86">
        <v>800</v>
      </c>
      <c r="H51" s="87"/>
      <c r="I51" s="86">
        <v>20</v>
      </c>
    </row>
    <row r="52" spans="2:11">
      <c r="B52" s="85">
        <v>7566</v>
      </c>
      <c r="C52" s="86" t="s">
        <v>87</v>
      </c>
      <c r="D52" s="87" t="s">
        <v>100</v>
      </c>
      <c r="E52" s="64">
        <v>7839</v>
      </c>
      <c r="F52" s="88">
        <v>29678</v>
      </c>
      <c r="G52" s="86">
        <v>2975</v>
      </c>
      <c r="H52" s="87"/>
      <c r="I52" s="86">
        <v>20</v>
      </c>
    </row>
    <row r="53" spans="2:11">
      <c r="B53" s="85">
        <v>7788</v>
      </c>
      <c r="C53" s="86" t="s">
        <v>91</v>
      </c>
      <c r="D53" s="87" t="s">
        <v>101</v>
      </c>
      <c r="E53" s="64">
        <v>7566</v>
      </c>
      <c r="F53" s="88">
        <v>31886</v>
      </c>
      <c r="G53" s="86">
        <v>3000</v>
      </c>
      <c r="H53" s="87"/>
      <c r="I53" s="86">
        <v>20</v>
      </c>
      <c r="K53" s="41">
        <f>SUM(G51:G55)</f>
        <v>10875</v>
      </c>
    </row>
    <row r="54" spans="2:11">
      <c r="B54" s="85">
        <v>7876</v>
      </c>
      <c r="C54" s="86" t="s">
        <v>94</v>
      </c>
      <c r="D54" s="87" t="s">
        <v>98</v>
      </c>
      <c r="E54" s="64">
        <v>7788</v>
      </c>
      <c r="F54" s="88">
        <v>31920</v>
      </c>
      <c r="G54" s="86">
        <v>1100</v>
      </c>
      <c r="H54" s="87"/>
      <c r="I54" s="86">
        <v>20</v>
      </c>
    </row>
    <row r="55" spans="2:11">
      <c r="B55" s="85">
        <v>7902</v>
      </c>
      <c r="C55" s="86" t="s">
        <v>96</v>
      </c>
      <c r="D55" s="87" t="s">
        <v>101</v>
      </c>
      <c r="E55" s="64">
        <v>7566</v>
      </c>
      <c r="F55" s="88">
        <v>29923</v>
      </c>
      <c r="G55" s="86">
        <v>3000</v>
      </c>
      <c r="H55" s="87"/>
      <c r="I55" s="86">
        <v>20</v>
      </c>
    </row>
    <row r="56" spans="2:11">
      <c r="B56" s="101">
        <v>7499</v>
      </c>
      <c r="C56" s="102" t="s">
        <v>85</v>
      </c>
      <c r="D56" s="103" t="s">
        <v>99</v>
      </c>
      <c r="E56" s="104">
        <v>7698</v>
      </c>
      <c r="F56" s="105">
        <v>29637</v>
      </c>
      <c r="G56" s="102">
        <v>1600</v>
      </c>
      <c r="H56" s="103">
        <v>300</v>
      </c>
      <c r="I56" s="102">
        <v>30</v>
      </c>
    </row>
    <row r="57" spans="2:11">
      <c r="B57" s="101">
        <v>7521</v>
      </c>
      <c r="C57" s="102" t="s">
        <v>86</v>
      </c>
      <c r="D57" s="103" t="s">
        <v>99</v>
      </c>
      <c r="E57" s="104">
        <v>7698</v>
      </c>
      <c r="F57" s="105">
        <v>29639</v>
      </c>
      <c r="G57" s="102">
        <v>1250</v>
      </c>
      <c r="H57" s="103">
        <v>500</v>
      </c>
      <c r="I57" s="102">
        <v>30</v>
      </c>
    </row>
    <row r="58" spans="2:11">
      <c r="B58" s="101">
        <v>7654</v>
      </c>
      <c r="C58" s="102" t="s">
        <v>88</v>
      </c>
      <c r="D58" s="103" t="s">
        <v>99</v>
      </c>
      <c r="E58" s="104">
        <v>7698</v>
      </c>
      <c r="F58" s="105">
        <v>29857</v>
      </c>
      <c r="G58" s="102">
        <v>1250</v>
      </c>
      <c r="H58" s="103">
        <v>1400</v>
      </c>
      <c r="I58" s="102">
        <v>30</v>
      </c>
    </row>
    <row r="59" spans="2:11">
      <c r="B59" s="101">
        <v>7698</v>
      </c>
      <c r="C59" s="102" t="s">
        <v>89</v>
      </c>
      <c r="D59" s="103" t="s">
        <v>100</v>
      </c>
      <c r="E59" s="104">
        <v>7839</v>
      </c>
      <c r="F59" s="105">
        <v>29707</v>
      </c>
      <c r="G59" s="102">
        <v>2850</v>
      </c>
      <c r="H59" s="103"/>
      <c r="I59" s="102">
        <v>30</v>
      </c>
      <c r="K59" s="41">
        <f>SUM(G56:G61)</f>
        <v>9400</v>
      </c>
    </row>
    <row r="60" spans="2:11">
      <c r="B60" s="101">
        <v>7844</v>
      </c>
      <c r="C60" s="102" t="s">
        <v>93</v>
      </c>
      <c r="D60" s="103" t="s">
        <v>99</v>
      </c>
      <c r="E60" s="104">
        <v>7698</v>
      </c>
      <c r="F60" s="105">
        <v>29837</v>
      </c>
      <c r="G60" s="102">
        <v>1500</v>
      </c>
      <c r="H60" s="103">
        <v>0</v>
      </c>
      <c r="I60" s="102">
        <v>30</v>
      </c>
    </row>
    <row r="61" spans="2:11">
      <c r="B61" s="106">
        <v>7900</v>
      </c>
      <c r="C61" s="107" t="s">
        <v>95</v>
      </c>
      <c r="D61" s="108" t="s">
        <v>98</v>
      </c>
      <c r="E61" s="109">
        <v>7698</v>
      </c>
      <c r="F61" s="110">
        <v>29923</v>
      </c>
      <c r="G61" s="107">
        <v>950</v>
      </c>
      <c r="H61" s="108"/>
      <c r="I61" s="107">
        <v>30</v>
      </c>
    </row>
    <row r="64" spans="2:11">
      <c r="B64" t="s">
        <v>231</v>
      </c>
    </row>
    <row r="65" spans="2:9">
      <c r="B65" t="s">
        <v>105</v>
      </c>
    </row>
    <row r="66" spans="2:9">
      <c r="B66" s="55" t="s">
        <v>227</v>
      </c>
    </row>
    <row r="69" spans="2:9">
      <c r="B69" s="18" t="s">
        <v>229</v>
      </c>
    </row>
    <row r="71" spans="2:9">
      <c r="B71" t="s">
        <v>230</v>
      </c>
    </row>
    <row r="73" spans="2:9">
      <c r="B73" t="s">
        <v>234</v>
      </c>
    </row>
    <row r="75" spans="2:9">
      <c r="B75" s="1" t="s">
        <v>5</v>
      </c>
      <c r="C75" s="1"/>
      <c r="D75" s="1"/>
      <c r="E75" s="1"/>
      <c r="F75" s="1"/>
      <c r="G75" s="1"/>
      <c r="H75" s="1"/>
      <c r="I75" s="1"/>
    </row>
    <row r="76" spans="2:9">
      <c r="B76" s="74" t="s">
        <v>6</v>
      </c>
      <c r="C76" s="13" t="s">
        <v>7</v>
      </c>
      <c r="D76" s="185" t="s">
        <v>79</v>
      </c>
      <c r="E76" s="21" t="s">
        <v>82</v>
      </c>
      <c r="F76" s="185" t="s">
        <v>8</v>
      </c>
      <c r="G76" s="13" t="s">
        <v>9</v>
      </c>
      <c r="H76" s="185" t="s">
        <v>83</v>
      </c>
      <c r="I76" s="13" t="s">
        <v>80</v>
      </c>
    </row>
    <row r="77" spans="2:9">
      <c r="B77" s="82">
        <v>7782</v>
      </c>
      <c r="C77" s="44" t="s">
        <v>90</v>
      </c>
      <c r="D77" s="75" t="s">
        <v>100</v>
      </c>
      <c r="E77" s="26">
        <v>7839</v>
      </c>
      <c r="F77" s="76">
        <v>29746</v>
      </c>
      <c r="G77" s="44">
        <v>2450</v>
      </c>
      <c r="H77" s="75"/>
      <c r="I77" s="44">
        <v>10</v>
      </c>
    </row>
    <row r="78" spans="2:9">
      <c r="B78" s="82">
        <v>7839</v>
      </c>
      <c r="C78" s="44" t="s">
        <v>92</v>
      </c>
      <c r="D78" s="75" t="s">
        <v>102</v>
      </c>
      <c r="E78" s="26"/>
      <c r="F78" s="76">
        <v>29907</v>
      </c>
      <c r="G78" s="44">
        <v>5000</v>
      </c>
      <c r="H78" s="75"/>
      <c r="I78" s="44">
        <v>10</v>
      </c>
    </row>
    <row r="79" spans="2:9">
      <c r="B79" s="82">
        <v>7934</v>
      </c>
      <c r="C79" s="44" t="s">
        <v>97</v>
      </c>
      <c r="D79" s="75" t="s">
        <v>98</v>
      </c>
      <c r="E79" s="26">
        <v>7782</v>
      </c>
      <c r="F79" s="76">
        <v>29974</v>
      </c>
      <c r="G79" s="44">
        <v>1300</v>
      </c>
      <c r="H79" s="75"/>
      <c r="I79" s="44">
        <v>10</v>
      </c>
    </row>
    <row r="80" spans="2:9">
      <c r="B80" s="85">
        <v>7369</v>
      </c>
      <c r="C80" s="86" t="s">
        <v>84</v>
      </c>
      <c r="D80" s="87" t="s">
        <v>98</v>
      </c>
      <c r="E80" s="64">
        <v>7902</v>
      </c>
      <c r="F80" s="88">
        <v>29572</v>
      </c>
      <c r="G80" s="86">
        <v>800</v>
      </c>
      <c r="H80" s="87"/>
      <c r="I80" s="86">
        <v>20</v>
      </c>
    </row>
    <row r="81" spans="2:9">
      <c r="B81" s="85">
        <v>7566</v>
      </c>
      <c r="C81" s="86" t="s">
        <v>87</v>
      </c>
      <c r="D81" s="87" t="s">
        <v>100</v>
      </c>
      <c r="E81" s="64">
        <v>7839</v>
      </c>
      <c r="F81" s="88">
        <v>29678</v>
      </c>
      <c r="G81" s="86">
        <v>2975</v>
      </c>
      <c r="H81" s="87"/>
      <c r="I81" s="86">
        <v>20</v>
      </c>
    </row>
    <row r="82" spans="2:9">
      <c r="B82" s="85">
        <v>7788</v>
      </c>
      <c r="C82" s="86" t="s">
        <v>91</v>
      </c>
      <c r="D82" s="87" t="s">
        <v>101</v>
      </c>
      <c r="E82" s="64">
        <v>7566</v>
      </c>
      <c r="F82" s="88">
        <v>31886</v>
      </c>
      <c r="G82" s="86">
        <v>3000</v>
      </c>
      <c r="H82" s="87"/>
      <c r="I82" s="86">
        <v>20</v>
      </c>
    </row>
    <row r="83" spans="2:9">
      <c r="B83" s="85">
        <v>7876</v>
      </c>
      <c r="C83" s="86" t="s">
        <v>94</v>
      </c>
      <c r="D83" s="87" t="s">
        <v>98</v>
      </c>
      <c r="E83" s="64">
        <v>7788</v>
      </c>
      <c r="F83" s="88">
        <v>31920</v>
      </c>
      <c r="G83" s="86">
        <v>1100</v>
      </c>
      <c r="H83" s="87"/>
      <c r="I83" s="86">
        <v>20</v>
      </c>
    </row>
    <row r="84" spans="2:9">
      <c r="B84" s="85">
        <v>7902</v>
      </c>
      <c r="C84" s="86" t="s">
        <v>96</v>
      </c>
      <c r="D84" s="87" t="s">
        <v>101</v>
      </c>
      <c r="E84" s="64">
        <v>7566</v>
      </c>
      <c r="F84" s="88">
        <v>29923</v>
      </c>
      <c r="G84" s="86">
        <v>3000</v>
      </c>
      <c r="H84" s="87"/>
      <c r="I84" s="86">
        <v>20</v>
      </c>
    </row>
    <row r="85" spans="2:9">
      <c r="B85" s="101">
        <v>7499</v>
      </c>
      <c r="C85" s="102" t="s">
        <v>85</v>
      </c>
      <c r="D85" s="103" t="s">
        <v>99</v>
      </c>
      <c r="E85" s="104">
        <v>7698</v>
      </c>
      <c r="F85" s="105">
        <v>29637</v>
      </c>
      <c r="G85" s="102">
        <v>1600</v>
      </c>
      <c r="H85" s="103">
        <v>300</v>
      </c>
      <c r="I85" s="102">
        <v>30</v>
      </c>
    </row>
    <row r="86" spans="2:9">
      <c r="B86" s="101">
        <v>7521</v>
      </c>
      <c r="C86" s="102" t="s">
        <v>86</v>
      </c>
      <c r="D86" s="103" t="s">
        <v>99</v>
      </c>
      <c r="E86" s="104">
        <v>7698</v>
      </c>
      <c r="F86" s="105">
        <v>29639</v>
      </c>
      <c r="G86" s="102">
        <v>1250</v>
      </c>
      <c r="H86" s="103">
        <v>500</v>
      </c>
      <c r="I86" s="102">
        <v>30</v>
      </c>
    </row>
    <row r="87" spans="2:9">
      <c r="B87" s="101">
        <v>7654</v>
      </c>
      <c r="C87" s="102" t="s">
        <v>88</v>
      </c>
      <c r="D87" s="103" t="s">
        <v>99</v>
      </c>
      <c r="E87" s="104">
        <v>7698</v>
      </c>
      <c r="F87" s="105">
        <v>29857</v>
      </c>
      <c r="G87" s="102">
        <v>1250</v>
      </c>
      <c r="H87" s="103">
        <v>1400</v>
      </c>
      <c r="I87" s="102">
        <v>30</v>
      </c>
    </row>
    <row r="88" spans="2:9">
      <c r="B88" s="101">
        <v>7698</v>
      </c>
      <c r="C88" s="102" t="s">
        <v>89</v>
      </c>
      <c r="D88" s="103" t="s">
        <v>100</v>
      </c>
      <c r="E88" s="104">
        <v>7839</v>
      </c>
      <c r="F88" s="105">
        <v>29707</v>
      </c>
      <c r="G88" s="102">
        <v>2850</v>
      </c>
      <c r="H88" s="103"/>
      <c r="I88" s="102">
        <v>30</v>
      </c>
    </row>
    <row r="89" spans="2:9">
      <c r="B89" s="101">
        <v>7844</v>
      </c>
      <c r="C89" s="102" t="s">
        <v>93</v>
      </c>
      <c r="D89" s="103" t="s">
        <v>99</v>
      </c>
      <c r="E89" s="104">
        <v>7698</v>
      </c>
      <c r="F89" s="105">
        <v>29837</v>
      </c>
      <c r="G89" s="102">
        <v>1500</v>
      </c>
      <c r="H89" s="103">
        <v>0</v>
      </c>
      <c r="I89" s="102">
        <v>30</v>
      </c>
    </row>
    <row r="90" spans="2:9">
      <c r="B90" s="106">
        <v>7900</v>
      </c>
      <c r="C90" s="107" t="s">
        <v>95</v>
      </c>
      <c r="D90" s="108" t="s">
        <v>98</v>
      </c>
      <c r="E90" s="109">
        <v>7698</v>
      </c>
      <c r="F90" s="110">
        <v>29923</v>
      </c>
      <c r="G90" s="107">
        <v>950</v>
      </c>
      <c r="H90" s="108"/>
      <c r="I90" s="107">
        <v>30</v>
      </c>
    </row>
    <row r="93" spans="2:9">
      <c r="B93" t="s">
        <v>235</v>
      </c>
    </row>
    <row r="95" spans="2:9">
      <c r="B95" s="1" t="s">
        <v>5</v>
      </c>
      <c r="C95" s="1"/>
      <c r="D95" s="1"/>
      <c r="E95" s="1"/>
      <c r="F95" s="1"/>
      <c r="G95" s="1"/>
      <c r="H95" s="1"/>
      <c r="I95" s="1"/>
    </row>
    <row r="96" spans="2:9">
      <c r="B96" s="74" t="s">
        <v>6</v>
      </c>
      <c r="C96" s="13" t="s">
        <v>7</v>
      </c>
      <c r="D96" s="185" t="s">
        <v>79</v>
      </c>
      <c r="E96" s="21" t="s">
        <v>82</v>
      </c>
      <c r="F96" s="185" t="s">
        <v>8</v>
      </c>
      <c r="G96" s="13" t="s">
        <v>9</v>
      </c>
      <c r="H96" s="185" t="s">
        <v>83</v>
      </c>
      <c r="I96" s="13" t="s">
        <v>80</v>
      </c>
    </row>
    <row r="97" spans="2:14">
      <c r="B97" s="82">
        <v>7782</v>
      </c>
      <c r="C97" s="44" t="s">
        <v>90</v>
      </c>
      <c r="D97" s="75" t="s">
        <v>100</v>
      </c>
      <c r="E97" s="26">
        <v>7839</v>
      </c>
      <c r="F97" s="76">
        <v>29746</v>
      </c>
      <c r="G97" s="44">
        <v>2450</v>
      </c>
      <c r="H97" s="75"/>
      <c r="I97" s="44">
        <v>10</v>
      </c>
    </row>
    <row r="98" spans="2:14">
      <c r="B98" s="82">
        <v>7839</v>
      </c>
      <c r="C98" s="44" t="s">
        <v>92</v>
      </c>
      <c r="D98" s="75" t="s">
        <v>102</v>
      </c>
      <c r="E98" s="26"/>
      <c r="F98" s="76">
        <v>29907</v>
      </c>
      <c r="G98" s="44">
        <v>5000</v>
      </c>
      <c r="H98" s="75"/>
      <c r="I98" s="44">
        <v>10</v>
      </c>
      <c r="K98" s="41">
        <f>SUM(G97:G99)</f>
        <v>8750</v>
      </c>
      <c r="L98" s="1" t="s">
        <v>232</v>
      </c>
    </row>
    <row r="99" spans="2:14">
      <c r="B99" s="82">
        <v>7934</v>
      </c>
      <c r="C99" s="44" t="s">
        <v>97</v>
      </c>
      <c r="D99" s="75" t="s">
        <v>98</v>
      </c>
      <c r="E99" s="26">
        <v>7782</v>
      </c>
      <c r="F99" s="76">
        <v>29974</v>
      </c>
      <c r="G99" s="44">
        <v>1300</v>
      </c>
      <c r="H99" s="75"/>
      <c r="I99" s="44">
        <v>10</v>
      </c>
    </row>
    <row r="100" spans="2:14">
      <c r="B100" s="85">
        <v>7369</v>
      </c>
      <c r="C100" s="86" t="s">
        <v>84</v>
      </c>
      <c r="D100" s="87" t="s">
        <v>98</v>
      </c>
      <c r="E100" s="64">
        <v>7902</v>
      </c>
      <c r="F100" s="88">
        <v>29572</v>
      </c>
      <c r="G100" s="86">
        <v>800</v>
      </c>
      <c r="H100" s="87"/>
      <c r="I100" s="86">
        <v>20</v>
      </c>
      <c r="M100" t="s">
        <v>237</v>
      </c>
    </row>
    <row r="101" spans="2:14">
      <c r="B101" s="85">
        <v>7566</v>
      </c>
      <c r="C101" s="86" t="s">
        <v>87</v>
      </c>
      <c r="D101" s="87" t="s">
        <v>100</v>
      </c>
      <c r="E101" s="64">
        <v>7839</v>
      </c>
      <c r="F101" s="88">
        <v>29678</v>
      </c>
      <c r="G101" s="86">
        <v>2975</v>
      </c>
      <c r="H101" s="87"/>
      <c r="I101" s="86">
        <v>20</v>
      </c>
      <c r="M101" s="41" t="s">
        <v>80</v>
      </c>
      <c r="N101" s="37" t="s">
        <v>267</v>
      </c>
    </row>
    <row r="102" spans="2:14">
      <c r="B102" s="85">
        <v>7788</v>
      </c>
      <c r="C102" s="86" t="s">
        <v>91</v>
      </c>
      <c r="D102" s="87" t="s">
        <v>101</v>
      </c>
      <c r="E102" s="64">
        <v>7566</v>
      </c>
      <c r="F102" s="88">
        <v>31886</v>
      </c>
      <c r="G102" s="86">
        <v>3000</v>
      </c>
      <c r="H102" s="87"/>
      <c r="I102" s="86">
        <v>20</v>
      </c>
      <c r="K102" s="41">
        <f>SUM(G100:G104)</f>
        <v>10875</v>
      </c>
      <c r="L102" s="1" t="s">
        <v>233</v>
      </c>
      <c r="M102" s="23">
        <v>20</v>
      </c>
      <c r="N102" s="41">
        <f>SUM(G100:G104)</f>
        <v>10875</v>
      </c>
    </row>
    <row r="103" spans="2:14">
      <c r="B103" s="85">
        <v>7876</v>
      </c>
      <c r="C103" s="86" t="s">
        <v>94</v>
      </c>
      <c r="D103" s="87" t="s">
        <v>98</v>
      </c>
      <c r="E103" s="64">
        <v>7788</v>
      </c>
      <c r="F103" s="88">
        <v>31920</v>
      </c>
      <c r="G103" s="86">
        <v>1100</v>
      </c>
      <c r="H103" s="87"/>
      <c r="I103" s="86">
        <v>20</v>
      </c>
    </row>
    <row r="104" spans="2:14">
      <c r="B104" s="85">
        <v>7902</v>
      </c>
      <c r="C104" s="86" t="s">
        <v>96</v>
      </c>
      <c r="D104" s="87" t="s">
        <v>101</v>
      </c>
      <c r="E104" s="64">
        <v>7566</v>
      </c>
      <c r="F104" s="88">
        <v>29923</v>
      </c>
      <c r="G104" s="86">
        <v>3000</v>
      </c>
      <c r="H104" s="87"/>
      <c r="I104" s="86">
        <v>20</v>
      </c>
    </row>
    <row r="105" spans="2:14">
      <c r="B105" s="101">
        <v>7499</v>
      </c>
      <c r="C105" s="102" t="s">
        <v>85</v>
      </c>
      <c r="D105" s="103" t="s">
        <v>99</v>
      </c>
      <c r="E105" s="104">
        <v>7698</v>
      </c>
      <c r="F105" s="105">
        <v>29637</v>
      </c>
      <c r="G105" s="102">
        <v>1600</v>
      </c>
      <c r="H105" s="103">
        <v>300</v>
      </c>
      <c r="I105" s="102">
        <v>30</v>
      </c>
    </row>
    <row r="106" spans="2:14">
      <c r="B106" s="101">
        <v>7521</v>
      </c>
      <c r="C106" s="102" t="s">
        <v>86</v>
      </c>
      <c r="D106" s="103" t="s">
        <v>99</v>
      </c>
      <c r="E106" s="104">
        <v>7698</v>
      </c>
      <c r="F106" s="105">
        <v>29639</v>
      </c>
      <c r="G106" s="102">
        <v>1250</v>
      </c>
      <c r="H106" s="103">
        <v>500</v>
      </c>
      <c r="I106" s="102">
        <v>30</v>
      </c>
    </row>
    <row r="107" spans="2:14">
      <c r="B107" s="101">
        <v>7654</v>
      </c>
      <c r="C107" s="102" t="s">
        <v>88</v>
      </c>
      <c r="D107" s="103" t="s">
        <v>99</v>
      </c>
      <c r="E107" s="104">
        <v>7698</v>
      </c>
      <c r="F107" s="105">
        <v>29857</v>
      </c>
      <c r="G107" s="102">
        <v>1250</v>
      </c>
      <c r="H107" s="103">
        <v>1400</v>
      </c>
      <c r="I107" s="102">
        <v>30</v>
      </c>
    </row>
    <row r="108" spans="2:14">
      <c r="B108" s="101">
        <v>7698</v>
      </c>
      <c r="C108" s="102" t="s">
        <v>89</v>
      </c>
      <c r="D108" s="103" t="s">
        <v>100</v>
      </c>
      <c r="E108" s="104">
        <v>7839</v>
      </c>
      <c r="F108" s="105">
        <v>29707</v>
      </c>
      <c r="G108" s="102">
        <v>2850</v>
      </c>
      <c r="H108" s="103"/>
      <c r="I108" s="102">
        <v>30</v>
      </c>
      <c r="K108" s="41">
        <f>SUM(G105:G110)</f>
        <v>9400</v>
      </c>
      <c r="L108" s="1" t="s">
        <v>232</v>
      </c>
    </row>
    <row r="109" spans="2:14">
      <c r="B109" s="101">
        <v>7844</v>
      </c>
      <c r="C109" s="102" t="s">
        <v>93</v>
      </c>
      <c r="D109" s="103" t="s">
        <v>99</v>
      </c>
      <c r="E109" s="104">
        <v>7698</v>
      </c>
      <c r="F109" s="105">
        <v>29837</v>
      </c>
      <c r="G109" s="102">
        <v>1500</v>
      </c>
      <c r="H109" s="103">
        <v>0</v>
      </c>
      <c r="I109" s="102">
        <v>30</v>
      </c>
    </row>
    <row r="110" spans="2:14">
      <c r="B110" s="106">
        <v>7900</v>
      </c>
      <c r="C110" s="107" t="s">
        <v>95</v>
      </c>
      <c r="D110" s="108" t="s">
        <v>98</v>
      </c>
      <c r="E110" s="109">
        <v>7698</v>
      </c>
      <c r="F110" s="110">
        <v>29923</v>
      </c>
      <c r="G110" s="107">
        <v>950</v>
      </c>
      <c r="H110" s="108"/>
      <c r="I110" s="107">
        <v>30</v>
      </c>
    </row>
    <row r="113" spans="2:11">
      <c r="B113" t="s">
        <v>231</v>
      </c>
    </row>
    <row r="114" spans="2:11">
      <c r="B114" t="s">
        <v>105</v>
      </c>
    </row>
    <row r="115" spans="2:11">
      <c r="B115" s="55" t="s">
        <v>238</v>
      </c>
    </row>
    <row r="116" spans="2:11">
      <c r="B116" s="47" t="s">
        <v>239</v>
      </c>
    </row>
    <row r="119" spans="2:11">
      <c r="B119" t="s">
        <v>240</v>
      </c>
    </row>
    <row r="121" spans="2:11">
      <c r="B121" t="s">
        <v>241</v>
      </c>
    </row>
    <row r="122" spans="2:11">
      <c r="B122" s="1" t="s">
        <v>5</v>
      </c>
      <c r="C122" s="1"/>
      <c r="D122" s="1"/>
      <c r="E122" s="1"/>
      <c r="F122" s="1"/>
      <c r="G122" s="1"/>
      <c r="H122" s="1"/>
      <c r="I122" s="1"/>
    </row>
    <row r="123" spans="2:11">
      <c r="B123" s="74" t="s">
        <v>6</v>
      </c>
      <c r="C123" s="13" t="s">
        <v>7</v>
      </c>
      <c r="D123" s="185" t="s">
        <v>79</v>
      </c>
      <c r="E123" s="21" t="s">
        <v>82</v>
      </c>
      <c r="F123" s="185" t="s">
        <v>8</v>
      </c>
      <c r="G123" s="13" t="s">
        <v>9</v>
      </c>
      <c r="H123" s="185" t="s">
        <v>83</v>
      </c>
      <c r="I123" s="13" t="s">
        <v>80</v>
      </c>
    </row>
    <row r="124" spans="2:11">
      <c r="B124" s="82">
        <v>7782</v>
      </c>
      <c r="C124" s="44" t="s">
        <v>90</v>
      </c>
      <c r="D124" s="75" t="s">
        <v>100</v>
      </c>
      <c r="E124" s="26">
        <v>7839</v>
      </c>
      <c r="F124" s="76">
        <v>29746</v>
      </c>
      <c r="G124" s="44">
        <v>2450</v>
      </c>
      <c r="H124" s="75"/>
      <c r="I124" s="44">
        <v>10</v>
      </c>
      <c r="J124" t="s">
        <v>242</v>
      </c>
    </row>
    <row r="125" spans="2:11">
      <c r="B125" s="82">
        <v>7839</v>
      </c>
      <c r="C125" s="44" t="s">
        <v>92</v>
      </c>
      <c r="D125" s="75" t="s">
        <v>102</v>
      </c>
      <c r="E125" s="26"/>
      <c r="F125" s="76">
        <v>29907</v>
      </c>
      <c r="G125" s="44">
        <v>5000</v>
      </c>
      <c r="H125" s="75"/>
      <c r="I125" s="44">
        <v>10</v>
      </c>
      <c r="J125" t="s">
        <v>242</v>
      </c>
      <c r="K125" t="s">
        <v>248</v>
      </c>
    </row>
    <row r="126" spans="2:11">
      <c r="B126" s="80">
        <v>7934</v>
      </c>
      <c r="C126" s="111" t="s">
        <v>97</v>
      </c>
      <c r="D126" s="112" t="s">
        <v>98</v>
      </c>
      <c r="E126" s="27">
        <v>7782</v>
      </c>
      <c r="F126" s="113">
        <v>29974</v>
      </c>
      <c r="G126" s="111">
        <v>1300</v>
      </c>
      <c r="H126" s="112"/>
      <c r="I126" s="111">
        <v>10</v>
      </c>
      <c r="J126" t="s">
        <v>243</v>
      </c>
      <c r="K126" t="s">
        <v>105</v>
      </c>
    </row>
    <row r="127" spans="2:11">
      <c r="B127" s="80">
        <v>7369</v>
      </c>
      <c r="C127" s="111" t="s">
        <v>84</v>
      </c>
      <c r="D127" s="112" t="s">
        <v>98</v>
      </c>
      <c r="E127" s="27">
        <v>7902</v>
      </c>
      <c r="F127" s="113">
        <v>29572</v>
      </c>
      <c r="G127" s="111">
        <v>800</v>
      </c>
      <c r="H127" s="112"/>
      <c r="I127" s="111">
        <v>20</v>
      </c>
      <c r="J127" t="s">
        <v>243</v>
      </c>
      <c r="K127" t="s">
        <v>249</v>
      </c>
    </row>
    <row r="128" spans="2:11">
      <c r="B128" s="82">
        <v>7566</v>
      </c>
      <c r="C128" s="44" t="s">
        <v>87</v>
      </c>
      <c r="D128" s="75" t="s">
        <v>100</v>
      </c>
      <c r="E128" s="26">
        <v>7839</v>
      </c>
      <c r="F128" s="76">
        <v>29678</v>
      </c>
      <c r="G128" s="44">
        <v>2975</v>
      </c>
      <c r="H128" s="75"/>
      <c r="I128" s="44">
        <v>20</v>
      </c>
      <c r="J128" t="s">
        <v>242</v>
      </c>
      <c r="K128" t="s">
        <v>250</v>
      </c>
    </row>
    <row r="129" spans="2:19">
      <c r="B129" s="80">
        <v>7788</v>
      </c>
      <c r="C129" s="111" t="s">
        <v>91</v>
      </c>
      <c r="D129" s="112" t="s">
        <v>101</v>
      </c>
      <c r="E129" s="27">
        <v>7566</v>
      </c>
      <c r="F129" s="113">
        <v>31886</v>
      </c>
      <c r="G129" s="111">
        <v>3000</v>
      </c>
      <c r="H129" s="112"/>
      <c r="I129" s="111">
        <v>20</v>
      </c>
      <c r="J129" t="s">
        <v>243</v>
      </c>
      <c r="K129" t="s">
        <v>414</v>
      </c>
    </row>
    <row r="130" spans="2:19">
      <c r="B130" s="80">
        <v>7876</v>
      </c>
      <c r="C130" s="111" t="s">
        <v>94</v>
      </c>
      <c r="D130" s="112" t="s">
        <v>98</v>
      </c>
      <c r="E130" s="27">
        <v>7788</v>
      </c>
      <c r="F130" s="113">
        <v>31920</v>
      </c>
      <c r="G130" s="111">
        <v>1100</v>
      </c>
      <c r="H130" s="112"/>
      <c r="I130" s="111">
        <v>20</v>
      </c>
      <c r="J130" t="s">
        <v>243</v>
      </c>
      <c r="K130" t="s">
        <v>251</v>
      </c>
    </row>
    <row r="131" spans="2:19">
      <c r="B131" s="82">
        <v>7902</v>
      </c>
      <c r="C131" s="44" t="s">
        <v>96</v>
      </c>
      <c r="D131" s="75" t="s">
        <v>101</v>
      </c>
      <c r="E131" s="26">
        <v>7566</v>
      </c>
      <c r="F131" s="76">
        <v>29923</v>
      </c>
      <c r="G131" s="44">
        <v>3000</v>
      </c>
      <c r="H131" s="75"/>
      <c r="I131" s="44">
        <v>20</v>
      </c>
      <c r="J131" t="s">
        <v>242</v>
      </c>
    </row>
    <row r="132" spans="2:19">
      <c r="B132" s="82">
        <v>7499</v>
      </c>
      <c r="C132" s="44" t="s">
        <v>85</v>
      </c>
      <c r="D132" s="75" t="s">
        <v>99</v>
      </c>
      <c r="E132" s="26">
        <v>7698</v>
      </c>
      <c r="F132" s="76">
        <v>29637</v>
      </c>
      <c r="G132" s="44">
        <v>1600</v>
      </c>
      <c r="H132" s="75">
        <v>300</v>
      </c>
      <c r="I132" s="44">
        <v>30</v>
      </c>
      <c r="J132" t="s">
        <v>242</v>
      </c>
    </row>
    <row r="133" spans="2:19">
      <c r="B133" s="82">
        <v>7521</v>
      </c>
      <c r="C133" s="44" t="s">
        <v>86</v>
      </c>
      <c r="D133" s="75" t="s">
        <v>99</v>
      </c>
      <c r="E133" s="26">
        <v>7698</v>
      </c>
      <c r="F133" s="76">
        <v>29639</v>
      </c>
      <c r="G133" s="44">
        <v>1250</v>
      </c>
      <c r="H133" s="75">
        <v>500</v>
      </c>
      <c r="I133" s="44">
        <v>30</v>
      </c>
      <c r="J133" t="s">
        <v>242</v>
      </c>
    </row>
    <row r="134" spans="2:19">
      <c r="B134" s="82">
        <v>7654</v>
      </c>
      <c r="C134" s="44" t="s">
        <v>88</v>
      </c>
      <c r="D134" s="75" t="s">
        <v>99</v>
      </c>
      <c r="E134" s="26">
        <v>7698</v>
      </c>
      <c r="F134" s="76">
        <v>29857</v>
      </c>
      <c r="G134" s="44">
        <v>1250</v>
      </c>
      <c r="H134" s="75">
        <v>1400</v>
      </c>
      <c r="I134" s="44">
        <v>30</v>
      </c>
      <c r="J134" t="s">
        <v>242</v>
      </c>
    </row>
    <row r="135" spans="2:19">
      <c r="B135" s="82">
        <v>7698</v>
      </c>
      <c r="C135" s="44" t="s">
        <v>89</v>
      </c>
      <c r="D135" s="75" t="s">
        <v>100</v>
      </c>
      <c r="E135" s="26">
        <v>7839</v>
      </c>
      <c r="F135" s="76">
        <v>29707</v>
      </c>
      <c r="G135" s="44">
        <v>2850</v>
      </c>
      <c r="H135" s="75"/>
      <c r="I135" s="44">
        <v>30</v>
      </c>
      <c r="J135" t="s">
        <v>242</v>
      </c>
    </row>
    <row r="136" spans="2:19">
      <c r="B136" s="82">
        <v>7844</v>
      </c>
      <c r="C136" s="44" t="s">
        <v>93</v>
      </c>
      <c r="D136" s="75" t="s">
        <v>99</v>
      </c>
      <c r="E136" s="26">
        <v>7698</v>
      </c>
      <c r="F136" s="76">
        <v>29837</v>
      </c>
      <c r="G136" s="44">
        <v>1500</v>
      </c>
      <c r="H136" s="75">
        <v>0</v>
      </c>
      <c r="I136" s="44">
        <v>30</v>
      </c>
      <c r="J136" t="s">
        <v>242</v>
      </c>
    </row>
    <row r="137" spans="2:19">
      <c r="B137" s="93">
        <v>7900</v>
      </c>
      <c r="C137" s="45" t="s">
        <v>95</v>
      </c>
      <c r="D137" s="117" t="s">
        <v>98</v>
      </c>
      <c r="E137" s="32">
        <v>7698</v>
      </c>
      <c r="F137" s="118">
        <v>29923</v>
      </c>
      <c r="G137" s="45">
        <v>950</v>
      </c>
      <c r="H137" s="117"/>
      <c r="I137" s="45">
        <v>30</v>
      </c>
      <c r="J137" t="s">
        <v>242</v>
      </c>
    </row>
    <row r="139" spans="2:19">
      <c r="B139" t="s">
        <v>244</v>
      </c>
    </row>
    <row r="140" spans="2:19">
      <c r="M140" t="s">
        <v>245</v>
      </c>
    </row>
    <row r="141" spans="2:19">
      <c r="B141" s="74" t="s">
        <v>6</v>
      </c>
      <c r="C141" s="13" t="s">
        <v>7</v>
      </c>
      <c r="D141" s="185" t="s">
        <v>79</v>
      </c>
      <c r="E141" s="21" t="s">
        <v>82</v>
      </c>
      <c r="F141" s="185" t="s">
        <v>8</v>
      </c>
      <c r="G141" s="13" t="s">
        <v>9</v>
      </c>
      <c r="H141" s="185" t="s">
        <v>83</v>
      </c>
      <c r="I141" s="13" t="s">
        <v>80</v>
      </c>
      <c r="L141" s="1"/>
    </row>
    <row r="142" spans="2:19">
      <c r="B142" s="123">
        <v>7782</v>
      </c>
      <c r="C142" s="121" t="s">
        <v>90</v>
      </c>
      <c r="D142" s="124" t="s">
        <v>100</v>
      </c>
      <c r="E142" s="21">
        <v>7839</v>
      </c>
      <c r="F142" s="125">
        <v>29746</v>
      </c>
      <c r="G142" s="121">
        <v>2450</v>
      </c>
      <c r="H142" s="124"/>
      <c r="I142" s="121">
        <v>10</v>
      </c>
      <c r="K142" s="41">
        <f>SUM(G142)</f>
        <v>2450</v>
      </c>
      <c r="L142" s="1" t="s">
        <v>232</v>
      </c>
      <c r="O142" t="s">
        <v>247</v>
      </c>
    </row>
    <row r="143" spans="2:19">
      <c r="B143" s="119"/>
      <c r="C143" s="112"/>
      <c r="D143" s="112"/>
      <c r="E143" s="16"/>
      <c r="F143" s="113"/>
      <c r="G143" s="112"/>
      <c r="H143" s="112"/>
      <c r="I143" s="112"/>
      <c r="L143" s="1"/>
      <c r="Q143" s="13" t="s">
        <v>80</v>
      </c>
      <c r="R143" s="13" t="s">
        <v>79</v>
      </c>
      <c r="S143" s="13" t="s">
        <v>267</v>
      </c>
    </row>
    <row r="144" spans="2:19">
      <c r="B144" s="120">
        <v>7839</v>
      </c>
      <c r="C144" s="121" t="s">
        <v>92</v>
      </c>
      <c r="D144" s="121" t="s">
        <v>102</v>
      </c>
      <c r="E144" s="21"/>
      <c r="F144" s="122">
        <v>29907</v>
      </c>
      <c r="G144" s="121">
        <v>5000</v>
      </c>
      <c r="H144" s="121"/>
      <c r="I144" s="121">
        <v>10</v>
      </c>
      <c r="K144" s="41">
        <f>SUM(G144)</f>
        <v>5000</v>
      </c>
      <c r="L144" s="1" t="s">
        <v>233</v>
      </c>
      <c r="M144" s="41">
        <v>5000</v>
      </c>
      <c r="O144" s="35"/>
      <c r="Q144" s="24">
        <v>30</v>
      </c>
      <c r="R144" s="24" t="s">
        <v>99</v>
      </c>
      <c r="S144" s="24">
        <v>5600</v>
      </c>
    </row>
    <row r="145" spans="2:19">
      <c r="B145" s="119"/>
      <c r="C145" s="112"/>
      <c r="D145" s="112"/>
      <c r="E145" s="16"/>
      <c r="F145" s="113"/>
      <c r="G145" s="112"/>
      <c r="H145" s="112"/>
      <c r="I145" s="112"/>
      <c r="L145" s="1"/>
      <c r="O145" s="24"/>
      <c r="P145" s="59"/>
      <c r="Q145" s="25">
        <v>10</v>
      </c>
      <c r="R145" s="25" t="s">
        <v>102</v>
      </c>
      <c r="S145" s="25">
        <v>5000</v>
      </c>
    </row>
    <row r="146" spans="2:19">
      <c r="B146" s="120">
        <v>7902</v>
      </c>
      <c r="C146" s="121" t="s">
        <v>96</v>
      </c>
      <c r="D146" s="121" t="s">
        <v>101</v>
      </c>
      <c r="E146" s="21">
        <v>7566</v>
      </c>
      <c r="F146" s="122">
        <v>29923</v>
      </c>
      <c r="G146" s="121">
        <v>3000</v>
      </c>
      <c r="H146" s="121"/>
      <c r="I146" s="121">
        <v>20</v>
      </c>
      <c r="K146" s="41">
        <f>SUM(G146)</f>
        <v>3000</v>
      </c>
      <c r="L146" s="1" t="s">
        <v>232</v>
      </c>
      <c r="O146" s="24"/>
    </row>
    <row r="147" spans="2:19">
      <c r="B147" s="119"/>
      <c r="C147" s="112"/>
      <c r="D147" s="112"/>
      <c r="E147" s="16"/>
      <c r="F147" s="113"/>
      <c r="G147" s="112"/>
      <c r="H147" s="112"/>
      <c r="I147" s="112"/>
      <c r="L147" s="1"/>
      <c r="O147" s="24"/>
    </row>
    <row r="148" spans="2:19">
      <c r="B148" s="120">
        <v>7566</v>
      </c>
      <c r="C148" s="121" t="s">
        <v>87</v>
      </c>
      <c r="D148" s="121" t="s">
        <v>100</v>
      </c>
      <c r="E148" s="21">
        <v>7839</v>
      </c>
      <c r="F148" s="122">
        <v>29678</v>
      </c>
      <c r="G148" s="121">
        <v>2975</v>
      </c>
      <c r="H148" s="121"/>
      <c r="I148" s="121">
        <v>20</v>
      </c>
      <c r="K148" s="41">
        <f>SUM(G148)</f>
        <v>2975</v>
      </c>
      <c r="L148" s="1" t="s">
        <v>232</v>
      </c>
      <c r="O148" s="14" t="s">
        <v>246</v>
      </c>
    </row>
    <row r="149" spans="2:19">
      <c r="B149" s="119"/>
      <c r="C149" s="112"/>
      <c r="D149" s="112"/>
      <c r="E149" s="16"/>
      <c r="F149" s="113"/>
      <c r="G149" s="112"/>
      <c r="H149" s="112"/>
      <c r="I149" s="112"/>
      <c r="L149" s="1"/>
      <c r="O149" s="24"/>
    </row>
    <row r="150" spans="2:19">
      <c r="B150" s="120">
        <v>7900</v>
      </c>
      <c r="C150" s="121" t="s">
        <v>95</v>
      </c>
      <c r="D150" s="121" t="s">
        <v>98</v>
      </c>
      <c r="E150" s="21">
        <v>7698</v>
      </c>
      <c r="F150" s="122">
        <v>29923</v>
      </c>
      <c r="G150" s="121">
        <v>950</v>
      </c>
      <c r="H150" s="121"/>
      <c r="I150" s="121">
        <v>30</v>
      </c>
      <c r="K150" s="41">
        <f>SUM(G150)</f>
        <v>950</v>
      </c>
      <c r="L150" s="1" t="s">
        <v>232</v>
      </c>
      <c r="O150" s="24"/>
    </row>
    <row r="151" spans="2:19">
      <c r="B151" s="119"/>
      <c r="C151" s="112"/>
      <c r="D151" s="112"/>
      <c r="E151" s="16"/>
      <c r="F151" s="113"/>
      <c r="G151" s="112"/>
      <c r="H151" s="112"/>
      <c r="I151" s="112"/>
      <c r="L151" s="1"/>
      <c r="O151" s="24"/>
    </row>
    <row r="152" spans="2:19">
      <c r="B152" s="120">
        <v>7698</v>
      </c>
      <c r="C152" s="121" t="s">
        <v>89</v>
      </c>
      <c r="D152" s="121" t="s">
        <v>100</v>
      </c>
      <c r="E152" s="21">
        <v>7839</v>
      </c>
      <c r="F152" s="122">
        <v>29707</v>
      </c>
      <c r="G152" s="121">
        <v>2850</v>
      </c>
      <c r="H152" s="121"/>
      <c r="I152" s="121">
        <v>30</v>
      </c>
      <c r="K152" s="41">
        <f>SUM(G152)</f>
        <v>2850</v>
      </c>
      <c r="L152" s="1" t="s">
        <v>232</v>
      </c>
      <c r="O152" s="24"/>
    </row>
    <row r="153" spans="2:19">
      <c r="B153" s="119"/>
      <c r="C153" s="112"/>
      <c r="D153" s="112"/>
      <c r="E153" s="16"/>
      <c r="F153" s="113"/>
      <c r="G153" s="112"/>
      <c r="H153" s="112"/>
      <c r="I153" s="112"/>
      <c r="L153" s="1"/>
      <c r="O153" s="24"/>
    </row>
    <row r="154" spans="2:19">
      <c r="B154" s="126">
        <v>7499</v>
      </c>
      <c r="C154" s="127" t="s">
        <v>85</v>
      </c>
      <c r="D154" s="128" t="s">
        <v>99</v>
      </c>
      <c r="E154" s="129">
        <v>7698</v>
      </c>
      <c r="F154" s="130">
        <v>29637</v>
      </c>
      <c r="G154" s="127">
        <v>1600</v>
      </c>
      <c r="H154" s="128">
        <v>300</v>
      </c>
      <c r="I154" s="127">
        <v>30</v>
      </c>
      <c r="K154" s="41">
        <f>SUM(G154:G157)</f>
        <v>5600</v>
      </c>
      <c r="L154" s="1" t="s">
        <v>233</v>
      </c>
      <c r="M154" s="41">
        <v>5600</v>
      </c>
      <c r="O154" s="25"/>
    </row>
    <row r="155" spans="2:19">
      <c r="B155" s="80">
        <v>7521</v>
      </c>
      <c r="C155" s="111" t="s">
        <v>86</v>
      </c>
      <c r="D155" s="112" t="s">
        <v>99</v>
      </c>
      <c r="E155" s="27">
        <v>7698</v>
      </c>
      <c r="F155" s="113">
        <v>29639</v>
      </c>
      <c r="G155" s="111">
        <v>1250</v>
      </c>
      <c r="H155" s="112">
        <v>500</v>
      </c>
      <c r="I155" s="111">
        <v>30</v>
      </c>
    </row>
    <row r="156" spans="2:19">
      <c r="B156" s="80">
        <v>7654</v>
      </c>
      <c r="C156" s="111" t="s">
        <v>88</v>
      </c>
      <c r="D156" s="112" t="s">
        <v>99</v>
      </c>
      <c r="E156" s="27">
        <v>7698</v>
      </c>
      <c r="F156" s="113">
        <v>29857</v>
      </c>
      <c r="G156" s="111">
        <v>1250</v>
      </c>
      <c r="H156" s="112">
        <v>1400</v>
      </c>
      <c r="I156" s="111">
        <v>30</v>
      </c>
    </row>
    <row r="157" spans="2:19">
      <c r="B157" s="83">
        <v>7844</v>
      </c>
      <c r="C157" s="114" t="s">
        <v>93</v>
      </c>
      <c r="D157" s="115" t="s">
        <v>99</v>
      </c>
      <c r="E157" s="29">
        <v>7698</v>
      </c>
      <c r="F157" s="116">
        <v>29837</v>
      </c>
      <c r="G157" s="114">
        <v>1500</v>
      </c>
      <c r="H157" s="115">
        <v>0</v>
      </c>
      <c r="I157" s="114">
        <v>30</v>
      </c>
    </row>
    <row r="160" spans="2:19">
      <c r="B160" t="s">
        <v>1276</v>
      </c>
    </row>
    <row r="162" spans="2:2">
      <c r="B162" t="s">
        <v>3575</v>
      </c>
    </row>
    <row r="163" spans="2:2">
      <c r="B163" t="s">
        <v>1129</v>
      </c>
    </row>
    <row r="164" spans="2:2">
      <c r="B164" t="s">
        <v>1128</v>
      </c>
    </row>
    <row r="166" spans="2:2">
      <c r="B166" s="177" t="s">
        <v>3576</v>
      </c>
    </row>
    <row r="167" spans="2:2">
      <c r="B167" s="177" t="s">
        <v>1107</v>
      </c>
    </row>
    <row r="168" spans="2:2">
      <c r="B168" s="177" t="s">
        <v>3577</v>
      </c>
    </row>
    <row r="169" spans="2:2">
      <c r="B169" s="177" t="s">
        <v>3578</v>
      </c>
    </row>
    <row r="170" spans="2:2">
      <c r="B170" s="177" t="s">
        <v>3579</v>
      </c>
    </row>
    <row r="171" spans="2:2">
      <c r="B171" s="177" t="s">
        <v>3580</v>
      </c>
    </row>
    <row r="172" spans="2:2">
      <c r="B172" s="177" t="s">
        <v>3581</v>
      </c>
    </row>
    <row r="173" spans="2:2">
      <c r="B173" s="177" t="s">
        <v>3582</v>
      </c>
    </row>
    <row r="175" spans="2:2">
      <c r="B175" t="s">
        <v>1127</v>
      </c>
    </row>
    <row r="176" spans="2:2">
      <c r="B176" t="s">
        <v>1126</v>
      </c>
    </row>
    <row r="178" spans="2:2">
      <c r="B178" s="177" t="s">
        <v>1125</v>
      </c>
    </row>
    <row r="179" spans="2:2">
      <c r="B179" s="177" t="s">
        <v>932</v>
      </c>
    </row>
    <row r="180" spans="2:2">
      <c r="B180" s="177" t="s">
        <v>3583</v>
      </c>
    </row>
    <row r="181" spans="2:2">
      <c r="B181" s="177" t="s">
        <v>3584</v>
      </c>
    </row>
    <row r="182" spans="2:2">
      <c r="B182" s="177" t="s">
        <v>3585</v>
      </c>
    </row>
    <row r="183" spans="2:2">
      <c r="B183" s="177" t="s">
        <v>3586</v>
      </c>
    </row>
    <row r="184" spans="2:2">
      <c r="B184" s="177" t="s">
        <v>3587</v>
      </c>
    </row>
    <row r="185" spans="2:2">
      <c r="B185" s="177" t="s">
        <v>3588</v>
      </c>
    </row>
    <row r="186" spans="2:2">
      <c r="B186" s="177" t="s">
        <v>3589</v>
      </c>
    </row>
    <row r="187" spans="2:2">
      <c r="B187" s="177" t="s">
        <v>3590</v>
      </c>
    </row>
    <row r="188" spans="2:2">
      <c r="B188" s="177" t="s">
        <v>3591</v>
      </c>
    </row>
    <row r="189" spans="2:2">
      <c r="B189" s="177" t="s">
        <v>3592</v>
      </c>
    </row>
    <row r="190" spans="2:2">
      <c r="B190" s="177" t="s">
        <v>3593</v>
      </c>
    </row>
    <row r="191" spans="2:2">
      <c r="B191" s="177" t="s">
        <v>3594</v>
      </c>
    </row>
    <row r="194" spans="2:2">
      <c r="B194" t="s">
        <v>1124</v>
      </c>
    </row>
    <row r="195" spans="2:2">
      <c r="B195" t="s">
        <v>1123</v>
      </c>
    </row>
    <row r="197" spans="2:2">
      <c r="B197" s="177" t="s">
        <v>1122</v>
      </c>
    </row>
    <row r="198" spans="2:2">
      <c r="B198" s="177" t="s">
        <v>1107</v>
      </c>
    </row>
    <row r="199" spans="2:2">
      <c r="B199" s="177" t="s">
        <v>3595</v>
      </c>
    </row>
    <row r="200" spans="2:2">
      <c r="B200" s="177" t="s">
        <v>3596</v>
      </c>
    </row>
    <row r="201" spans="2:2">
      <c r="B201" s="177" t="s">
        <v>3597</v>
      </c>
    </row>
    <row r="202" spans="2:2">
      <c r="B202" s="177" t="s">
        <v>3598</v>
      </c>
    </row>
    <row r="203" spans="2:2">
      <c r="B203" s="177" t="s">
        <v>3599</v>
      </c>
    </row>
    <row r="204" spans="2:2">
      <c r="B204" s="177" t="s">
        <v>3600</v>
      </c>
    </row>
    <row r="207" spans="2:2">
      <c r="B207" t="s">
        <v>1121</v>
      </c>
    </row>
    <row r="208" spans="2:2">
      <c r="B208" t="s">
        <v>1120</v>
      </c>
    </row>
    <row r="210" spans="2:2">
      <c r="B210" s="177" t="s">
        <v>1119</v>
      </c>
    </row>
    <row r="211" spans="2:2">
      <c r="B211" s="177" t="s">
        <v>1107</v>
      </c>
    </row>
    <row r="212" spans="2:2">
      <c r="B212" s="177" t="s">
        <v>3601</v>
      </c>
    </row>
    <row r="213" spans="2:2">
      <c r="B213" s="177" t="s">
        <v>3602</v>
      </c>
    </row>
    <row r="214" spans="2:2">
      <c r="B214" s="177" t="s">
        <v>3603</v>
      </c>
    </row>
    <row r="217" spans="2:2">
      <c r="B217" t="s">
        <v>2674</v>
      </c>
    </row>
    <row r="218" spans="2:2">
      <c r="B218" t="s">
        <v>2675</v>
      </c>
    </row>
    <row r="220" spans="2:2">
      <c r="B220" s="177" t="s">
        <v>1087</v>
      </c>
    </row>
    <row r="221" spans="2:2">
      <c r="B221" s="177" t="s">
        <v>1086</v>
      </c>
    </row>
    <row r="222" spans="2:2">
      <c r="B222" s="177" t="s">
        <v>1118</v>
      </c>
    </row>
    <row r="223" spans="2:2">
      <c r="B223" s="177" t="s">
        <v>1117</v>
      </c>
    </row>
    <row r="224" spans="2:2">
      <c r="B224" s="177" t="s">
        <v>1085</v>
      </c>
    </row>
    <row r="225" spans="2:2">
      <c r="B225" s="177" t="s">
        <v>1116</v>
      </c>
    </row>
    <row r="226" spans="2:2">
      <c r="B226" s="177" t="s">
        <v>1115</v>
      </c>
    </row>
    <row r="229" spans="2:2">
      <c r="B229" t="s">
        <v>2676</v>
      </c>
    </row>
    <row r="230" spans="2:2">
      <c r="B230" t="s">
        <v>2677</v>
      </c>
    </row>
    <row r="232" spans="2:2">
      <c r="B232" s="177" t="s">
        <v>1114</v>
      </c>
    </row>
    <row r="233" spans="2:2">
      <c r="B233" s="177" t="s">
        <v>1113</v>
      </c>
    </row>
    <row r="234" spans="2:2">
      <c r="B234" s="177" t="s">
        <v>1112</v>
      </c>
    </row>
    <row r="235" spans="2:2">
      <c r="B235" s="177" t="s">
        <v>1111</v>
      </c>
    </row>
    <row r="236" spans="2:2">
      <c r="B236" s="177" t="s">
        <v>1110</v>
      </c>
    </row>
    <row r="237" spans="2:2">
      <c r="B237" s="177" t="s">
        <v>1109</v>
      </c>
    </row>
    <row r="240" spans="2:2">
      <c r="B240" t="s">
        <v>2678</v>
      </c>
    </row>
    <row r="241" spans="2:2">
      <c r="B241" t="s">
        <v>2679</v>
      </c>
    </row>
    <row r="243" spans="2:2">
      <c r="B243" s="177" t="s">
        <v>1108</v>
      </c>
    </row>
    <row r="244" spans="2:2">
      <c r="B244" s="177" t="s">
        <v>1107</v>
      </c>
    </row>
    <row r="245" spans="2:2">
      <c r="B245" s="177" t="s">
        <v>1106</v>
      </c>
    </row>
    <row r="246" spans="2:2">
      <c r="B246" s="177" t="s">
        <v>1105</v>
      </c>
    </row>
    <row r="249" spans="2:2">
      <c r="B249" t="s">
        <v>2680</v>
      </c>
    </row>
    <row r="250" spans="2:2">
      <c r="B250" t="s">
        <v>2681</v>
      </c>
    </row>
    <row r="252" spans="2:2">
      <c r="B252" s="177" t="s">
        <v>1104</v>
      </c>
    </row>
    <row r="253" spans="2:2">
      <c r="B253" s="177" t="s">
        <v>1103</v>
      </c>
    </row>
    <row r="254" spans="2:2">
      <c r="B254" s="177" t="s">
        <v>1102</v>
      </c>
    </row>
    <row r="255" spans="2:2">
      <c r="B255" s="177" t="s">
        <v>1101</v>
      </c>
    </row>
    <row r="256" spans="2:2">
      <c r="B256" s="177" t="s">
        <v>1100</v>
      </c>
    </row>
    <row r="257" spans="2:2">
      <c r="B257" s="177" t="s">
        <v>1099</v>
      </c>
    </row>
    <row r="260" spans="2:2">
      <c r="B260" t="s">
        <v>2682</v>
      </c>
    </row>
    <row r="261" spans="2:2">
      <c r="B261" t="s">
        <v>2683</v>
      </c>
    </row>
    <row r="263" spans="2:2">
      <c r="B263" s="177" t="s">
        <v>1098</v>
      </c>
    </row>
    <row r="264" spans="2:2">
      <c r="B264" s="177" t="s">
        <v>1097</v>
      </c>
    </row>
    <row r="265" spans="2:2">
      <c r="B265" s="177" t="s">
        <v>1096</v>
      </c>
    </row>
    <row r="266" spans="2:2">
      <c r="B266" s="177" t="s">
        <v>1095</v>
      </c>
    </row>
    <row r="267" spans="2:2">
      <c r="B267" s="177" t="s">
        <v>1094</v>
      </c>
    </row>
    <row r="268" spans="2:2">
      <c r="B268" s="177" t="s">
        <v>1093</v>
      </c>
    </row>
    <row r="269" spans="2:2">
      <c r="B269" s="177" t="s">
        <v>1092</v>
      </c>
    </row>
    <row r="270" spans="2:2">
      <c r="B270" s="177" t="s">
        <v>1091</v>
      </c>
    </row>
    <row r="271" spans="2:2">
      <c r="B271" s="177" t="s">
        <v>1090</v>
      </c>
    </row>
    <row r="272" spans="2:2">
      <c r="B272" s="177" t="s">
        <v>1089</v>
      </c>
    </row>
    <row r="273" spans="2:2">
      <c r="B273" s="177" t="s">
        <v>1088</v>
      </c>
    </row>
    <row r="276" spans="2:2">
      <c r="B276" t="s">
        <v>2684</v>
      </c>
    </row>
    <row r="277" spans="2:2">
      <c r="B277" t="s">
        <v>2685</v>
      </c>
    </row>
    <row r="279" spans="2:2">
      <c r="B279" s="177" t="s">
        <v>1087</v>
      </c>
    </row>
    <row r="280" spans="2:2">
      <c r="B280" s="177" t="s">
        <v>1086</v>
      </c>
    </row>
    <row r="281" spans="2:2">
      <c r="B281" s="177" t="s">
        <v>1085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2"/>
  <sheetViews>
    <sheetView workbookViewId="0"/>
  </sheetViews>
  <sheetFormatPr defaultRowHeight="16.5"/>
  <cols>
    <col min="4" max="4" width="11.5" customWidth="1"/>
    <col min="5" max="5" width="10.5" customWidth="1"/>
    <col min="6" max="6" width="11.625" customWidth="1"/>
    <col min="7" max="7" width="10.625" customWidth="1"/>
  </cols>
  <sheetData>
    <row r="1" spans="1:9">
      <c r="A1" t="str">
        <f>HYPERLINK("#'목차'!A1", "목차")</f>
        <v>목차</v>
      </c>
    </row>
    <row r="2" spans="1:9">
      <c r="B2" s="18" t="s">
        <v>360</v>
      </c>
    </row>
    <row r="4" spans="1:9">
      <c r="B4" s="1" t="s">
        <v>5</v>
      </c>
      <c r="C4" s="1"/>
      <c r="D4" s="1"/>
      <c r="E4" s="1"/>
      <c r="F4" s="1"/>
      <c r="G4" s="1"/>
      <c r="H4" s="1"/>
      <c r="I4" s="1"/>
    </row>
    <row r="5" spans="1:9">
      <c r="B5" s="74" t="s">
        <v>6</v>
      </c>
      <c r="C5" s="13" t="s">
        <v>7</v>
      </c>
      <c r="D5" s="185" t="s">
        <v>79</v>
      </c>
      <c r="E5" s="21" t="s">
        <v>82</v>
      </c>
      <c r="F5" s="185" t="s">
        <v>8</v>
      </c>
      <c r="G5" s="13" t="s">
        <v>9</v>
      </c>
      <c r="H5" s="185" t="s">
        <v>83</v>
      </c>
      <c r="I5" s="13" t="s">
        <v>80</v>
      </c>
    </row>
    <row r="6" spans="1:9">
      <c r="B6" s="80">
        <v>7369</v>
      </c>
      <c r="C6" s="24" t="s">
        <v>84</v>
      </c>
      <c r="D6" s="68" t="s">
        <v>98</v>
      </c>
      <c r="E6" s="27">
        <v>7902</v>
      </c>
      <c r="F6" s="69">
        <v>29572</v>
      </c>
      <c r="G6" s="24">
        <v>800</v>
      </c>
      <c r="H6" s="68"/>
      <c r="I6" s="24">
        <v>20</v>
      </c>
    </row>
    <row r="7" spans="1:9">
      <c r="B7" s="80">
        <v>7499</v>
      </c>
      <c r="C7" s="24" t="s">
        <v>85</v>
      </c>
      <c r="D7" s="68" t="s">
        <v>99</v>
      </c>
      <c r="E7" s="27">
        <v>7698</v>
      </c>
      <c r="F7" s="69">
        <v>29637</v>
      </c>
      <c r="G7" s="24">
        <v>1600</v>
      </c>
      <c r="H7" s="68">
        <v>300</v>
      </c>
      <c r="I7" s="24">
        <v>30</v>
      </c>
    </row>
    <row r="8" spans="1:9">
      <c r="B8" s="80">
        <v>7521</v>
      </c>
      <c r="C8" s="24" t="s">
        <v>86</v>
      </c>
      <c r="D8" s="68" t="s">
        <v>99</v>
      </c>
      <c r="E8" s="27">
        <v>7698</v>
      </c>
      <c r="F8" s="69">
        <v>29639</v>
      </c>
      <c r="G8" s="24">
        <v>1250</v>
      </c>
      <c r="H8" s="68">
        <v>500</v>
      </c>
      <c r="I8" s="24">
        <v>30</v>
      </c>
    </row>
    <row r="9" spans="1:9">
      <c r="B9" s="80">
        <v>7566</v>
      </c>
      <c r="C9" s="24" t="s">
        <v>87</v>
      </c>
      <c r="D9" s="68" t="s">
        <v>100</v>
      </c>
      <c r="E9" s="27">
        <v>7839</v>
      </c>
      <c r="F9" s="69">
        <v>29678</v>
      </c>
      <c r="G9" s="24">
        <v>2975</v>
      </c>
      <c r="H9" s="68"/>
      <c r="I9" s="24">
        <v>20</v>
      </c>
    </row>
    <row r="10" spans="1:9">
      <c r="B10" s="80">
        <v>7654</v>
      </c>
      <c r="C10" s="24" t="s">
        <v>88</v>
      </c>
      <c r="D10" s="68" t="s">
        <v>99</v>
      </c>
      <c r="E10" s="27">
        <v>7698</v>
      </c>
      <c r="F10" s="69">
        <v>29857</v>
      </c>
      <c r="G10" s="24">
        <v>1250</v>
      </c>
      <c r="H10" s="68">
        <v>1400</v>
      </c>
      <c r="I10" s="24">
        <v>30</v>
      </c>
    </row>
    <row r="11" spans="1:9">
      <c r="B11" s="80">
        <v>7698</v>
      </c>
      <c r="C11" s="24" t="s">
        <v>89</v>
      </c>
      <c r="D11" s="68" t="s">
        <v>100</v>
      </c>
      <c r="E11" s="27">
        <v>7839</v>
      </c>
      <c r="F11" s="69">
        <v>29707</v>
      </c>
      <c r="G11" s="24">
        <v>2850</v>
      </c>
      <c r="H11" s="68"/>
      <c r="I11" s="24">
        <v>30</v>
      </c>
    </row>
    <row r="12" spans="1:9">
      <c r="B12" s="80">
        <v>7782</v>
      </c>
      <c r="C12" s="24" t="s">
        <v>90</v>
      </c>
      <c r="D12" s="68" t="s">
        <v>100</v>
      </c>
      <c r="E12" s="27">
        <v>7839</v>
      </c>
      <c r="F12" s="69">
        <v>29746</v>
      </c>
      <c r="G12" s="24">
        <v>2450</v>
      </c>
      <c r="H12" s="68"/>
      <c r="I12" s="24">
        <v>10</v>
      </c>
    </row>
    <row r="13" spans="1:9">
      <c r="B13" s="80">
        <v>7788</v>
      </c>
      <c r="C13" s="24" t="s">
        <v>91</v>
      </c>
      <c r="D13" s="68" t="s">
        <v>101</v>
      </c>
      <c r="E13" s="27">
        <v>7566</v>
      </c>
      <c r="F13" s="69">
        <v>31886</v>
      </c>
      <c r="G13" s="24">
        <v>3000</v>
      </c>
      <c r="H13" s="68"/>
      <c r="I13" s="24">
        <v>20</v>
      </c>
    </row>
    <row r="14" spans="1:9">
      <c r="B14" s="80">
        <v>7839</v>
      </c>
      <c r="C14" s="24" t="s">
        <v>92</v>
      </c>
      <c r="D14" s="68" t="s">
        <v>102</v>
      </c>
      <c r="E14" s="27"/>
      <c r="F14" s="69">
        <v>29907</v>
      </c>
      <c r="G14" s="24">
        <v>5000</v>
      </c>
      <c r="H14" s="68"/>
      <c r="I14" s="24">
        <v>10</v>
      </c>
    </row>
    <row r="15" spans="1:9">
      <c r="B15" s="80">
        <v>7844</v>
      </c>
      <c r="C15" s="24" t="s">
        <v>93</v>
      </c>
      <c r="D15" s="68" t="s">
        <v>99</v>
      </c>
      <c r="E15" s="27">
        <v>7698</v>
      </c>
      <c r="F15" s="69">
        <v>29837</v>
      </c>
      <c r="G15" s="24">
        <v>1500</v>
      </c>
      <c r="H15" s="68">
        <v>0</v>
      </c>
      <c r="I15" s="24">
        <v>30</v>
      </c>
    </row>
    <row r="16" spans="1:9">
      <c r="B16" s="80">
        <v>7876</v>
      </c>
      <c r="C16" s="24" t="s">
        <v>94</v>
      </c>
      <c r="D16" s="68" t="s">
        <v>98</v>
      </c>
      <c r="E16" s="27">
        <v>7788</v>
      </c>
      <c r="F16" s="69">
        <v>31920</v>
      </c>
      <c r="G16" s="24">
        <v>1100</v>
      </c>
      <c r="H16" s="68"/>
      <c r="I16" s="24">
        <v>20</v>
      </c>
    </row>
    <row r="17" spans="2:9">
      <c r="B17" s="80">
        <v>7900</v>
      </c>
      <c r="C17" s="24" t="s">
        <v>95</v>
      </c>
      <c r="D17" s="68" t="s">
        <v>98</v>
      </c>
      <c r="E17" s="27">
        <v>7698</v>
      </c>
      <c r="F17" s="69">
        <v>29923</v>
      </c>
      <c r="G17" s="24">
        <v>950</v>
      </c>
      <c r="H17" s="68"/>
      <c r="I17" s="24">
        <v>30</v>
      </c>
    </row>
    <row r="18" spans="2:9">
      <c r="B18" s="80">
        <v>7902</v>
      </c>
      <c r="C18" s="24" t="s">
        <v>96</v>
      </c>
      <c r="D18" s="68" t="s">
        <v>101</v>
      </c>
      <c r="E18" s="27">
        <v>7566</v>
      </c>
      <c r="F18" s="69">
        <v>29923</v>
      </c>
      <c r="G18" s="24">
        <v>3000</v>
      </c>
      <c r="H18" s="68"/>
      <c r="I18" s="24">
        <v>20</v>
      </c>
    </row>
    <row r="19" spans="2:9">
      <c r="B19" s="83">
        <v>7934</v>
      </c>
      <c r="C19" s="25" t="s">
        <v>97</v>
      </c>
      <c r="D19" s="70" t="s">
        <v>98</v>
      </c>
      <c r="E19" s="29">
        <v>7782</v>
      </c>
      <c r="F19" s="71">
        <v>29974</v>
      </c>
      <c r="G19" s="25">
        <v>1300</v>
      </c>
      <c r="H19" s="70"/>
      <c r="I19" s="25">
        <v>10</v>
      </c>
    </row>
    <row r="21" spans="2:9">
      <c r="B21" t="s">
        <v>265</v>
      </c>
    </row>
    <row r="23" spans="2:9">
      <c r="B23" t="s">
        <v>248</v>
      </c>
      <c r="F23" s="184" t="s">
        <v>80</v>
      </c>
      <c r="G23" s="13" t="s">
        <v>79</v>
      </c>
      <c r="H23" s="186" t="s">
        <v>267</v>
      </c>
    </row>
    <row r="24" spans="2:9">
      <c r="B24" t="s">
        <v>105</v>
      </c>
      <c r="F24" s="22">
        <v>10</v>
      </c>
      <c r="G24" s="24" t="s">
        <v>98</v>
      </c>
      <c r="H24" s="42">
        <v>1300</v>
      </c>
    </row>
    <row r="25" spans="2:9">
      <c r="B25" t="s">
        <v>266</v>
      </c>
      <c r="F25" s="22">
        <v>10</v>
      </c>
      <c r="G25" s="24" t="s">
        <v>100</v>
      </c>
      <c r="H25" s="42">
        <v>2450</v>
      </c>
    </row>
    <row r="26" spans="2:9">
      <c r="F26" s="22">
        <v>10</v>
      </c>
      <c r="G26" s="24" t="s">
        <v>102</v>
      </c>
      <c r="H26" s="42">
        <v>5000</v>
      </c>
    </row>
    <row r="27" spans="2:9">
      <c r="F27" s="22">
        <v>20</v>
      </c>
      <c r="G27" s="24" t="s">
        <v>98</v>
      </c>
      <c r="H27" s="42">
        <v>1900</v>
      </c>
    </row>
    <row r="28" spans="2:9">
      <c r="F28" s="22">
        <v>20</v>
      </c>
      <c r="G28" s="24" t="s">
        <v>101</v>
      </c>
      <c r="H28" s="42">
        <v>6000</v>
      </c>
    </row>
    <row r="29" spans="2:9">
      <c r="F29" s="22">
        <v>20</v>
      </c>
      <c r="G29" s="24" t="s">
        <v>100</v>
      </c>
      <c r="H29" s="42">
        <v>2975</v>
      </c>
    </row>
    <row r="30" spans="2:9">
      <c r="F30" s="22">
        <v>30</v>
      </c>
      <c r="G30" s="24" t="s">
        <v>98</v>
      </c>
      <c r="H30" s="42">
        <v>950</v>
      </c>
    </row>
    <row r="31" spans="2:9">
      <c r="F31" s="22">
        <v>30</v>
      </c>
      <c r="G31" s="24" t="s">
        <v>100</v>
      </c>
      <c r="H31" s="42">
        <v>2850</v>
      </c>
    </row>
    <row r="32" spans="2:9">
      <c r="F32" s="23">
        <v>30</v>
      </c>
      <c r="G32" s="25" t="s">
        <v>99</v>
      </c>
      <c r="H32" s="38">
        <v>5600</v>
      </c>
    </row>
    <row r="34" spans="2:7">
      <c r="B34" t="s">
        <v>268</v>
      </c>
    </row>
    <row r="36" spans="2:7">
      <c r="B36" s="13" t="s">
        <v>80</v>
      </c>
      <c r="C36" s="185" t="s">
        <v>98</v>
      </c>
      <c r="D36" s="13" t="s">
        <v>100</v>
      </c>
      <c r="E36" s="185" t="s">
        <v>102</v>
      </c>
      <c r="F36" s="13" t="s">
        <v>101</v>
      </c>
      <c r="G36" s="186" t="s">
        <v>99</v>
      </c>
    </row>
    <row r="37" spans="2:7">
      <c r="B37" s="35">
        <v>10</v>
      </c>
      <c r="C37" s="95">
        <v>1300</v>
      </c>
      <c r="D37" s="35">
        <v>2450</v>
      </c>
      <c r="E37" s="95">
        <v>5000</v>
      </c>
      <c r="F37" s="35"/>
      <c r="G37" s="37"/>
    </row>
    <row r="38" spans="2:7">
      <c r="B38" s="24">
        <v>20</v>
      </c>
      <c r="C38" s="68">
        <v>1900</v>
      </c>
      <c r="D38" s="24">
        <v>2975</v>
      </c>
      <c r="E38" s="68"/>
      <c r="F38" s="24">
        <v>6000</v>
      </c>
      <c r="G38" s="42"/>
    </row>
    <row r="39" spans="2:7">
      <c r="B39" s="25">
        <v>30</v>
      </c>
      <c r="C39" s="70">
        <v>950</v>
      </c>
      <c r="D39" s="25">
        <v>2850</v>
      </c>
      <c r="E39" s="70"/>
      <c r="F39" s="25"/>
      <c r="G39" s="38">
        <v>5600</v>
      </c>
    </row>
    <row r="41" spans="2:7">
      <c r="B41" t="s">
        <v>269</v>
      </c>
    </row>
    <row r="43" spans="2:7">
      <c r="B43" t="s">
        <v>270</v>
      </c>
    </row>
    <row r="45" spans="2:7">
      <c r="B45" t="s">
        <v>271</v>
      </c>
    </row>
    <row r="46" spans="2:7">
      <c r="B46" t="s">
        <v>273</v>
      </c>
    </row>
    <row r="47" spans="2:7">
      <c r="B47" t="s">
        <v>274</v>
      </c>
    </row>
    <row r="48" spans="2:7">
      <c r="B48" t="s">
        <v>275</v>
      </c>
    </row>
    <row r="49" spans="2:10">
      <c r="B49" t="s">
        <v>276</v>
      </c>
    </row>
    <row r="50" spans="2:10">
      <c r="B50" t="s">
        <v>272</v>
      </c>
    </row>
    <row r="51" spans="2:10">
      <c r="B51" t="s">
        <v>215</v>
      </c>
    </row>
    <row r="53" spans="2:10">
      <c r="B53" s="1" t="s">
        <v>5</v>
      </c>
      <c r="C53" s="1"/>
      <c r="D53" s="1"/>
      <c r="E53" s="1"/>
      <c r="F53" s="1"/>
      <c r="G53" s="1"/>
      <c r="H53" s="1"/>
      <c r="I53" s="1"/>
    </row>
    <row r="54" spans="2:10">
      <c r="B54" s="13" t="s">
        <v>80</v>
      </c>
      <c r="C54" s="13" t="s">
        <v>98</v>
      </c>
      <c r="D54" s="185" t="s">
        <v>100</v>
      </c>
      <c r="E54" s="21" t="s">
        <v>102</v>
      </c>
      <c r="F54" s="185" t="s">
        <v>101</v>
      </c>
      <c r="G54" s="13" t="s">
        <v>99</v>
      </c>
      <c r="H54" s="5"/>
    </row>
    <row r="55" spans="2:10">
      <c r="B55" s="24">
        <v>20</v>
      </c>
      <c r="C55" s="24">
        <v>800</v>
      </c>
      <c r="D55" s="68"/>
      <c r="E55" s="27"/>
      <c r="F55" s="131"/>
      <c r="G55" s="24"/>
      <c r="H55" s="68"/>
      <c r="J55" s="68"/>
    </row>
    <row r="56" spans="2:10">
      <c r="B56" s="24">
        <v>30</v>
      </c>
      <c r="C56" s="24"/>
      <c r="D56" s="68"/>
      <c r="E56" s="27"/>
      <c r="F56" s="131"/>
      <c r="G56" s="24">
        <v>1600</v>
      </c>
      <c r="H56" s="68"/>
      <c r="J56" s="68"/>
    </row>
    <row r="57" spans="2:10">
      <c r="B57" s="24">
        <v>30</v>
      </c>
      <c r="C57" s="24"/>
      <c r="D57" s="68"/>
      <c r="E57" s="27"/>
      <c r="F57" s="131"/>
      <c r="G57" s="24">
        <v>1250</v>
      </c>
      <c r="H57" s="68"/>
      <c r="J57" s="68"/>
    </row>
    <row r="58" spans="2:10">
      <c r="B58" s="24">
        <v>20</v>
      </c>
      <c r="C58" s="24"/>
      <c r="D58" s="68">
        <v>2975</v>
      </c>
      <c r="E58" s="27"/>
      <c r="F58" s="131"/>
      <c r="G58" s="24"/>
      <c r="H58" s="68"/>
      <c r="J58" s="68"/>
    </row>
    <row r="59" spans="2:10">
      <c r="B59" s="24">
        <v>30</v>
      </c>
      <c r="C59" s="24"/>
      <c r="D59" s="68"/>
      <c r="E59" s="27"/>
      <c r="F59" s="131"/>
      <c r="G59" s="24">
        <v>1250</v>
      </c>
      <c r="H59" s="68"/>
      <c r="J59" s="68"/>
    </row>
    <row r="60" spans="2:10">
      <c r="B60" s="24">
        <v>30</v>
      </c>
      <c r="C60" s="24"/>
      <c r="D60" s="68">
        <v>2850</v>
      </c>
      <c r="E60" s="27"/>
      <c r="F60" s="131"/>
      <c r="G60" s="24"/>
      <c r="H60" s="68"/>
      <c r="J60" s="68"/>
    </row>
    <row r="61" spans="2:10">
      <c r="B61" s="24">
        <v>10</v>
      </c>
      <c r="C61" s="24"/>
      <c r="D61" s="68">
        <v>2450</v>
      </c>
      <c r="E61" s="27"/>
      <c r="F61" s="131"/>
      <c r="G61" s="24"/>
      <c r="H61" s="68"/>
      <c r="J61" s="68"/>
    </row>
    <row r="62" spans="2:10">
      <c r="B62" s="24">
        <v>20</v>
      </c>
      <c r="C62" s="24"/>
      <c r="D62" s="68"/>
      <c r="E62" s="27"/>
      <c r="F62" s="131">
        <v>3000</v>
      </c>
      <c r="G62" s="24"/>
      <c r="H62" s="68"/>
      <c r="J62" s="68"/>
    </row>
    <row r="63" spans="2:10">
      <c r="B63" s="24">
        <v>10</v>
      </c>
      <c r="C63" s="24"/>
      <c r="D63" s="68"/>
      <c r="E63" s="27">
        <v>5000</v>
      </c>
      <c r="F63" s="131"/>
      <c r="G63" s="24"/>
      <c r="H63" s="68"/>
      <c r="J63" s="68"/>
    </row>
    <row r="64" spans="2:10">
      <c r="B64" s="24">
        <v>30</v>
      </c>
      <c r="C64" s="24"/>
      <c r="D64" s="68"/>
      <c r="E64" s="27"/>
      <c r="F64" s="131"/>
      <c r="G64" s="24">
        <v>1500</v>
      </c>
      <c r="H64" s="68"/>
      <c r="J64" s="68"/>
    </row>
    <row r="65" spans="2:10">
      <c r="B65" s="24">
        <v>20</v>
      </c>
      <c r="C65" s="24">
        <v>1100</v>
      </c>
      <c r="D65" s="68"/>
      <c r="E65" s="27"/>
      <c r="F65" s="131"/>
      <c r="G65" s="24"/>
      <c r="H65" s="68"/>
      <c r="J65" s="68"/>
    </row>
    <row r="66" spans="2:10">
      <c r="B66" s="24">
        <v>30</v>
      </c>
      <c r="C66" s="24">
        <v>950</v>
      </c>
      <c r="D66" s="68"/>
      <c r="E66" s="27"/>
      <c r="F66" s="131"/>
      <c r="G66" s="24"/>
      <c r="H66" s="68"/>
      <c r="J66" s="68"/>
    </row>
    <row r="67" spans="2:10">
      <c r="B67" s="24">
        <v>20</v>
      </c>
      <c r="C67" s="24"/>
      <c r="D67" s="68"/>
      <c r="E67" s="27"/>
      <c r="F67" s="131">
        <v>3000</v>
      </c>
      <c r="G67" s="24"/>
      <c r="H67" s="68"/>
      <c r="J67" s="68"/>
    </row>
    <row r="68" spans="2:10">
      <c r="B68" s="25">
        <v>10</v>
      </c>
      <c r="C68" s="25">
        <v>1300</v>
      </c>
      <c r="D68" s="70"/>
      <c r="E68" s="29"/>
      <c r="F68" s="132"/>
      <c r="G68" s="25"/>
      <c r="H68" s="68"/>
      <c r="J68" s="68"/>
    </row>
    <row r="71" spans="2:10">
      <c r="B71" t="s">
        <v>277</v>
      </c>
    </row>
    <row r="73" spans="2:10">
      <c r="B73" t="s">
        <v>271</v>
      </c>
    </row>
    <row r="74" spans="2:10">
      <c r="B74" t="s">
        <v>278</v>
      </c>
    </row>
    <row r="75" spans="2:10">
      <c r="B75" t="s">
        <v>279</v>
      </c>
    </row>
    <row r="76" spans="2:10">
      <c r="B76" t="s">
        <v>280</v>
      </c>
    </row>
    <row r="77" spans="2:10">
      <c r="B77" t="s">
        <v>281</v>
      </c>
    </row>
    <row r="78" spans="2:10">
      <c r="B78" t="s">
        <v>282</v>
      </c>
    </row>
    <row r="79" spans="2:10">
      <c r="B79" t="s">
        <v>105</v>
      </c>
    </row>
    <row r="80" spans="2:10">
      <c r="B80" t="s">
        <v>227</v>
      </c>
    </row>
    <row r="82" spans="2:7">
      <c r="B82" s="13" t="s">
        <v>80</v>
      </c>
      <c r="C82" s="185" t="s">
        <v>98</v>
      </c>
      <c r="D82" s="13" t="s">
        <v>100</v>
      </c>
      <c r="E82" s="185" t="s">
        <v>102</v>
      </c>
      <c r="F82" s="13" t="s">
        <v>101</v>
      </c>
      <c r="G82" s="186" t="s">
        <v>99</v>
      </c>
    </row>
    <row r="83" spans="2:7">
      <c r="B83" s="35">
        <v>10</v>
      </c>
      <c r="C83" s="95">
        <v>1300</v>
      </c>
      <c r="D83" s="35">
        <v>2450</v>
      </c>
      <c r="E83" s="95">
        <v>5000</v>
      </c>
      <c r="F83" s="35"/>
      <c r="G83" s="37"/>
    </row>
    <row r="84" spans="2:7">
      <c r="B84" s="24">
        <v>20</v>
      </c>
      <c r="C84" s="68">
        <v>1900</v>
      </c>
      <c r="D84" s="24">
        <v>2975</v>
      </c>
      <c r="E84" s="68"/>
      <c r="F84" s="24">
        <v>6000</v>
      </c>
      <c r="G84" s="42"/>
    </row>
    <row r="85" spans="2:7">
      <c r="B85" s="25">
        <v>30</v>
      </c>
      <c r="C85" s="70">
        <v>950</v>
      </c>
      <c r="D85" s="25">
        <v>2850</v>
      </c>
      <c r="E85" s="70"/>
      <c r="F85" s="25"/>
      <c r="G85" s="38">
        <v>5600</v>
      </c>
    </row>
    <row r="88" spans="2:7">
      <c r="B88" t="s">
        <v>283</v>
      </c>
    </row>
    <row r="90" spans="2:7">
      <c r="B90" t="s">
        <v>271</v>
      </c>
    </row>
    <row r="91" spans="2:7">
      <c r="B91" t="s">
        <v>278</v>
      </c>
    </row>
    <row r="92" spans="2:7">
      <c r="B92" t="s">
        <v>279</v>
      </c>
    </row>
    <row r="93" spans="2:7">
      <c r="B93" t="s">
        <v>280</v>
      </c>
    </row>
    <row r="94" spans="2:7">
      <c r="B94" t="s">
        <v>281</v>
      </c>
    </row>
    <row r="95" spans="2:7">
      <c r="B95" t="s">
        <v>284</v>
      </c>
    </row>
    <row r="96" spans="2:7">
      <c r="B96" t="s">
        <v>285</v>
      </c>
    </row>
    <row r="97" spans="2:8">
      <c r="B97" t="s">
        <v>105</v>
      </c>
    </row>
    <row r="98" spans="2:8">
      <c r="B98" t="s">
        <v>227</v>
      </c>
    </row>
    <row r="100" spans="2:8">
      <c r="B100" s="13" t="s">
        <v>80</v>
      </c>
      <c r="C100" s="185" t="s">
        <v>98</v>
      </c>
      <c r="D100" s="13" t="s">
        <v>100</v>
      </c>
      <c r="E100" s="185" t="s">
        <v>102</v>
      </c>
      <c r="F100" s="13" t="s">
        <v>101</v>
      </c>
      <c r="G100" s="186" t="s">
        <v>99</v>
      </c>
      <c r="H100" s="21" t="s">
        <v>2205</v>
      </c>
    </row>
    <row r="101" spans="2:8">
      <c r="B101" s="35">
        <v>10</v>
      </c>
      <c r="C101" s="95">
        <v>1300</v>
      </c>
      <c r="D101" s="35">
        <v>2450</v>
      </c>
      <c r="E101" s="95">
        <v>5000</v>
      </c>
      <c r="F101" s="35"/>
      <c r="G101" s="37"/>
      <c r="H101" s="24">
        <f>SUM(C101:G101)</f>
        <v>8750</v>
      </c>
    </row>
    <row r="102" spans="2:8">
      <c r="B102" s="24">
        <v>20</v>
      </c>
      <c r="C102" s="68">
        <v>1900</v>
      </c>
      <c r="D102" s="24">
        <v>2975</v>
      </c>
      <c r="E102" s="68"/>
      <c r="F102" s="24">
        <v>6000</v>
      </c>
      <c r="G102" s="42"/>
      <c r="H102" s="24">
        <f>SUM(C102:G102)</f>
        <v>10875</v>
      </c>
    </row>
    <row r="103" spans="2:8">
      <c r="B103" s="25">
        <v>30</v>
      </c>
      <c r="C103" s="70">
        <v>950</v>
      </c>
      <c r="D103" s="25">
        <v>2850</v>
      </c>
      <c r="E103" s="70"/>
      <c r="F103" s="25"/>
      <c r="G103" s="38">
        <v>5600</v>
      </c>
      <c r="H103" s="25">
        <f>SUM(C103:G103)</f>
        <v>9400</v>
      </c>
    </row>
    <row r="106" spans="2:8">
      <c r="B106" t="s">
        <v>2206</v>
      </c>
    </row>
    <row r="108" spans="2:8">
      <c r="B108" t="s">
        <v>2207</v>
      </c>
    </row>
    <row r="109" spans="2:8">
      <c r="B109" t="s">
        <v>2208</v>
      </c>
    </row>
    <row r="110" spans="2:8">
      <c r="B110" t="s">
        <v>2209</v>
      </c>
    </row>
    <row r="111" spans="2:8">
      <c r="B111" t="s">
        <v>2210</v>
      </c>
    </row>
    <row r="112" spans="2:8">
      <c r="B112" t="s">
        <v>2211</v>
      </c>
    </row>
    <row r="113" spans="2:8">
      <c r="B113" t="s">
        <v>2212</v>
      </c>
    </row>
    <row r="114" spans="2:8">
      <c r="B114" t="s">
        <v>2213</v>
      </c>
    </row>
    <row r="115" spans="2:8">
      <c r="B115" t="s">
        <v>2214</v>
      </c>
    </row>
    <row r="116" spans="2:8">
      <c r="B116" t="s">
        <v>2215</v>
      </c>
    </row>
    <row r="118" spans="2:8">
      <c r="B118" s="13" t="s">
        <v>2216</v>
      </c>
      <c r="C118" s="185" t="s">
        <v>2217</v>
      </c>
      <c r="D118" s="13" t="s">
        <v>2218</v>
      </c>
      <c r="E118" s="185" t="s">
        <v>2219</v>
      </c>
      <c r="F118" s="13" t="s">
        <v>2220</v>
      </c>
      <c r="G118" s="186" t="s">
        <v>2221</v>
      </c>
      <c r="H118" s="21" t="s">
        <v>2205</v>
      </c>
    </row>
    <row r="119" spans="2:8">
      <c r="B119" s="35">
        <v>10</v>
      </c>
      <c r="C119" s="95">
        <v>1300</v>
      </c>
      <c r="D119" s="35">
        <v>2450</v>
      </c>
      <c r="E119" s="95">
        <v>5000</v>
      </c>
      <c r="F119" s="35"/>
      <c r="G119" s="37"/>
      <c r="H119" s="24">
        <f>SUM(C119:G119)</f>
        <v>8750</v>
      </c>
    </row>
    <row r="120" spans="2:8">
      <c r="B120" s="24">
        <v>20</v>
      </c>
      <c r="C120" s="68">
        <v>1900</v>
      </c>
      <c r="D120" s="24">
        <v>2975</v>
      </c>
      <c r="E120" s="68"/>
      <c r="F120" s="24">
        <v>6000</v>
      </c>
      <c r="G120" s="42"/>
      <c r="H120" s="24">
        <f>SUM(C120:G120)</f>
        <v>10875</v>
      </c>
    </row>
    <row r="121" spans="2:8">
      <c r="B121" s="25">
        <v>30</v>
      </c>
      <c r="C121" s="70">
        <v>950</v>
      </c>
      <c r="D121" s="25">
        <v>2850</v>
      </c>
      <c r="E121" s="70"/>
      <c r="F121" s="25"/>
      <c r="G121" s="38">
        <v>5600</v>
      </c>
      <c r="H121" s="25">
        <f>SUM(C121:G121)</f>
        <v>9400</v>
      </c>
    </row>
    <row r="122" spans="2:8">
      <c r="B122" s="39"/>
      <c r="C122" s="39">
        <f>SUM(C119:C121)</f>
        <v>4150</v>
      </c>
      <c r="D122" s="39">
        <f t="shared" ref="D122:H122" si="0">SUM(D119:D121)</f>
        <v>8275</v>
      </c>
      <c r="E122" s="39">
        <f t="shared" si="0"/>
        <v>5000</v>
      </c>
      <c r="F122" s="39">
        <f t="shared" si="0"/>
        <v>6000</v>
      </c>
      <c r="G122" s="39">
        <f t="shared" si="0"/>
        <v>5600</v>
      </c>
      <c r="H122" s="41">
        <f t="shared" si="0"/>
        <v>29025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23"/>
  <sheetViews>
    <sheetView workbookViewId="0"/>
  </sheetViews>
  <sheetFormatPr defaultRowHeight="16.5"/>
  <cols>
    <col min="1" max="1" width="2.625" customWidth="1"/>
    <col min="5" max="5" width="11.125" customWidth="1"/>
    <col min="11" max="11" width="10" customWidth="1"/>
  </cols>
  <sheetData>
    <row r="1" spans="1:11">
      <c r="A1" t="str">
        <f>HYPERLINK("#'목차'!A1", "목차")</f>
        <v>목차</v>
      </c>
    </row>
    <row r="2" spans="1:11">
      <c r="B2" s="18" t="s">
        <v>2222</v>
      </c>
    </row>
    <row r="5" spans="1:11">
      <c r="B5" t="s">
        <v>2223</v>
      </c>
      <c r="F5" s="1" t="s">
        <v>2224</v>
      </c>
    </row>
    <row r="6" spans="1:11">
      <c r="B6" s="21" t="s">
        <v>2225</v>
      </c>
      <c r="C6" s="13" t="s">
        <v>2226</v>
      </c>
      <c r="D6" s="186" t="s">
        <v>2227</v>
      </c>
      <c r="F6" s="184" t="s">
        <v>2228</v>
      </c>
      <c r="G6" s="13" t="s">
        <v>2229</v>
      </c>
      <c r="H6" s="185" t="s">
        <v>2230</v>
      </c>
      <c r="I6" s="13" t="s">
        <v>2231</v>
      </c>
      <c r="J6" s="185" t="s">
        <v>2232</v>
      </c>
      <c r="K6" s="13" t="s">
        <v>2225</v>
      </c>
    </row>
    <row r="7" spans="1:11">
      <c r="B7" s="28">
        <v>100</v>
      </c>
      <c r="C7" s="28" t="s">
        <v>2233</v>
      </c>
      <c r="D7" s="28" t="s">
        <v>2234</v>
      </c>
      <c r="F7" s="4">
        <v>1001</v>
      </c>
      <c r="G7" s="14" t="s">
        <v>2235</v>
      </c>
      <c r="H7" s="5" t="s">
        <v>2236</v>
      </c>
      <c r="I7" s="14" t="s">
        <v>2224</v>
      </c>
      <c r="J7" s="5">
        <v>200</v>
      </c>
      <c r="K7" s="14">
        <v>100</v>
      </c>
    </row>
    <row r="8" spans="1:11">
      <c r="B8" s="14">
        <v>200</v>
      </c>
      <c r="C8" s="14" t="s">
        <v>2237</v>
      </c>
      <c r="D8" s="14" t="s">
        <v>2238</v>
      </c>
      <c r="F8" s="4">
        <v>1002</v>
      </c>
      <c r="G8" s="14" t="s">
        <v>2239</v>
      </c>
      <c r="H8" s="5" t="s">
        <v>2240</v>
      </c>
      <c r="I8" s="14" t="s">
        <v>2241</v>
      </c>
      <c r="J8" s="5">
        <v>150</v>
      </c>
      <c r="K8" s="14">
        <v>200</v>
      </c>
    </row>
    <row r="9" spans="1:11">
      <c r="B9" s="14">
        <v>300</v>
      </c>
      <c r="C9" s="14" t="s">
        <v>2242</v>
      </c>
      <c r="D9" s="14" t="s">
        <v>2243</v>
      </c>
      <c r="F9" s="4">
        <v>1003</v>
      </c>
      <c r="G9" s="14" t="s">
        <v>2244</v>
      </c>
      <c r="H9" s="5" t="s">
        <v>2245</v>
      </c>
      <c r="I9" s="14" t="s">
        <v>2246</v>
      </c>
      <c r="J9" s="5">
        <v>250</v>
      </c>
      <c r="K9" s="14">
        <v>100</v>
      </c>
    </row>
    <row r="10" spans="1:11">
      <c r="B10" s="14">
        <v>400</v>
      </c>
      <c r="C10" s="14" t="s">
        <v>2247</v>
      </c>
      <c r="D10" s="14" t="s">
        <v>2248</v>
      </c>
      <c r="F10" s="4">
        <v>1004</v>
      </c>
      <c r="G10" s="14" t="s">
        <v>2249</v>
      </c>
      <c r="H10" s="5" t="s">
        <v>2240</v>
      </c>
      <c r="I10" s="14" t="s">
        <v>2250</v>
      </c>
      <c r="J10" s="5">
        <v>220</v>
      </c>
      <c r="K10" s="14">
        <v>200</v>
      </c>
    </row>
    <row r="11" spans="1:11">
      <c r="B11" s="32">
        <v>500</v>
      </c>
      <c r="C11" s="32" t="s">
        <v>2251</v>
      </c>
      <c r="D11" s="32" t="s">
        <v>2252</v>
      </c>
      <c r="F11" s="30">
        <v>1005</v>
      </c>
      <c r="G11" s="26" t="s">
        <v>2253</v>
      </c>
      <c r="H11" s="31" t="s">
        <v>2254</v>
      </c>
      <c r="I11" s="26" t="s">
        <v>2255</v>
      </c>
      <c r="J11" s="31">
        <v>230</v>
      </c>
      <c r="K11" s="26" t="s">
        <v>2256</v>
      </c>
    </row>
    <row r="12" spans="1:11">
      <c r="B12" s="1" t="s">
        <v>2257</v>
      </c>
      <c r="F12" s="4">
        <v>1006</v>
      </c>
      <c r="G12" s="14" t="s">
        <v>2258</v>
      </c>
      <c r="H12" s="5" t="s">
        <v>2254</v>
      </c>
      <c r="I12" s="14" t="s">
        <v>2259</v>
      </c>
      <c r="J12" s="5">
        <v>260</v>
      </c>
      <c r="K12" s="14">
        <v>300</v>
      </c>
    </row>
    <row r="13" spans="1:11">
      <c r="F13" s="4">
        <v>1007</v>
      </c>
      <c r="G13" s="14" t="s">
        <v>2260</v>
      </c>
      <c r="H13" s="5" t="s">
        <v>2254</v>
      </c>
      <c r="I13" s="14" t="s">
        <v>2255</v>
      </c>
      <c r="J13" s="5">
        <v>230</v>
      </c>
      <c r="K13" s="14">
        <v>400</v>
      </c>
    </row>
    <row r="14" spans="1:11">
      <c r="F14" s="4">
        <v>1008</v>
      </c>
      <c r="G14" s="14" t="s">
        <v>2261</v>
      </c>
      <c r="H14" s="5" t="s">
        <v>2262</v>
      </c>
      <c r="I14" s="14" t="s">
        <v>2263</v>
      </c>
      <c r="J14" s="5">
        <v>400</v>
      </c>
      <c r="K14" s="14">
        <v>200</v>
      </c>
    </row>
    <row r="15" spans="1:11">
      <c r="F15" s="4">
        <v>1009</v>
      </c>
      <c r="G15" s="14" t="s">
        <v>2264</v>
      </c>
      <c r="H15" s="5" t="s">
        <v>2254</v>
      </c>
      <c r="I15" s="14" t="s">
        <v>2265</v>
      </c>
      <c r="J15" s="5">
        <v>300</v>
      </c>
      <c r="K15" s="14">
        <v>300</v>
      </c>
    </row>
    <row r="16" spans="1:11">
      <c r="F16" s="7">
        <v>1010</v>
      </c>
      <c r="G16" s="15" t="s">
        <v>2266</v>
      </c>
      <c r="H16" s="8" t="s">
        <v>2254</v>
      </c>
      <c r="I16" s="15" t="s">
        <v>2265</v>
      </c>
      <c r="J16" s="8">
        <v>350</v>
      </c>
      <c r="K16" s="15">
        <v>100</v>
      </c>
    </row>
    <row r="17" spans="2:18">
      <c r="F17" s="1" t="s">
        <v>2257</v>
      </c>
      <c r="K17" s="1" t="s">
        <v>2267</v>
      </c>
    </row>
    <row r="19" spans="2:18">
      <c r="B19" s="18" t="s">
        <v>2268</v>
      </c>
    </row>
    <row r="20" spans="2:18">
      <c r="B20" t="s">
        <v>2269</v>
      </c>
      <c r="F20" t="s">
        <v>2270</v>
      </c>
      <c r="J20" s="1" t="s">
        <v>2271</v>
      </c>
      <c r="Q20" t="s">
        <v>2272</v>
      </c>
    </row>
    <row r="21" spans="2:18">
      <c r="B21" t="s">
        <v>2273</v>
      </c>
      <c r="F21" s="21" t="s">
        <v>2274</v>
      </c>
      <c r="G21" s="13" t="s">
        <v>2275</v>
      </c>
      <c r="H21" s="186" t="s">
        <v>2276</v>
      </c>
      <c r="J21" s="184" t="s">
        <v>2277</v>
      </c>
      <c r="K21" s="13" t="s">
        <v>2278</v>
      </c>
      <c r="L21" s="185" t="s">
        <v>2279</v>
      </c>
      <c r="M21" s="13" t="s">
        <v>2280</v>
      </c>
      <c r="N21" s="185" t="s">
        <v>2281</v>
      </c>
      <c r="O21" s="13" t="s">
        <v>2274</v>
      </c>
      <c r="Q21" s="21" t="s">
        <v>2275</v>
      </c>
      <c r="R21" s="21" t="s">
        <v>2278</v>
      </c>
    </row>
    <row r="22" spans="2:18">
      <c r="F22" s="28">
        <v>100</v>
      </c>
      <c r="G22" s="28" t="s">
        <v>2282</v>
      </c>
      <c r="H22" s="28" t="s">
        <v>2283</v>
      </c>
      <c r="J22" s="4">
        <v>1001</v>
      </c>
      <c r="K22" s="14" t="s">
        <v>2284</v>
      </c>
      <c r="L22" s="5" t="s">
        <v>2254</v>
      </c>
      <c r="M22" s="14" t="s">
        <v>2271</v>
      </c>
      <c r="N22" s="5">
        <v>200</v>
      </c>
      <c r="O22" s="14">
        <v>100</v>
      </c>
      <c r="Q22" s="14" t="s">
        <v>2282</v>
      </c>
      <c r="R22" s="14" t="s">
        <v>2284</v>
      </c>
    </row>
    <row r="23" spans="2:18">
      <c r="F23" s="14">
        <v>200</v>
      </c>
      <c r="G23" s="14" t="s">
        <v>2285</v>
      </c>
      <c r="H23" s="14" t="s">
        <v>2286</v>
      </c>
      <c r="J23" s="4">
        <v>1002</v>
      </c>
      <c r="K23" s="14" t="s">
        <v>2287</v>
      </c>
      <c r="L23" s="5" t="s">
        <v>2254</v>
      </c>
      <c r="M23" s="14" t="s">
        <v>2271</v>
      </c>
      <c r="N23" s="5">
        <v>150</v>
      </c>
      <c r="O23" s="14">
        <v>200</v>
      </c>
      <c r="Q23" s="14" t="s">
        <v>2282</v>
      </c>
      <c r="R23" s="14" t="s">
        <v>2287</v>
      </c>
    </row>
    <row r="24" spans="2:18">
      <c r="F24" s="14">
        <v>300</v>
      </c>
      <c r="G24" s="14" t="s">
        <v>2288</v>
      </c>
      <c r="H24" s="14" t="s">
        <v>2289</v>
      </c>
      <c r="J24" s="4">
        <v>1003</v>
      </c>
      <c r="K24" s="14" t="s">
        <v>2290</v>
      </c>
      <c r="L24" s="5" t="s">
        <v>2262</v>
      </c>
      <c r="M24" s="14" t="s">
        <v>2259</v>
      </c>
      <c r="N24" s="5">
        <v>250</v>
      </c>
      <c r="O24" s="14">
        <v>100</v>
      </c>
      <c r="Q24" s="14" t="s">
        <v>2282</v>
      </c>
      <c r="R24" s="14" t="s">
        <v>2290</v>
      </c>
    </row>
    <row r="25" spans="2:18">
      <c r="F25" s="14">
        <v>400</v>
      </c>
      <c r="G25" s="14" t="s">
        <v>2291</v>
      </c>
      <c r="H25" s="14" t="s">
        <v>2292</v>
      </c>
      <c r="J25" s="4">
        <v>1004</v>
      </c>
      <c r="K25" s="14" t="s">
        <v>2293</v>
      </c>
      <c r="L25" s="5" t="s">
        <v>2254</v>
      </c>
      <c r="M25" s="14" t="s">
        <v>2255</v>
      </c>
      <c r="N25" s="5">
        <v>220</v>
      </c>
      <c r="O25" s="14">
        <v>200</v>
      </c>
      <c r="Q25" s="14" t="s">
        <v>2282</v>
      </c>
      <c r="R25" s="14" t="s">
        <v>2293</v>
      </c>
    </row>
    <row r="26" spans="2:18">
      <c r="F26" s="15">
        <v>500</v>
      </c>
      <c r="G26" s="29" t="s">
        <v>2294</v>
      </c>
      <c r="H26" s="29" t="s">
        <v>2295</v>
      </c>
      <c r="J26" s="4">
        <v>1005</v>
      </c>
      <c r="K26" s="14" t="s">
        <v>2253</v>
      </c>
      <c r="L26" s="5" t="s">
        <v>2254</v>
      </c>
      <c r="M26" s="14" t="s">
        <v>2255</v>
      </c>
      <c r="N26" s="5">
        <v>230</v>
      </c>
      <c r="O26" s="14" t="s">
        <v>2256</v>
      </c>
      <c r="Q26" s="14" t="s">
        <v>2282</v>
      </c>
      <c r="R26" s="14" t="s">
        <v>2253</v>
      </c>
    </row>
    <row r="27" spans="2:18">
      <c r="F27" s="1" t="s">
        <v>2257</v>
      </c>
      <c r="J27" s="4">
        <v>1006</v>
      </c>
      <c r="K27" s="14" t="s">
        <v>2258</v>
      </c>
      <c r="L27" s="5" t="s">
        <v>2254</v>
      </c>
      <c r="M27" s="14" t="s">
        <v>2259</v>
      </c>
      <c r="N27" s="5">
        <v>260</v>
      </c>
      <c r="O27" s="14">
        <v>300</v>
      </c>
      <c r="Q27" s="14" t="s">
        <v>2282</v>
      </c>
      <c r="R27" s="14" t="s">
        <v>2258</v>
      </c>
    </row>
    <row r="28" spans="2:18">
      <c r="B28" t="s">
        <v>2296</v>
      </c>
      <c r="J28" s="4">
        <v>1007</v>
      </c>
      <c r="K28" s="14" t="s">
        <v>2260</v>
      </c>
      <c r="L28" s="5" t="s">
        <v>2254</v>
      </c>
      <c r="M28" s="14" t="s">
        <v>2255</v>
      </c>
      <c r="N28" s="5">
        <v>230</v>
      </c>
      <c r="O28" s="14">
        <v>400</v>
      </c>
      <c r="Q28" s="14" t="s">
        <v>2282</v>
      </c>
      <c r="R28" s="14" t="s">
        <v>2260</v>
      </c>
    </row>
    <row r="29" spans="2:18">
      <c r="B29" t="s">
        <v>2297</v>
      </c>
      <c r="J29" s="4">
        <v>1008</v>
      </c>
      <c r="K29" s="14" t="s">
        <v>2261</v>
      </c>
      <c r="L29" s="5" t="s">
        <v>2262</v>
      </c>
      <c r="M29" s="14" t="s">
        <v>2263</v>
      </c>
      <c r="N29" s="5">
        <v>400</v>
      </c>
      <c r="O29" s="14">
        <v>200</v>
      </c>
      <c r="Q29" s="14" t="s">
        <v>2282</v>
      </c>
      <c r="R29" s="14" t="s">
        <v>2261</v>
      </c>
    </row>
    <row r="30" spans="2:18">
      <c r="J30" s="4">
        <v>1009</v>
      </c>
      <c r="K30" s="14" t="s">
        <v>2264</v>
      </c>
      <c r="L30" s="5" t="s">
        <v>2254</v>
      </c>
      <c r="M30" s="14" t="s">
        <v>2265</v>
      </c>
      <c r="N30" s="5">
        <v>300</v>
      </c>
      <c r="O30" s="14">
        <v>300</v>
      </c>
      <c r="Q30" s="14" t="s">
        <v>2282</v>
      </c>
      <c r="R30" s="14" t="s">
        <v>2264</v>
      </c>
    </row>
    <row r="31" spans="2:18">
      <c r="J31" s="7">
        <v>1010</v>
      </c>
      <c r="K31" s="15" t="s">
        <v>2266</v>
      </c>
      <c r="L31" s="8" t="s">
        <v>2254</v>
      </c>
      <c r="M31" s="15" t="s">
        <v>2265</v>
      </c>
      <c r="N31" s="8">
        <v>350</v>
      </c>
      <c r="O31" s="15">
        <v>100</v>
      </c>
      <c r="Q31" s="14" t="s">
        <v>2282</v>
      </c>
      <c r="R31" s="14" t="s">
        <v>2266</v>
      </c>
    </row>
    <row r="32" spans="2:18">
      <c r="J32" s="1" t="s">
        <v>2257</v>
      </c>
      <c r="O32" s="1" t="s">
        <v>2267</v>
      </c>
      <c r="Q32" s="14" t="s">
        <v>2285</v>
      </c>
      <c r="R32" s="14" t="s">
        <v>2284</v>
      </c>
    </row>
    <row r="33" spans="2:18">
      <c r="Q33" s="15" t="s">
        <v>2298</v>
      </c>
      <c r="R33" s="15" t="s">
        <v>2298</v>
      </c>
    </row>
    <row r="34" spans="2:18">
      <c r="B34" s="18" t="s">
        <v>2299</v>
      </c>
    </row>
    <row r="35" spans="2:18">
      <c r="B35" t="s">
        <v>2269</v>
      </c>
      <c r="F35" t="s">
        <v>2270</v>
      </c>
      <c r="J35" s="1" t="s">
        <v>2271</v>
      </c>
      <c r="Q35" t="s">
        <v>2272</v>
      </c>
    </row>
    <row r="36" spans="2:18">
      <c r="B36" t="s">
        <v>2300</v>
      </c>
      <c r="F36" s="21" t="s">
        <v>2274</v>
      </c>
      <c r="G36" s="13" t="s">
        <v>2275</v>
      </c>
      <c r="H36" s="186" t="s">
        <v>2276</v>
      </c>
      <c r="J36" s="184" t="s">
        <v>2277</v>
      </c>
      <c r="K36" s="13" t="s">
        <v>2278</v>
      </c>
      <c r="L36" s="185" t="s">
        <v>2279</v>
      </c>
      <c r="M36" s="13" t="s">
        <v>2280</v>
      </c>
      <c r="N36" s="185" t="s">
        <v>2281</v>
      </c>
      <c r="O36" s="13" t="s">
        <v>2274</v>
      </c>
      <c r="Q36" s="19" t="s">
        <v>2275</v>
      </c>
      <c r="R36" s="21" t="s">
        <v>2278</v>
      </c>
    </row>
    <row r="37" spans="2:18">
      <c r="B37" t="s">
        <v>2301</v>
      </c>
      <c r="F37" s="28">
        <v>100</v>
      </c>
      <c r="G37" s="28" t="s">
        <v>2282</v>
      </c>
      <c r="H37" s="28" t="s">
        <v>2283</v>
      </c>
      <c r="J37" s="4">
        <v>1001</v>
      </c>
      <c r="K37" s="14" t="s">
        <v>2284</v>
      </c>
      <c r="L37" s="5" t="s">
        <v>2254</v>
      </c>
      <c r="M37" s="14" t="s">
        <v>2271</v>
      </c>
      <c r="N37" s="5">
        <v>200</v>
      </c>
      <c r="O37" s="14">
        <v>100</v>
      </c>
      <c r="Q37" s="34" t="s">
        <v>2282</v>
      </c>
      <c r="R37" s="35" t="s">
        <v>2284</v>
      </c>
    </row>
    <row r="38" spans="2:18">
      <c r="F38" s="14">
        <v>200</v>
      </c>
      <c r="G38" s="14" t="s">
        <v>2285</v>
      </c>
      <c r="H38" s="14" t="s">
        <v>2286</v>
      </c>
      <c r="J38" s="4">
        <v>1002</v>
      </c>
      <c r="K38" s="14" t="s">
        <v>2287</v>
      </c>
      <c r="L38" s="5" t="s">
        <v>2254</v>
      </c>
      <c r="M38" s="14" t="s">
        <v>2271</v>
      </c>
      <c r="N38" s="5">
        <v>150</v>
      </c>
      <c r="O38" s="14">
        <v>200</v>
      </c>
      <c r="Q38" s="22" t="s">
        <v>2285</v>
      </c>
      <c r="R38" s="24" t="s">
        <v>2287</v>
      </c>
    </row>
    <row r="39" spans="2:18">
      <c r="F39" s="14">
        <v>300</v>
      </c>
      <c r="G39" s="14" t="s">
        <v>2288</v>
      </c>
      <c r="H39" s="14" t="s">
        <v>2289</v>
      </c>
      <c r="J39" s="4">
        <v>1003</v>
      </c>
      <c r="K39" s="14" t="s">
        <v>2290</v>
      </c>
      <c r="L39" s="5" t="s">
        <v>2262</v>
      </c>
      <c r="M39" s="14" t="s">
        <v>2259</v>
      </c>
      <c r="N39" s="5">
        <v>250</v>
      </c>
      <c r="O39" s="14">
        <v>100</v>
      </c>
      <c r="Q39" s="22" t="s">
        <v>2282</v>
      </c>
      <c r="R39" s="24" t="s">
        <v>2290</v>
      </c>
    </row>
    <row r="40" spans="2:18">
      <c r="F40" s="14">
        <v>400</v>
      </c>
      <c r="G40" s="14" t="s">
        <v>2291</v>
      </c>
      <c r="H40" s="14" t="s">
        <v>2292</v>
      </c>
      <c r="J40" s="4">
        <v>1004</v>
      </c>
      <c r="K40" s="14" t="s">
        <v>2293</v>
      </c>
      <c r="L40" s="5" t="s">
        <v>2254</v>
      </c>
      <c r="M40" s="14" t="s">
        <v>2255</v>
      </c>
      <c r="N40" s="5">
        <v>220</v>
      </c>
      <c r="O40" s="14">
        <v>200</v>
      </c>
      <c r="Q40" s="22" t="s">
        <v>2285</v>
      </c>
      <c r="R40" s="24" t="s">
        <v>2293</v>
      </c>
    </row>
    <row r="41" spans="2:18">
      <c r="F41" s="32">
        <v>500</v>
      </c>
      <c r="G41" s="32" t="s">
        <v>2294</v>
      </c>
      <c r="H41" s="32" t="s">
        <v>2295</v>
      </c>
      <c r="J41" s="4">
        <v>1005</v>
      </c>
      <c r="K41" s="14" t="s">
        <v>2253</v>
      </c>
      <c r="L41" s="5" t="s">
        <v>2254</v>
      </c>
      <c r="M41" s="14" t="s">
        <v>2255</v>
      </c>
      <c r="N41" s="5">
        <v>230</v>
      </c>
      <c r="O41" s="14">
        <v>300</v>
      </c>
      <c r="Q41" s="22" t="s">
        <v>2288</v>
      </c>
      <c r="R41" s="24" t="s">
        <v>2253</v>
      </c>
    </row>
    <row r="42" spans="2:18">
      <c r="F42" s="1" t="s">
        <v>2257</v>
      </c>
      <c r="J42" s="30">
        <v>1006</v>
      </c>
      <c r="K42" s="26" t="s">
        <v>2258</v>
      </c>
      <c r="L42" s="31" t="s">
        <v>2254</v>
      </c>
      <c r="M42" s="26" t="s">
        <v>2259</v>
      </c>
      <c r="N42" s="31">
        <v>260</v>
      </c>
      <c r="O42" s="26" t="s">
        <v>2256</v>
      </c>
      <c r="Q42" s="22" t="s">
        <v>2291</v>
      </c>
      <c r="R42" s="24" t="s">
        <v>2260</v>
      </c>
    </row>
    <row r="43" spans="2:18">
      <c r="J43" s="4">
        <v>1007</v>
      </c>
      <c r="K43" s="14" t="s">
        <v>2260</v>
      </c>
      <c r="L43" s="5" t="s">
        <v>2254</v>
      </c>
      <c r="M43" s="14" t="s">
        <v>2255</v>
      </c>
      <c r="N43" s="5">
        <v>230</v>
      </c>
      <c r="O43" s="14">
        <v>400</v>
      </c>
      <c r="Q43" s="22" t="s">
        <v>2285</v>
      </c>
      <c r="R43" s="24" t="s">
        <v>2261</v>
      </c>
    </row>
    <row r="44" spans="2:18">
      <c r="J44" s="4">
        <v>1008</v>
      </c>
      <c r="K44" s="14" t="s">
        <v>2261</v>
      </c>
      <c r="L44" s="5" t="s">
        <v>2262</v>
      </c>
      <c r="M44" s="14" t="s">
        <v>2263</v>
      </c>
      <c r="N44" s="5">
        <v>400</v>
      </c>
      <c r="O44" s="14">
        <v>200</v>
      </c>
      <c r="Q44" s="22" t="s">
        <v>2288</v>
      </c>
      <c r="R44" s="24" t="s">
        <v>2264</v>
      </c>
    </row>
    <row r="45" spans="2:18">
      <c r="J45" s="4">
        <v>1009</v>
      </c>
      <c r="K45" s="14" t="s">
        <v>2264</v>
      </c>
      <c r="L45" s="5" t="s">
        <v>2254</v>
      </c>
      <c r="M45" s="14" t="s">
        <v>2265</v>
      </c>
      <c r="N45" s="5">
        <v>300</v>
      </c>
      <c r="O45" s="14">
        <v>300</v>
      </c>
      <c r="Q45" s="23" t="s">
        <v>2282</v>
      </c>
      <c r="R45" s="25" t="s">
        <v>2266</v>
      </c>
    </row>
    <row r="46" spans="2:18">
      <c r="J46" s="7">
        <v>1010</v>
      </c>
      <c r="K46" s="15" t="s">
        <v>2266</v>
      </c>
      <c r="L46" s="8" t="s">
        <v>2254</v>
      </c>
      <c r="M46" s="15" t="s">
        <v>2265</v>
      </c>
      <c r="N46" s="8">
        <v>350</v>
      </c>
      <c r="O46" s="15">
        <v>100</v>
      </c>
    </row>
    <row r="47" spans="2:18">
      <c r="J47" s="1" t="s">
        <v>2257</v>
      </c>
      <c r="O47" s="1" t="s">
        <v>2267</v>
      </c>
    </row>
    <row r="50" spans="2:18">
      <c r="B50" s="18" t="s">
        <v>2302</v>
      </c>
    </row>
    <row r="51" spans="2:18">
      <c r="B51" t="s">
        <v>2269</v>
      </c>
      <c r="F51" t="s">
        <v>2270</v>
      </c>
      <c r="J51" s="1" t="s">
        <v>2271</v>
      </c>
      <c r="Q51" t="s">
        <v>2272</v>
      </c>
    </row>
    <row r="52" spans="2:18">
      <c r="B52" t="s">
        <v>2300</v>
      </c>
      <c r="F52" s="21" t="s">
        <v>2274</v>
      </c>
      <c r="G52" s="13" t="s">
        <v>2275</v>
      </c>
      <c r="H52" s="186" t="s">
        <v>2276</v>
      </c>
      <c r="J52" s="184" t="s">
        <v>2277</v>
      </c>
      <c r="K52" s="13" t="s">
        <v>2278</v>
      </c>
      <c r="L52" s="185" t="s">
        <v>2279</v>
      </c>
      <c r="M52" s="13" t="s">
        <v>2280</v>
      </c>
      <c r="N52" s="185" t="s">
        <v>2281</v>
      </c>
      <c r="O52" s="13" t="s">
        <v>2274</v>
      </c>
      <c r="Q52" s="19" t="s">
        <v>2275</v>
      </c>
      <c r="R52" s="21" t="s">
        <v>2278</v>
      </c>
    </row>
    <row r="53" spans="2:18">
      <c r="B53" t="s">
        <v>2303</v>
      </c>
      <c r="F53" s="28">
        <v>100</v>
      </c>
      <c r="G53" s="28" t="s">
        <v>2282</v>
      </c>
      <c r="H53" s="28" t="s">
        <v>2283</v>
      </c>
      <c r="J53" s="4">
        <v>1001</v>
      </c>
      <c r="K53" s="14" t="s">
        <v>2284</v>
      </c>
      <c r="L53" s="5" t="s">
        <v>2254</v>
      </c>
      <c r="M53" s="14" t="s">
        <v>2271</v>
      </c>
      <c r="N53" s="5">
        <v>200</v>
      </c>
      <c r="O53" s="14">
        <v>100</v>
      </c>
      <c r="Q53" s="28" t="s">
        <v>2282</v>
      </c>
      <c r="R53" s="3" t="s">
        <v>2284</v>
      </c>
    </row>
    <row r="54" spans="2:18">
      <c r="F54" s="14">
        <v>200</v>
      </c>
      <c r="G54" s="14" t="s">
        <v>2285</v>
      </c>
      <c r="H54" s="14" t="s">
        <v>2286</v>
      </c>
      <c r="J54" s="4">
        <v>1002</v>
      </c>
      <c r="K54" s="14" t="s">
        <v>2287</v>
      </c>
      <c r="L54" s="5" t="s">
        <v>2254</v>
      </c>
      <c r="M54" s="14" t="s">
        <v>2271</v>
      </c>
      <c r="N54" s="5">
        <v>150</v>
      </c>
      <c r="O54" s="14">
        <v>200</v>
      </c>
      <c r="Q54" s="14" t="s">
        <v>2285</v>
      </c>
      <c r="R54" s="6" t="s">
        <v>2287</v>
      </c>
    </row>
    <row r="55" spans="2:18">
      <c r="F55" s="14">
        <v>300</v>
      </c>
      <c r="G55" s="14" t="s">
        <v>2288</v>
      </c>
      <c r="H55" s="14" t="s">
        <v>2289</v>
      </c>
      <c r="J55" s="4">
        <v>1003</v>
      </c>
      <c r="K55" s="14" t="s">
        <v>2290</v>
      </c>
      <c r="L55" s="5" t="s">
        <v>2262</v>
      </c>
      <c r="M55" s="14" t="s">
        <v>2259</v>
      </c>
      <c r="N55" s="5">
        <v>250</v>
      </c>
      <c r="O55" s="14">
        <v>100</v>
      </c>
      <c r="Q55" s="14" t="s">
        <v>2282</v>
      </c>
      <c r="R55" s="6" t="s">
        <v>2290</v>
      </c>
    </row>
    <row r="56" spans="2:18">
      <c r="F56" s="14">
        <v>400</v>
      </c>
      <c r="G56" s="14" t="s">
        <v>2291</v>
      </c>
      <c r="H56" s="14" t="s">
        <v>2292</v>
      </c>
      <c r="J56" s="4">
        <v>1004</v>
      </c>
      <c r="K56" s="14" t="s">
        <v>2293</v>
      </c>
      <c r="L56" s="5" t="s">
        <v>2254</v>
      </c>
      <c r="M56" s="14" t="s">
        <v>2255</v>
      </c>
      <c r="N56" s="5">
        <v>220</v>
      </c>
      <c r="O56" s="14">
        <v>200</v>
      </c>
      <c r="Q56" s="14" t="s">
        <v>2285</v>
      </c>
      <c r="R56" s="6" t="s">
        <v>2293</v>
      </c>
    </row>
    <row r="57" spans="2:18">
      <c r="F57" s="32">
        <v>500</v>
      </c>
      <c r="G57" s="32" t="s">
        <v>2294</v>
      </c>
      <c r="H57" s="32" t="s">
        <v>2295</v>
      </c>
      <c r="J57" s="4">
        <v>1005</v>
      </c>
      <c r="K57" s="14" t="s">
        <v>2253</v>
      </c>
      <c r="L57" s="5" t="s">
        <v>2254</v>
      </c>
      <c r="M57" s="14" t="s">
        <v>2255</v>
      </c>
      <c r="N57" s="5">
        <v>230</v>
      </c>
      <c r="O57" s="14">
        <v>300</v>
      </c>
      <c r="Q57" s="14" t="s">
        <v>2288</v>
      </c>
      <c r="R57" s="6" t="s">
        <v>2253</v>
      </c>
    </row>
    <row r="58" spans="2:18">
      <c r="F58" s="1" t="s">
        <v>2257</v>
      </c>
      <c r="J58" s="33">
        <v>1006</v>
      </c>
      <c r="K58" s="27" t="s">
        <v>2258</v>
      </c>
      <c r="L58" s="16" t="s">
        <v>2254</v>
      </c>
      <c r="M58" s="27" t="s">
        <v>2259</v>
      </c>
      <c r="N58" s="16">
        <v>260</v>
      </c>
      <c r="O58" s="27" t="s">
        <v>2256</v>
      </c>
      <c r="Q58" s="14" t="s">
        <v>2291</v>
      </c>
      <c r="R58" s="6" t="s">
        <v>2260</v>
      </c>
    </row>
    <row r="59" spans="2:18">
      <c r="J59" s="4">
        <v>1007</v>
      </c>
      <c r="K59" s="14" t="s">
        <v>2260</v>
      </c>
      <c r="L59" s="5" t="s">
        <v>2254</v>
      </c>
      <c r="M59" s="14" t="s">
        <v>2255</v>
      </c>
      <c r="N59" s="5">
        <v>230</v>
      </c>
      <c r="O59" s="14">
        <v>400</v>
      </c>
      <c r="Q59" s="14" t="s">
        <v>2285</v>
      </c>
      <c r="R59" s="6" t="s">
        <v>2261</v>
      </c>
    </row>
    <row r="60" spans="2:18">
      <c r="J60" s="4">
        <v>1008</v>
      </c>
      <c r="K60" s="14" t="s">
        <v>2261</v>
      </c>
      <c r="L60" s="5" t="s">
        <v>2262</v>
      </c>
      <c r="M60" s="14" t="s">
        <v>2263</v>
      </c>
      <c r="N60" s="5">
        <v>400</v>
      </c>
      <c r="O60" s="14">
        <v>200</v>
      </c>
      <c r="Q60" s="14" t="s">
        <v>2288</v>
      </c>
      <c r="R60" s="6" t="s">
        <v>2264</v>
      </c>
    </row>
    <row r="61" spans="2:18">
      <c r="J61" s="4">
        <v>1009</v>
      </c>
      <c r="K61" s="14" t="s">
        <v>2264</v>
      </c>
      <c r="L61" s="5" t="s">
        <v>2254</v>
      </c>
      <c r="M61" s="14" t="s">
        <v>2265</v>
      </c>
      <c r="N61" s="5">
        <v>300</v>
      </c>
      <c r="O61" s="14">
        <v>300</v>
      </c>
      <c r="Q61" s="14" t="s">
        <v>2282</v>
      </c>
      <c r="R61" s="6" t="s">
        <v>2266</v>
      </c>
    </row>
    <row r="62" spans="2:18">
      <c r="J62" s="7">
        <v>1010</v>
      </c>
      <c r="K62" s="15" t="s">
        <v>2266</v>
      </c>
      <c r="L62" s="8" t="s">
        <v>2254</v>
      </c>
      <c r="M62" s="15" t="s">
        <v>2265</v>
      </c>
      <c r="N62" s="8">
        <v>350</v>
      </c>
      <c r="O62" s="15">
        <v>100</v>
      </c>
      <c r="Q62" s="32" t="s">
        <v>2294</v>
      </c>
      <c r="R62" s="36" t="s">
        <v>2256</v>
      </c>
    </row>
    <row r="63" spans="2:18">
      <c r="J63" s="1" t="s">
        <v>2257</v>
      </c>
      <c r="O63" s="1" t="s">
        <v>2267</v>
      </c>
    </row>
    <row r="64" spans="2:18">
      <c r="J64" s="1"/>
    </row>
    <row r="66" spans="2:18">
      <c r="B66" s="18" t="s">
        <v>2304</v>
      </c>
    </row>
    <row r="67" spans="2:18">
      <c r="B67" t="s">
        <v>2269</v>
      </c>
      <c r="F67" t="s">
        <v>2270</v>
      </c>
      <c r="J67" s="1" t="s">
        <v>2271</v>
      </c>
      <c r="Q67" t="s">
        <v>2272</v>
      </c>
    </row>
    <row r="68" spans="2:18">
      <c r="B68" t="s">
        <v>2300</v>
      </c>
      <c r="F68" s="21" t="s">
        <v>2274</v>
      </c>
      <c r="G68" s="13" t="s">
        <v>2275</v>
      </c>
      <c r="H68" s="186" t="s">
        <v>2276</v>
      </c>
      <c r="J68" s="184" t="s">
        <v>2277</v>
      </c>
      <c r="K68" s="13" t="s">
        <v>2278</v>
      </c>
      <c r="L68" s="185" t="s">
        <v>2279</v>
      </c>
      <c r="M68" s="13" t="s">
        <v>2280</v>
      </c>
      <c r="N68" s="185" t="s">
        <v>2281</v>
      </c>
      <c r="O68" s="13" t="s">
        <v>2274</v>
      </c>
      <c r="Q68" s="19" t="s">
        <v>2275</v>
      </c>
      <c r="R68" s="21" t="s">
        <v>2278</v>
      </c>
    </row>
    <row r="69" spans="2:18">
      <c r="B69" t="s">
        <v>2305</v>
      </c>
      <c r="F69" s="28">
        <v>100</v>
      </c>
      <c r="G69" s="28" t="s">
        <v>2282</v>
      </c>
      <c r="H69" s="28" t="s">
        <v>2283</v>
      </c>
      <c r="J69" s="4">
        <v>1001</v>
      </c>
      <c r="K69" s="14" t="s">
        <v>2284</v>
      </c>
      <c r="L69" s="5" t="s">
        <v>2254</v>
      </c>
      <c r="M69" s="14" t="s">
        <v>2271</v>
      </c>
      <c r="N69" s="5">
        <v>200</v>
      </c>
      <c r="O69" s="14">
        <v>100</v>
      </c>
      <c r="Q69" s="28" t="s">
        <v>2282</v>
      </c>
      <c r="R69" s="3" t="s">
        <v>2284</v>
      </c>
    </row>
    <row r="70" spans="2:18">
      <c r="F70" s="14">
        <v>200</v>
      </c>
      <c r="G70" s="14" t="s">
        <v>2285</v>
      </c>
      <c r="H70" s="14" t="s">
        <v>2286</v>
      </c>
      <c r="J70" s="4">
        <v>1002</v>
      </c>
      <c r="K70" s="14" t="s">
        <v>2287</v>
      </c>
      <c r="L70" s="5" t="s">
        <v>2254</v>
      </c>
      <c r="M70" s="14" t="s">
        <v>2271</v>
      </c>
      <c r="N70" s="5">
        <v>150</v>
      </c>
      <c r="O70" s="14">
        <v>200</v>
      </c>
      <c r="Q70" s="14" t="s">
        <v>2285</v>
      </c>
      <c r="R70" s="6" t="s">
        <v>2287</v>
      </c>
    </row>
    <row r="71" spans="2:18">
      <c r="F71" s="14">
        <v>300</v>
      </c>
      <c r="G71" s="14" t="s">
        <v>2288</v>
      </c>
      <c r="H71" s="14" t="s">
        <v>2289</v>
      </c>
      <c r="J71" s="4">
        <v>1003</v>
      </c>
      <c r="K71" s="14" t="s">
        <v>2290</v>
      </c>
      <c r="L71" s="5" t="s">
        <v>2262</v>
      </c>
      <c r="M71" s="14" t="s">
        <v>2259</v>
      </c>
      <c r="N71" s="5">
        <v>250</v>
      </c>
      <c r="O71" s="14">
        <v>100</v>
      </c>
      <c r="Q71" s="14" t="s">
        <v>2282</v>
      </c>
      <c r="R71" s="6" t="s">
        <v>2290</v>
      </c>
    </row>
    <row r="72" spans="2:18">
      <c r="F72" s="14">
        <v>400</v>
      </c>
      <c r="G72" s="14" t="s">
        <v>2291</v>
      </c>
      <c r="H72" s="14" t="s">
        <v>2292</v>
      </c>
      <c r="J72" s="4">
        <v>1004</v>
      </c>
      <c r="K72" s="14" t="s">
        <v>2293</v>
      </c>
      <c r="L72" s="5" t="s">
        <v>2254</v>
      </c>
      <c r="M72" s="14" t="s">
        <v>2255</v>
      </c>
      <c r="N72" s="5">
        <v>220</v>
      </c>
      <c r="O72" s="14">
        <v>200</v>
      </c>
      <c r="Q72" s="14" t="s">
        <v>2285</v>
      </c>
      <c r="R72" s="6" t="s">
        <v>2293</v>
      </c>
    </row>
    <row r="73" spans="2:18">
      <c r="F73" s="29">
        <v>500</v>
      </c>
      <c r="G73" s="29" t="s">
        <v>2294</v>
      </c>
      <c r="H73" s="29" t="s">
        <v>2295</v>
      </c>
      <c r="J73" s="4">
        <v>1005</v>
      </c>
      <c r="K73" s="14" t="s">
        <v>2253</v>
      </c>
      <c r="L73" s="5" t="s">
        <v>2254</v>
      </c>
      <c r="M73" s="14" t="s">
        <v>2255</v>
      </c>
      <c r="N73" s="5">
        <v>230</v>
      </c>
      <c r="O73" s="14">
        <v>300</v>
      </c>
      <c r="Q73" s="14" t="s">
        <v>2288</v>
      </c>
      <c r="R73" s="6" t="s">
        <v>2253</v>
      </c>
    </row>
    <row r="74" spans="2:18">
      <c r="F74" s="1" t="s">
        <v>2257</v>
      </c>
      <c r="J74" s="30">
        <v>1006</v>
      </c>
      <c r="K74" s="26" t="s">
        <v>2258</v>
      </c>
      <c r="L74" s="31" t="s">
        <v>2254</v>
      </c>
      <c r="M74" s="26" t="s">
        <v>2259</v>
      </c>
      <c r="N74" s="31">
        <v>260</v>
      </c>
      <c r="O74" s="26" t="s">
        <v>2256</v>
      </c>
      <c r="Q74" s="14" t="s">
        <v>2291</v>
      </c>
      <c r="R74" s="6" t="s">
        <v>2260</v>
      </c>
    </row>
    <row r="75" spans="2:18">
      <c r="J75" s="4">
        <v>1007</v>
      </c>
      <c r="K75" s="14" t="s">
        <v>2260</v>
      </c>
      <c r="L75" s="5" t="s">
        <v>2254</v>
      </c>
      <c r="M75" s="14" t="s">
        <v>2255</v>
      </c>
      <c r="N75" s="5">
        <v>230</v>
      </c>
      <c r="O75" s="14">
        <v>400</v>
      </c>
      <c r="Q75" s="14" t="s">
        <v>2285</v>
      </c>
      <c r="R75" s="6" t="s">
        <v>2261</v>
      </c>
    </row>
    <row r="76" spans="2:18">
      <c r="J76" s="4">
        <v>1008</v>
      </c>
      <c r="K76" s="14" t="s">
        <v>2261</v>
      </c>
      <c r="L76" s="5" t="s">
        <v>2262</v>
      </c>
      <c r="M76" s="14" t="s">
        <v>2263</v>
      </c>
      <c r="N76" s="5">
        <v>400</v>
      </c>
      <c r="O76" s="14">
        <v>200</v>
      </c>
      <c r="Q76" s="14" t="s">
        <v>2288</v>
      </c>
      <c r="R76" s="6" t="s">
        <v>2264</v>
      </c>
    </row>
    <row r="77" spans="2:18">
      <c r="J77" s="4">
        <v>1009</v>
      </c>
      <c r="K77" s="14" t="s">
        <v>2264</v>
      </c>
      <c r="L77" s="5" t="s">
        <v>2254</v>
      </c>
      <c r="M77" s="14" t="s">
        <v>2265</v>
      </c>
      <c r="N77" s="5">
        <v>300</v>
      </c>
      <c r="O77" s="14">
        <v>300</v>
      </c>
      <c r="Q77" s="14" t="s">
        <v>2282</v>
      </c>
      <c r="R77" s="6" t="s">
        <v>2266</v>
      </c>
    </row>
    <row r="78" spans="2:18">
      <c r="J78" s="7">
        <v>1010</v>
      </c>
      <c r="K78" s="15" t="s">
        <v>2266</v>
      </c>
      <c r="L78" s="8" t="s">
        <v>2254</v>
      </c>
      <c r="M78" s="15" t="s">
        <v>2265</v>
      </c>
      <c r="N78" s="8">
        <v>350</v>
      </c>
      <c r="O78" s="15">
        <v>100</v>
      </c>
      <c r="Q78" s="32" t="s">
        <v>2256</v>
      </c>
      <c r="R78" s="36" t="s">
        <v>2258</v>
      </c>
    </row>
    <row r="79" spans="2:18">
      <c r="J79" s="1" t="s">
        <v>2257</v>
      </c>
      <c r="O79" s="1" t="s">
        <v>2267</v>
      </c>
    </row>
    <row r="86" spans="2:20">
      <c r="B86" s="18" t="s">
        <v>2306</v>
      </c>
    </row>
    <row r="87" spans="2:20">
      <c r="B87" t="s">
        <v>2307</v>
      </c>
      <c r="F87" s="1" t="s">
        <v>2271</v>
      </c>
      <c r="P87" t="s">
        <v>2308</v>
      </c>
    </row>
    <row r="88" spans="2:20">
      <c r="B88" t="s">
        <v>2309</v>
      </c>
      <c r="F88" s="184" t="s">
        <v>2277</v>
      </c>
      <c r="G88" s="13" t="s">
        <v>2278</v>
      </c>
      <c r="H88" s="185" t="s">
        <v>2279</v>
      </c>
      <c r="I88" s="13" t="s">
        <v>2280</v>
      </c>
      <c r="J88" s="185" t="s">
        <v>2281</v>
      </c>
      <c r="K88" s="13" t="s">
        <v>2310</v>
      </c>
      <c r="M88" s="19" t="s">
        <v>2311</v>
      </c>
      <c r="N88" s="21" t="s">
        <v>2312</v>
      </c>
    </row>
    <row r="89" spans="2:20">
      <c r="B89" t="s">
        <v>2313</v>
      </c>
      <c r="F89" s="4">
        <v>1001</v>
      </c>
      <c r="G89" s="14" t="s">
        <v>2284</v>
      </c>
      <c r="H89" s="5" t="s">
        <v>2254</v>
      </c>
      <c r="I89" s="14" t="s">
        <v>2271</v>
      </c>
      <c r="J89" s="5">
        <v>200</v>
      </c>
      <c r="K89" s="14">
        <v>1004</v>
      </c>
      <c r="M89" s="14" t="s">
        <v>2284</v>
      </c>
      <c r="N89" s="14" t="s">
        <v>2293</v>
      </c>
      <c r="Q89" s="13" t="s">
        <v>2261</v>
      </c>
    </row>
    <row r="90" spans="2:20">
      <c r="F90" s="4">
        <v>1002</v>
      </c>
      <c r="G90" s="14" t="s">
        <v>2287</v>
      </c>
      <c r="H90" s="5" t="s">
        <v>2254</v>
      </c>
      <c r="I90" s="14" t="s">
        <v>2271</v>
      </c>
      <c r="J90" s="5">
        <v>150</v>
      </c>
      <c r="K90" s="14">
        <v>1005</v>
      </c>
      <c r="M90" s="14" t="s">
        <v>2287</v>
      </c>
      <c r="N90" s="14" t="s">
        <v>2253</v>
      </c>
      <c r="P90" s="1"/>
      <c r="S90" s="1"/>
      <c r="T90" s="1"/>
    </row>
    <row r="91" spans="2:20">
      <c r="F91" s="4">
        <v>1003</v>
      </c>
      <c r="G91" s="14" t="s">
        <v>2290</v>
      </c>
      <c r="H91" s="5" t="s">
        <v>2262</v>
      </c>
      <c r="I91" s="14" t="s">
        <v>2259</v>
      </c>
      <c r="J91" s="5">
        <v>250</v>
      </c>
      <c r="K91" s="14">
        <v>1010</v>
      </c>
      <c r="M91" s="14" t="s">
        <v>2290</v>
      </c>
      <c r="N91" s="14" t="s">
        <v>2266</v>
      </c>
      <c r="P91" s="1"/>
      <c r="Q91" s="1"/>
      <c r="R91" s="1"/>
      <c r="S91" s="1"/>
      <c r="T91" s="1"/>
    </row>
    <row r="92" spans="2:20">
      <c r="F92" s="4">
        <v>1004</v>
      </c>
      <c r="G92" s="14" t="s">
        <v>2293</v>
      </c>
      <c r="H92" s="5" t="s">
        <v>2254</v>
      </c>
      <c r="I92" s="14" t="s">
        <v>2255</v>
      </c>
      <c r="J92" s="5">
        <v>220</v>
      </c>
      <c r="K92" s="14">
        <v>1003</v>
      </c>
      <c r="M92" s="14" t="s">
        <v>2293</v>
      </c>
      <c r="N92" s="14" t="s">
        <v>2290</v>
      </c>
      <c r="P92" s="13" t="s">
        <v>2266</v>
      </c>
      <c r="Q92" s="1"/>
      <c r="R92" s="1"/>
      <c r="S92" s="13" t="s">
        <v>2264</v>
      </c>
      <c r="T92" s="1"/>
    </row>
    <row r="93" spans="2:20">
      <c r="F93" s="33">
        <v>1005</v>
      </c>
      <c r="G93" s="27" t="s">
        <v>2253</v>
      </c>
      <c r="H93" s="16" t="s">
        <v>2254</v>
      </c>
      <c r="I93" s="27" t="s">
        <v>2255</v>
      </c>
      <c r="J93" s="16">
        <v>230</v>
      </c>
      <c r="K93" s="27">
        <v>1006</v>
      </c>
      <c r="M93" s="27" t="s">
        <v>2253</v>
      </c>
      <c r="N93" s="14" t="s">
        <v>2258</v>
      </c>
      <c r="P93" s="1"/>
      <c r="Q93" s="1"/>
      <c r="R93" s="1"/>
      <c r="S93" s="1"/>
      <c r="T93" s="1"/>
    </row>
    <row r="94" spans="2:20">
      <c r="F94" s="4">
        <v>1006</v>
      </c>
      <c r="G94" s="14" t="s">
        <v>2258</v>
      </c>
      <c r="H94" s="5" t="s">
        <v>2254</v>
      </c>
      <c r="I94" s="14" t="s">
        <v>2259</v>
      </c>
      <c r="J94" s="5">
        <v>260</v>
      </c>
      <c r="K94" s="14">
        <v>1009</v>
      </c>
      <c r="M94" s="14" t="s">
        <v>2258</v>
      </c>
      <c r="N94" s="14" t="s">
        <v>2264</v>
      </c>
      <c r="P94" s="13" t="s">
        <v>2290</v>
      </c>
      <c r="Q94" s="1"/>
      <c r="R94" s="1"/>
      <c r="S94" s="13" t="s">
        <v>2258</v>
      </c>
      <c r="T94" s="1"/>
    </row>
    <row r="95" spans="2:20">
      <c r="F95" s="4">
        <v>1007</v>
      </c>
      <c r="G95" s="14" t="s">
        <v>2260</v>
      </c>
      <c r="H95" s="5" t="s">
        <v>2254</v>
      </c>
      <c r="I95" s="14" t="s">
        <v>2255</v>
      </c>
      <c r="J95" s="5">
        <v>230</v>
      </c>
      <c r="K95" s="14">
        <v>1006</v>
      </c>
      <c r="M95" s="14" t="s">
        <v>2260</v>
      </c>
      <c r="N95" s="14" t="s">
        <v>2258</v>
      </c>
      <c r="P95" s="1"/>
      <c r="Q95" s="1"/>
      <c r="R95" s="1"/>
      <c r="S95" s="1"/>
      <c r="T95" s="1"/>
    </row>
    <row r="96" spans="2:20">
      <c r="F96" s="4">
        <v>1008</v>
      </c>
      <c r="G96" s="14" t="s">
        <v>2261</v>
      </c>
      <c r="H96" s="5" t="s">
        <v>2262</v>
      </c>
      <c r="I96" s="14" t="s">
        <v>2314</v>
      </c>
      <c r="J96" s="5">
        <v>400</v>
      </c>
      <c r="K96" s="14" t="s">
        <v>2256</v>
      </c>
      <c r="M96" s="14" t="s">
        <v>2264</v>
      </c>
      <c r="N96" s="14" t="s">
        <v>2261</v>
      </c>
      <c r="P96" s="21" t="s">
        <v>2293</v>
      </c>
      <c r="Q96" s="1"/>
      <c r="R96" s="13" t="s">
        <v>2253</v>
      </c>
      <c r="S96" s="1"/>
      <c r="T96" s="13" t="s">
        <v>2260</v>
      </c>
    </row>
    <row r="97" spans="2:20">
      <c r="F97" s="4">
        <v>1009</v>
      </c>
      <c r="G97" s="14" t="s">
        <v>2264</v>
      </c>
      <c r="H97" s="5" t="s">
        <v>2254</v>
      </c>
      <c r="I97" s="14" t="s">
        <v>2265</v>
      </c>
      <c r="J97" s="5">
        <v>300</v>
      </c>
      <c r="K97" s="14">
        <v>1008</v>
      </c>
      <c r="M97" s="15" t="s">
        <v>2266</v>
      </c>
      <c r="N97" s="15" t="s">
        <v>2261</v>
      </c>
      <c r="P97" s="1"/>
      <c r="Q97" s="1"/>
      <c r="R97" s="1"/>
      <c r="S97" s="1"/>
      <c r="T97" s="1"/>
    </row>
    <row r="98" spans="2:20">
      <c r="F98" s="7">
        <v>1010</v>
      </c>
      <c r="G98" s="15" t="s">
        <v>2266</v>
      </c>
      <c r="H98" s="8" t="s">
        <v>2254</v>
      </c>
      <c r="I98" s="15" t="s">
        <v>2265</v>
      </c>
      <c r="J98" s="8">
        <v>350</v>
      </c>
      <c r="K98" s="15">
        <v>1008</v>
      </c>
      <c r="P98" s="13" t="s">
        <v>2284</v>
      </c>
      <c r="Q98" s="1"/>
      <c r="R98" s="13" t="s">
        <v>2287</v>
      </c>
      <c r="S98" s="1"/>
      <c r="T98" s="1"/>
    </row>
    <row r="99" spans="2:20">
      <c r="F99" s="1" t="s">
        <v>2257</v>
      </c>
      <c r="K99" s="1" t="s">
        <v>2267</v>
      </c>
    </row>
    <row r="104" spans="2:20">
      <c r="B104" s="18" t="s">
        <v>2315</v>
      </c>
    </row>
    <row r="105" spans="2:20">
      <c r="B105" s="18"/>
    </row>
    <row r="106" spans="2:20">
      <c r="B106" s="47" t="s">
        <v>2316</v>
      </c>
    </row>
    <row r="107" spans="2:20">
      <c r="B107" s="47" t="s">
        <v>2317</v>
      </c>
    </row>
    <row r="108" spans="2:20">
      <c r="B108" s="47" t="s">
        <v>2318</v>
      </c>
    </row>
    <row r="109" spans="2:20">
      <c r="B109" s="47"/>
    </row>
    <row r="110" spans="2:20">
      <c r="B110" s="1" t="s">
        <v>2271</v>
      </c>
      <c r="I110" t="s">
        <v>2319</v>
      </c>
    </row>
    <row r="111" spans="2:20">
      <c r="B111" s="184" t="s">
        <v>2277</v>
      </c>
      <c r="C111" s="13" t="s">
        <v>2278</v>
      </c>
      <c r="D111" s="185" t="s">
        <v>2279</v>
      </c>
      <c r="E111" s="13" t="s">
        <v>2280</v>
      </c>
      <c r="F111" s="185" t="s">
        <v>2281</v>
      </c>
      <c r="G111" s="13" t="s">
        <v>2274</v>
      </c>
      <c r="I111" s="21" t="s">
        <v>2320</v>
      </c>
      <c r="J111" s="13" t="s">
        <v>2321</v>
      </c>
      <c r="K111" s="186" t="s">
        <v>2322</v>
      </c>
      <c r="M111" s="13" t="s">
        <v>2278</v>
      </c>
      <c r="N111" s="185" t="s">
        <v>2281</v>
      </c>
      <c r="O111" s="21" t="s">
        <v>2320</v>
      </c>
    </row>
    <row r="112" spans="2:20">
      <c r="B112" s="4">
        <v>1001</v>
      </c>
      <c r="C112" s="14" t="s">
        <v>2284</v>
      </c>
      <c r="D112" s="5" t="s">
        <v>2254</v>
      </c>
      <c r="E112" s="14" t="s">
        <v>2271</v>
      </c>
      <c r="F112" s="5">
        <v>200</v>
      </c>
      <c r="G112" s="14">
        <v>100</v>
      </c>
      <c r="I112" s="28" t="s">
        <v>2323</v>
      </c>
      <c r="J112" s="28">
        <v>100</v>
      </c>
      <c r="K112" s="28">
        <v>200</v>
      </c>
      <c r="M112" s="14" t="s">
        <v>2284</v>
      </c>
      <c r="N112" s="5">
        <v>200</v>
      </c>
      <c r="O112" s="14" t="s">
        <v>2323</v>
      </c>
    </row>
    <row r="113" spans="2:15">
      <c r="B113" s="4">
        <v>1002</v>
      </c>
      <c r="C113" s="14" t="s">
        <v>2287</v>
      </c>
      <c r="D113" s="5" t="s">
        <v>2254</v>
      </c>
      <c r="E113" s="14" t="s">
        <v>2271</v>
      </c>
      <c r="F113" s="5">
        <v>150</v>
      </c>
      <c r="G113" s="14">
        <v>200</v>
      </c>
      <c r="I113" s="14" t="s">
        <v>2324</v>
      </c>
      <c r="J113" s="14">
        <v>201</v>
      </c>
      <c r="K113" s="14">
        <v>300</v>
      </c>
      <c r="M113" s="14" t="s">
        <v>2287</v>
      </c>
      <c r="N113" s="5">
        <v>150</v>
      </c>
      <c r="O113" s="14" t="s">
        <v>2323</v>
      </c>
    </row>
    <row r="114" spans="2:15">
      <c r="B114" s="4">
        <v>1003</v>
      </c>
      <c r="C114" s="14" t="s">
        <v>2290</v>
      </c>
      <c r="D114" s="5" t="s">
        <v>2262</v>
      </c>
      <c r="E114" s="14" t="s">
        <v>2259</v>
      </c>
      <c r="F114" s="5">
        <v>250</v>
      </c>
      <c r="G114" s="14">
        <v>100</v>
      </c>
      <c r="I114" s="14" t="s">
        <v>2325</v>
      </c>
      <c r="J114" s="14">
        <v>301</v>
      </c>
      <c r="K114" s="14">
        <v>400</v>
      </c>
      <c r="M114" s="14" t="s">
        <v>2290</v>
      </c>
      <c r="N114" s="5">
        <v>250</v>
      </c>
      <c r="O114" s="14" t="s">
        <v>2324</v>
      </c>
    </row>
    <row r="115" spans="2:15">
      <c r="B115" s="4">
        <v>1004</v>
      </c>
      <c r="C115" s="14" t="s">
        <v>2293</v>
      </c>
      <c r="D115" s="5" t="s">
        <v>2254</v>
      </c>
      <c r="E115" s="14" t="s">
        <v>2255</v>
      </c>
      <c r="F115" s="5">
        <v>220</v>
      </c>
      <c r="G115" s="14">
        <v>200</v>
      </c>
      <c r="I115" s="14" t="s">
        <v>2326</v>
      </c>
      <c r="J115" s="14">
        <v>401</v>
      </c>
      <c r="K115" s="14">
        <v>500</v>
      </c>
      <c r="M115" s="14" t="s">
        <v>2293</v>
      </c>
      <c r="N115" s="5">
        <v>220</v>
      </c>
      <c r="O115" s="14" t="s">
        <v>2324</v>
      </c>
    </row>
    <row r="116" spans="2:15">
      <c r="B116" s="33">
        <v>1005</v>
      </c>
      <c r="C116" s="27" t="s">
        <v>2253</v>
      </c>
      <c r="D116" s="16" t="s">
        <v>2254</v>
      </c>
      <c r="E116" s="27" t="s">
        <v>2255</v>
      </c>
      <c r="F116" s="16">
        <v>230</v>
      </c>
      <c r="G116" s="27">
        <v>100</v>
      </c>
      <c r="I116" s="29" t="s">
        <v>2327</v>
      </c>
      <c r="J116" s="29">
        <v>501</v>
      </c>
      <c r="K116" s="29">
        <v>600</v>
      </c>
      <c r="M116" s="27" t="s">
        <v>2253</v>
      </c>
      <c r="N116" s="16">
        <v>230</v>
      </c>
      <c r="O116" s="14" t="s">
        <v>2324</v>
      </c>
    </row>
    <row r="117" spans="2:15">
      <c r="B117" s="4">
        <v>1006</v>
      </c>
      <c r="C117" s="14" t="s">
        <v>2258</v>
      </c>
      <c r="D117" s="5" t="s">
        <v>2254</v>
      </c>
      <c r="E117" s="14" t="s">
        <v>2259</v>
      </c>
      <c r="F117" s="5">
        <v>260</v>
      </c>
      <c r="G117" s="14">
        <v>300</v>
      </c>
      <c r="I117" s="1" t="s">
        <v>2257</v>
      </c>
      <c r="M117" s="14" t="s">
        <v>2258</v>
      </c>
      <c r="N117" s="5">
        <v>260</v>
      </c>
      <c r="O117" s="14" t="s">
        <v>2324</v>
      </c>
    </row>
    <row r="118" spans="2:15">
      <c r="B118" s="4">
        <v>1007</v>
      </c>
      <c r="C118" s="14" t="s">
        <v>2260</v>
      </c>
      <c r="D118" s="5" t="s">
        <v>2254</v>
      </c>
      <c r="E118" s="14" t="s">
        <v>2255</v>
      </c>
      <c r="F118" s="5">
        <v>230</v>
      </c>
      <c r="G118" s="14">
        <v>400</v>
      </c>
      <c r="M118" s="14" t="s">
        <v>2260</v>
      </c>
      <c r="N118" s="5">
        <v>230</v>
      </c>
      <c r="O118" s="14" t="s">
        <v>2324</v>
      </c>
    </row>
    <row r="119" spans="2:15">
      <c r="B119" s="4">
        <v>1008</v>
      </c>
      <c r="C119" s="14" t="s">
        <v>2261</v>
      </c>
      <c r="D119" s="5" t="s">
        <v>2262</v>
      </c>
      <c r="E119" s="14" t="s">
        <v>2263</v>
      </c>
      <c r="F119" s="5">
        <v>400</v>
      </c>
      <c r="G119" s="14">
        <v>200</v>
      </c>
      <c r="M119" s="14" t="s">
        <v>2261</v>
      </c>
      <c r="N119" s="5">
        <v>400</v>
      </c>
      <c r="O119" s="14" t="s">
        <v>2325</v>
      </c>
    </row>
    <row r="120" spans="2:15">
      <c r="B120" s="4">
        <v>1009</v>
      </c>
      <c r="C120" s="14" t="s">
        <v>2264</v>
      </c>
      <c r="D120" s="5" t="s">
        <v>2254</v>
      </c>
      <c r="E120" s="14" t="s">
        <v>2265</v>
      </c>
      <c r="F120" s="5">
        <v>300</v>
      </c>
      <c r="G120" s="14">
        <v>300</v>
      </c>
      <c r="M120" s="14" t="s">
        <v>2264</v>
      </c>
      <c r="N120" s="5">
        <v>300</v>
      </c>
      <c r="O120" s="14" t="s">
        <v>2324</v>
      </c>
    </row>
    <row r="121" spans="2:15">
      <c r="B121" s="7">
        <v>1010</v>
      </c>
      <c r="C121" s="15" t="s">
        <v>2266</v>
      </c>
      <c r="D121" s="8" t="s">
        <v>2254</v>
      </c>
      <c r="E121" s="15" t="s">
        <v>2265</v>
      </c>
      <c r="F121" s="8">
        <v>350</v>
      </c>
      <c r="G121" s="15">
        <v>100</v>
      </c>
      <c r="M121" s="15" t="s">
        <v>2266</v>
      </c>
      <c r="N121" s="8">
        <v>350</v>
      </c>
      <c r="O121" s="15" t="s">
        <v>2325</v>
      </c>
    </row>
    <row r="122" spans="2:15">
      <c r="B122" s="1" t="s">
        <v>2257</v>
      </c>
      <c r="G122" s="1"/>
    </row>
    <row r="127" spans="2:15">
      <c r="B127" s="18" t="s">
        <v>2328</v>
      </c>
    </row>
    <row r="128" spans="2:15">
      <c r="L128" s="18" t="s">
        <v>2329</v>
      </c>
    </row>
    <row r="129" spans="12:12">
      <c r="L129" t="s">
        <v>2330</v>
      </c>
    </row>
    <row r="130" spans="12:12">
      <c r="L130" t="s">
        <v>2331</v>
      </c>
    </row>
    <row r="131" spans="12:12">
      <c r="L131" t="s">
        <v>2332</v>
      </c>
    </row>
    <row r="133" spans="12:12">
      <c r="L133" s="18" t="s">
        <v>2333</v>
      </c>
    </row>
    <row r="134" spans="12:12">
      <c r="L134" t="s">
        <v>2330</v>
      </c>
    </row>
    <row r="135" spans="12:12">
      <c r="L135" t="s">
        <v>2331</v>
      </c>
    </row>
    <row r="136" spans="12:12">
      <c r="L136" t="s">
        <v>2334</v>
      </c>
    </row>
    <row r="138" spans="12:12">
      <c r="L138" t="s">
        <v>2330</v>
      </c>
    </row>
    <row r="139" spans="12:12">
      <c r="L139" t="s">
        <v>2331</v>
      </c>
    </row>
    <row r="140" spans="12:12">
      <c r="L140" t="s">
        <v>2335</v>
      </c>
    </row>
    <row r="142" spans="12:12">
      <c r="L142" s="18" t="s">
        <v>2336</v>
      </c>
    </row>
    <row r="143" spans="12:12">
      <c r="L143" t="s">
        <v>2337</v>
      </c>
    </row>
    <row r="144" spans="12:12">
      <c r="L144" t="s">
        <v>2338</v>
      </c>
    </row>
    <row r="145" spans="12:12">
      <c r="L145" t="s">
        <v>2339</v>
      </c>
    </row>
    <row r="147" spans="12:12">
      <c r="L147" s="18" t="s">
        <v>2340</v>
      </c>
    </row>
    <row r="148" spans="12:12">
      <c r="L148" t="s">
        <v>2341</v>
      </c>
    </row>
    <row r="149" spans="12:12">
      <c r="L149" t="s">
        <v>2342</v>
      </c>
    </row>
    <row r="150" spans="12:12">
      <c r="L150" t="s">
        <v>2343</v>
      </c>
    </row>
    <row r="154" spans="12:12">
      <c r="L154" s="18" t="s">
        <v>2344</v>
      </c>
    </row>
    <row r="156" spans="12:12">
      <c r="L156" t="s">
        <v>2345</v>
      </c>
    </row>
    <row r="157" spans="12:12">
      <c r="L157" t="s">
        <v>2346</v>
      </c>
    </row>
    <row r="158" spans="12:12">
      <c r="L158" t="s">
        <v>2347</v>
      </c>
    </row>
    <row r="159" spans="12:12">
      <c r="L159" t="s">
        <v>2348</v>
      </c>
    </row>
    <row r="173" spans="2:2">
      <c r="B173" t="s">
        <v>1006</v>
      </c>
    </row>
    <row r="186" spans="2:2">
      <c r="B186" t="s">
        <v>1231</v>
      </c>
    </row>
    <row r="187" spans="2:2">
      <c r="B187" t="s">
        <v>1232</v>
      </c>
    </row>
    <row r="189" spans="2:2">
      <c r="B189" s="177" t="s">
        <v>1230</v>
      </c>
    </row>
    <row r="190" spans="2:2">
      <c r="B190" s="177" t="s">
        <v>1229</v>
      </c>
    </row>
    <row r="191" spans="2:2">
      <c r="B191" s="177" t="s">
        <v>1228</v>
      </c>
    </row>
    <row r="192" spans="2:2">
      <c r="B192" s="177" t="s">
        <v>1227</v>
      </c>
    </row>
    <row r="193" spans="2:2">
      <c r="B193" s="177" t="s">
        <v>1226</v>
      </c>
    </row>
    <row r="194" spans="2:2">
      <c r="B194" s="177" t="s">
        <v>1225</v>
      </c>
    </row>
    <row r="195" spans="2:2">
      <c r="B195" s="177" t="s">
        <v>1224</v>
      </c>
    </row>
    <row r="196" spans="2:2">
      <c r="B196" s="177" t="s">
        <v>1223</v>
      </c>
    </row>
    <row r="197" spans="2:2">
      <c r="B197" s="177" t="s">
        <v>1222</v>
      </c>
    </row>
    <row r="198" spans="2:2">
      <c r="B198" s="177" t="s">
        <v>1221</v>
      </c>
    </row>
    <row r="199" spans="2:2">
      <c r="B199" s="177" t="s">
        <v>1220</v>
      </c>
    </row>
    <row r="200" spans="2:2">
      <c r="B200" s="177" t="s">
        <v>1219</v>
      </c>
    </row>
    <row r="201" spans="2:2">
      <c r="B201" s="177" t="s">
        <v>1218</v>
      </c>
    </row>
    <row r="202" spans="2:2">
      <c r="B202" s="177" t="s">
        <v>1217</v>
      </c>
    </row>
    <row r="203" spans="2:2">
      <c r="B203" s="177" t="s">
        <v>1216</v>
      </c>
    </row>
    <row r="204" spans="2:2">
      <c r="B204" s="177" t="s">
        <v>1215</v>
      </c>
    </row>
    <row r="207" spans="2:2">
      <c r="B207" t="s">
        <v>1214</v>
      </c>
    </row>
    <row r="208" spans="2:2">
      <c r="B208" t="s">
        <v>1213</v>
      </c>
    </row>
    <row r="210" spans="2:2">
      <c r="B210" s="177" t="s">
        <v>1212</v>
      </c>
    </row>
    <row r="211" spans="2:2">
      <c r="B211" s="177" t="s">
        <v>1211</v>
      </c>
    </row>
    <row r="212" spans="2:2">
      <c r="B212" s="177" t="s">
        <v>1210</v>
      </c>
    </row>
    <row r="213" spans="2:2">
      <c r="B213" s="177" t="s">
        <v>1209</v>
      </c>
    </row>
    <row r="214" spans="2:2">
      <c r="B214" s="177" t="s">
        <v>1208</v>
      </c>
    </row>
    <row r="215" spans="2:2">
      <c r="B215" s="177" t="s">
        <v>1207</v>
      </c>
    </row>
    <row r="218" spans="2:2">
      <c r="B218" t="s">
        <v>1206</v>
      </c>
    </row>
    <row r="220" spans="2:2">
      <c r="B220" s="177" t="s">
        <v>1205</v>
      </c>
    </row>
    <row r="221" spans="2:2">
      <c r="B221" s="177" t="s">
        <v>793</v>
      </c>
    </row>
    <row r="222" spans="2:2">
      <c r="B222" s="177" t="s">
        <v>795</v>
      </c>
    </row>
    <row r="223" spans="2:2">
      <c r="B223" s="177" t="s">
        <v>796</v>
      </c>
    </row>
    <row r="224" spans="2:2">
      <c r="B224" s="177" t="s">
        <v>794</v>
      </c>
    </row>
    <row r="227" spans="2:2">
      <c r="B227" t="s">
        <v>1204</v>
      </c>
    </row>
    <row r="229" spans="2:2">
      <c r="B229" s="177" t="s">
        <v>1203</v>
      </c>
    </row>
    <row r="230" spans="2:2">
      <c r="B230" s="177" t="s">
        <v>1202</v>
      </c>
    </row>
    <row r="231" spans="2:2">
      <c r="B231" s="177" t="s">
        <v>1201</v>
      </c>
    </row>
    <row r="232" spans="2:2">
      <c r="B232" s="177" t="s">
        <v>1200</v>
      </c>
    </row>
    <row r="233" spans="2:2">
      <c r="B233" s="177" t="s">
        <v>1199</v>
      </c>
    </row>
    <row r="234" spans="2:2">
      <c r="B234" s="177" t="s">
        <v>1198</v>
      </c>
    </row>
    <row r="235" spans="2:2">
      <c r="B235" s="177" t="s">
        <v>1197</v>
      </c>
    </row>
    <row r="237" spans="2:2">
      <c r="B237" t="s">
        <v>1196</v>
      </c>
    </row>
    <row r="238" spans="2:2">
      <c r="B238" t="s">
        <v>1195</v>
      </c>
    </row>
    <row r="240" spans="2:2">
      <c r="B240" s="177" t="s">
        <v>1194</v>
      </c>
    </row>
    <row r="241" spans="2:2">
      <c r="B241" s="177" t="s">
        <v>1193</v>
      </c>
    </row>
    <row r="242" spans="2:2">
      <c r="B242" s="177" t="s">
        <v>1192</v>
      </c>
    </row>
    <row r="243" spans="2:2">
      <c r="B243" s="177" t="s">
        <v>1191</v>
      </c>
    </row>
    <row r="244" spans="2:2">
      <c r="B244" s="177" t="s">
        <v>1190</v>
      </c>
    </row>
    <row r="245" spans="2:2">
      <c r="B245" s="177" t="s">
        <v>1189</v>
      </c>
    </row>
    <row r="246" spans="2:2">
      <c r="B246" s="177" t="s">
        <v>1188</v>
      </c>
    </row>
    <row r="247" spans="2:2">
      <c r="B247" s="177" t="s">
        <v>1187</v>
      </c>
    </row>
    <row r="248" spans="2:2">
      <c r="B248" s="177" t="s">
        <v>1186</v>
      </c>
    </row>
    <row r="250" spans="2:2">
      <c r="B250" t="s">
        <v>1185</v>
      </c>
    </row>
    <row r="251" spans="2:2">
      <c r="B251" t="s">
        <v>1184</v>
      </c>
    </row>
    <row r="253" spans="2:2">
      <c r="B253" s="177" t="s">
        <v>1183</v>
      </c>
    </row>
    <row r="254" spans="2:2">
      <c r="B254" s="177" t="s">
        <v>1182</v>
      </c>
    </row>
    <row r="255" spans="2:2">
      <c r="B255" s="177" t="s">
        <v>1181</v>
      </c>
    </row>
    <row r="256" spans="2:2">
      <c r="B256" s="177" t="s">
        <v>1180</v>
      </c>
    </row>
    <row r="257" spans="2:2">
      <c r="B257" s="177" t="s">
        <v>1179</v>
      </c>
    </row>
    <row r="258" spans="2:2">
      <c r="B258" s="177" t="s">
        <v>1178</v>
      </c>
    </row>
    <row r="259" spans="2:2">
      <c r="B259" s="177" t="s">
        <v>1177</v>
      </c>
    </row>
    <row r="260" spans="2:2">
      <c r="B260" s="177" t="s">
        <v>1176</v>
      </c>
    </row>
    <row r="261" spans="2:2">
      <c r="B261" s="177" t="s">
        <v>1175</v>
      </c>
    </row>
    <row r="262" spans="2:2">
      <c r="B262" s="177" t="s">
        <v>1174</v>
      </c>
    </row>
    <row r="263" spans="2:2">
      <c r="B263" s="177" t="s">
        <v>1173</v>
      </c>
    </row>
    <row r="264" spans="2:2">
      <c r="B264" s="177" t="s">
        <v>1172</v>
      </c>
    </row>
    <row r="265" spans="2:2">
      <c r="B265" s="177" t="s">
        <v>1171</v>
      </c>
    </row>
    <row r="266" spans="2:2">
      <c r="B266" s="177" t="s">
        <v>1170</v>
      </c>
    </row>
    <row r="267" spans="2:2">
      <c r="B267" s="177" t="s">
        <v>1169</v>
      </c>
    </row>
    <row r="268" spans="2:2">
      <c r="B268" s="177" t="s">
        <v>1168</v>
      </c>
    </row>
    <row r="269" spans="2:2">
      <c r="B269" s="177" t="s">
        <v>1167</v>
      </c>
    </row>
    <row r="271" spans="2:2">
      <c r="B271" t="s">
        <v>1166</v>
      </c>
    </row>
    <row r="272" spans="2:2">
      <c r="B272" t="s">
        <v>1165</v>
      </c>
    </row>
    <row r="274" spans="2:2">
      <c r="B274" s="177" t="s">
        <v>1164</v>
      </c>
    </row>
    <row r="275" spans="2:2">
      <c r="B275" s="177" t="s">
        <v>953</v>
      </c>
    </row>
    <row r="276" spans="2:2">
      <c r="B276" s="177" t="s">
        <v>1163</v>
      </c>
    </row>
    <row r="277" spans="2:2">
      <c r="B277" s="177" t="s">
        <v>1162</v>
      </c>
    </row>
    <row r="278" spans="2:2">
      <c r="B278" s="177" t="s">
        <v>1161</v>
      </c>
    </row>
    <row r="281" spans="2:2">
      <c r="B281" t="s">
        <v>1160</v>
      </c>
    </row>
    <row r="282" spans="2:2">
      <c r="B282" t="s">
        <v>1159</v>
      </c>
    </row>
    <row r="284" spans="2:2">
      <c r="B284" s="177" t="s">
        <v>1158</v>
      </c>
    </row>
    <row r="285" spans="2:2">
      <c r="B285" s="177" t="s">
        <v>1107</v>
      </c>
    </row>
    <row r="286" spans="2:2">
      <c r="B286" s="177" t="s">
        <v>1157</v>
      </c>
    </row>
    <row r="287" spans="2:2">
      <c r="B287" s="177" t="s">
        <v>1156</v>
      </c>
    </row>
    <row r="288" spans="2:2">
      <c r="B288" s="177" t="s">
        <v>1155</v>
      </c>
    </row>
    <row r="289" spans="2:2">
      <c r="B289" s="177" t="s">
        <v>1154</v>
      </c>
    </row>
    <row r="290" spans="2:2">
      <c r="B290" s="177" t="s">
        <v>1153</v>
      </c>
    </row>
    <row r="293" spans="2:2">
      <c r="B293" t="s">
        <v>1152</v>
      </c>
    </row>
    <row r="294" spans="2:2">
      <c r="B294" t="s">
        <v>2686</v>
      </c>
    </row>
    <row r="296" spans="2:2">
      <c r="B296" s="177" t="s">
        <v>1151</v>
      </c>
    </row>
    <row r="297" spans="2:2">
      <c r="B297" s="177" t="s">
        <v>1150</v>
      </c>
    </row>
    <row r="298" spans="2:2">
      <c r="B298" s="177" t="s">
        <v>1149</v>
      </c>
    </row>
    <row r="299" spans="2:2">
      <c r="B299" s="177" t="s">
        <v>1148</v>
      </c>
    </row>
    <row r="300" spans="2:2">
      <c r="B300" s="177" t="s">
        <v>1147</v>
      </c>
    </row>
    <row r="301" spans="2:2">
      <c r="B301" s="177" t="s">
        <v>1146</v>
      </c>
    </row>
    <row r="304" spans="2:2">
      <c r="B304" t="s">
        <v>2687</v>
      </c>
    </row>
    <row r="305" spans="2:2">
      <c r="B305" t="s">
        <v>2688</v>
      </c>
    </row>
    <row r="306" spans="2:2">
      <c r="B306" t="s">
        <v>2689</v>
      </c>
    </row>
    <row r="308" spans="2:2">
      <c r="B308" s="177" t="s">
        <v>1145</v>
      </c>
    </row>
    <row r="309" spans="2:2">
      <c r="B309" s="177" t="s">
        <v>1144</v>
      </c>
    </row>
    <row r="310" spans="2:2">
      <c r="B310" s="177" t="s">
        <v>1143</v>
      </c>
    </row>
    <row r="311" spans="2:2">
      <c r="B311" s="177" t="s">
        <v>1142</v>
      </c>
    </row>
    <row r="312" spans="2:2">
      <c r="B312" s="177" t="s">
        <v>1141</v>
      </c>
    </row>
    <row r="313" spans="2:2">
      <c r="B313" s="177" t="s">
        <v>1140</v>
      </c>
    </row>
    <row r="314" spans="2:2">
      <c r="B314" s="177" t="s">
        <v>1139</v>
      </c>
    </row>
    <row r="315" spans="2:2">
      <c r="B315" s="177" t="s">
        <v>1138</v>
      </c>
    </row>
    <row r="316" spans="2:2">
      <c r="B316" s="177" t="s">
        <v>1137</v>
      </c>
    </row>
    <row r="317" spans="2:2">
      <c r="B317" s="177" t="s">
        <v>1136</v>
      </c>
    </row>
    <row r="318" spans="2:2">
      <c r="B318" s="177" t="s">
        <v>1135</v>
      </c>
    </row>
    <row r="319" spans="2:2">
      <c r="B319" s="177" t="s">
        <v>1134</v>
      </c>
    </row>
    <row r="320" spans="2:2">
      <c r="B320" s="177" t="s">
        <v>1133</v>
      </c>
    </row>
    <row r="321" spans="2:2">
      <c r="B321" s="177" t="s">
        <v>1132</v>
      </c>
    </row>
    <row r="322" spans="2:2">
      <c r="B322" s="177" t="s">
        <v>1131</v>
      </c>
    </row>
    <row r="323" spans="2:2">
      <c r="B323" s="177" t="s">
        <v>1130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7"/>
  <sheetViews>
    <sheetView topLeftCell="A22" workbookViewId="0"/>
  </sheetViews>
  <sheetFormatPr defaultRowHeight="16.5"/>
  <cols>
    <col min="4" max="4" width="10.75" customWidth="1"/>
    <col min="6" max="6" width="12" customWidth="1"/>
  </cols>
  <sheetData>
    <row r="1" spans="1:9">
      <c r="A1" t="str">
        <f>HYPERLINK("#'목차'!A1", "목차")</f>
        <v>목차</v>
      </c>
    </row>
    <row r="2" spans="1:9">
      <c r="B2" s="18" t="s">
        <v>3732</v>
      </c>
    </row>
    <row r="3" spans="1:9">
      <c r="B3" t="s">
        <v>3733</v>
      </c>
    </row>
    <row r="5" spans="1:9">
      <c r="B5" t="s">
        <v>3734</v>
      </c>
    </row>
    <row r="7" spans="1:9">
      <c r="B7" s="1" t="s">
        <v>5</v>
      </c>
      <c r="C7" s="1"/>
      <c r="D7" s="1"/>
      <c r="E7" s="1"/>
      <c r="F7" s="1"/>
      <c r="G7" s="1"/>
      <c r="H7" s="1"/>
      <c r="I7" s="1"/>
    </row>
    <row r="8" spans="1:9">
      <c r="B8" s="74" t="s">
        <v>6</v>
      </c>
      <c r="C8" s="13" t="s">
        <v>7</v>
      </c>
      <c r="D8" s="185" t="s">
        <v>79</v>
      </c>
      <c r="E8" s="21" t="s">
        <v>82</v>
      </c>
      <c r="F8" s="185" t="s">
        <v>8</v>
      </c>
      <c r="G8" s="13" t="s">
        <v>9</v>
      </c>
      <c r="H8" s="185" t="s">
        <v>83</v>
      </c>
      <c r="I8" s="13" t="s">
        <v>80</v>
      </c>
    </row>
    <row r="9" spans="1:9">
      <c r="B9" s="82">
        <v>7839</v>
      </c>
      <c r="C9" s="44" t="s">
        <v>92</v>
      </c>
      <c r="D9" s="75" t="s">
        <v>102</v>
      </c>
      <c r="E9" s="26"/>
      <c r="F9" s="76">
        <v>29907</v>
      </c>
      <c r="G9" s="44">
        <v>5000</v>
      </c>
      <c r="H9" s="75"/>
      <c r="I9" s="44">
        <v>10</v>
      </c>
    </row>
    <row r="10" spans="1:9">
      <c r="B10" s="82">
        <v>7788</v>
      </c>
      <c r="C10" s="44" t="s">
        <v>91</v>
      </c>
      <c r="D10" s="75" t="s">
        <v>101</v>
      </c>
      <c r="E10" s="26">
        <v>7566</v>
      </c>
      <c r="F10" s="76">
        <v>31886</v>
      </c>
      <c r="G10" s="44">
        <v>3000</v>
      </c>
      <c r="H10" s="75"/>
      <c r="I10" s="44">
        <v>20</v>
      </c>
    </row>
    <row r="11" spans="1:9">
      <c r="B11" s="82">
        <v>7902</v>
      </c>
      <c r="C11" s="44" t="s">
        <v>96</v>
      </c>
      <c r="D11" s="75" t="s">
        <v>101</v>
      </c>
      <c r="E11" s="26">
        <v>7566</v>
      </c>
      <c r="F11" s="76">
        <v>29923</v>
      </c>
      <c r="G11" s="44">
        <v>3000</v>
      </c>
      <c r="H11" s="75"/>
      <c r="I11" s="44">
        <v>20</v>
      </c>
    </row>
    <row r="12" spans="1:9">
      <c r="B12" s="82">
        <v>7566</v>
      </c>
      <c r="C12" s="44" t="s">
        <v>87</v>
      </c>
      <c r="D12" s="75" t="s">
        <v>100</v>
      </c>
      <c r="E12" s="26">
        <v>7839</v>
      </c>
      <c r="F12" s="76">
        <v>29678</v>
      </c>
      <c r="G12" s="44">
        <v>2975</v>
      </c>
      <c r="H12" s="75"/>
      <c r="I12" s="44">
        <v>20</v>
      </c>
    </row>
    <row r="13" spans="1:9">
      <c r="B13" s="82">
        <v>7698</v>
      </c>
      <c r="C13" s="44" t="s">
        <v>89</v>
      </c>
      <c r="D13" s="75" t="s">
        <v>100</v>
      </c>
      <c r="E13" s="26">
        <v>7839</v>
      </c>
      <c r="F13" s="76">
        <v>29707</v>
      </c>
      <c r="G13" s="44">
        <v>2850</v>
      </c>
      <c r="H13" s="75"/>
      <c r="I13" s="44">
        <v>30</v>
      </c>
    </row>
    <row r="14" spans="1:9">
      <c r="B14" s="80">
        <v>7782</v>
      </c>
      <c r="C14" s="24" t="s">
        <v>90</v>
      </c>
      <c r="D14" s="68" t="s">
        <v>100</v>
      </c>
      <c r="E14" s="27">
        <v>7839</v>
      </c>
      <c r="F14" s="69">
        <v>29746</v>
      </c>
      <c r="G14" s="24">
        <v>2450</v>
      </c>
      <c r="H14" s="68"/>
      <c r="I14" s="24">
        <v>10</v>
      </c>
    </row>
    <row r="15" spans="1:9">
      <c r="B15" s="80">
        <v>7499</v>
      </c>
      <c r="C15" s="24" t="s">
        <v>85</v>
      </c>
      <c r="D15" s="68" t="s">
        <v>99</v>
      </c>
      <c r="E15" s="27">
        <v>7698</v>
      </c>
      <c r="F15" s="69">
        <v>29637</v>
      </c>
      <c r="G15" s="24">
        <v>1600</v>
      </c>
      <c r="H15" s="68">
        <v>300</v>
      </c>
      <c r="I15" s="24">
        <v>30</v>
      </c>
    </row>
    <row r="16" spans="1:9">
      <c r="B16" s="80">
        <v>7844</v>
      </c>
      <c r="C16" s="24" t="s">
        <v>93</v>
      </c>
      <c r="D16" s="68" t="s">
        <v>99</v>
      </c>
      <c r="E16" s="27">
        <v>7698</v>
      </c>
      <c r="F16" s="69">
        <v>29837</v>
      </c>
      <c r="G16" s="24">
        <v>1500</v>
      </c>
      <c r="H16" s="68">
        <v>0</v>
      </c>
      <c r="I16" s="24">
        <v>30</v>
      </c>
    </row>
    <row r="17" spans="2:9">
      <c r="B17" s="80">
        <v>7934</v>
      </c>
      <c r="C17" s="24" t="s">
        <v>97</v>
      </c>
      <c r="D17" s="68" t="s">
        <v>98</v>
      </c>
      <c r="E17" s="27">
        <v>7782</v>
      </c>
      <c r="F17" s="69">
        <v>29974</v>
      </c>
      <c r="G17" s="24">
        <v>1300</v>
      </c>
      <c r="H17" s="68"/>
      <c r="I17" s="24">
        <v>10</v>
      </c>
    </row>
    <row r="18" spans="2:9">
      <c r="B18" s="80">
        <v>7521</v>
      </c>
      <c r="C18" s="24" t="s">
        <v>86</v>
      </c>
      <c r="D18" s="68" t="s">
        <v>99</v>
      </c>
      <c r="E18" s="27">
        <v>7698</v>
      </c>
      <c r="F18" s="69">
        <v>29639</v>
      </c>
      <c r="G18" s="24">
        <v>1250</v>
      </c>
      <c r="H18" s="68">
        <v>500</v>
      </c>
      <c r="I18" s="24">
        <v>30</v>
      </c>
    </row>
    <row r="19" spans="2:9">
      <c r="B19" s="80">
        <v>7654</v>
      </c>
      <c r="C19" s="24" t="s">
        <v>88</v>
      </c>
      <c r="D19" s="68" t="s">
        <v>99</v>
      </c>
      <c r="E19" s="27">
        <v>7698</v>
      </c>
      <c r="F19" s="69">
        <v>29857</v>
      </c>
      <c r="G19" s="24">
        <v>1250</v>
      </c>
      <c r="H19" s="68">
        <v>1400</v>
      </c>
      <c r="I19" s="24">
        <v>30</v>
      </c>
    </row>
    <row r="20" spans="2:9">
      <c r="B20" s="80">
        <v>7876</v>
      </c>
      <c r="C20" s="24" t="s">
        <v>94</v>
      </c>
      <c r="D20" s="68" t="s">
        <v>98</v>
      </c>
      <c r="E20" s="27">
        <v>7788</v>
      </c>
      <c r="F20" s="69">
        <v>31920</v>
      </c>
      <c r="G20" s="24">
        <v>1100</v>
      </c>
      <c r="H20" s="68"/>
      <c r="I20" s="24">
        <v>20</v>
      </c>
    </row>
    <row r="21" spans="2:9">
      <c r="B21" s="80">
        <v>7900</v>
      </c>
      <c r="C21" s="24" t="s">
        <v>95</v>
      </c>
      <c r="D21" s="68" t="s">
        <v>98</v>
      </c>
      <c r="E21" s="27">
        <v>7698</v>
      </c>
      <c r="F21" s="69">
        <v>29923</v>
      </c>
      <c r="G21" s="24">
        <v>950</v>
      </c>
      <c r="H21" s="68"/>
      <c r="I21" s="24">
        <v>30</v>
      </c>
    </row>
    <row r="22" spans="2:9">
      <c r="B22" s="83">
        <v>7369</v>
      </c>
      <c r="C22" s="25" t="s">
        <v>84</v>
      </c>
      <c r="D22" s="70" t="s">
        <v>98</v>
      </c>
      <c r="E22" s="29">
        <v>7902</v>
      </c>
      <c r="F22" s="71">
        <v>29572</v>
      </c>
      <c r="G22" s="25">
        <v>800</v>
      </c>
      <c r="H22" s="70"/>
      <c r="I22" s="25">
        <v>20</v>
      </c>
    </row>
    <row r="25" spans="2:9">
      <c r="B25" t="s">
        <v>3735</v>
      </c>
    </row>
    <row r="26" spans="2:9">
      <c r="B26" t="s">
        <v>3736</v>
      </c>
    </row>
    <row r="28" spans="2:9">
      <c r="B28" t="s">
        <v>3737</v>
      </c>
    </row>
    <row r="29" spans="2:9">
      <c r="B29" t="s">
        <v>3738</v>
      </c>
    </row>
    <row r="30" spans="2:9">
      <c r="B30" t="s">
        <v>3739</v>
      </c>
    </row>
    <row r="32" spans="2:9">
      <c r="B32" t="s">
        <v>3738</v>
      </c>
      <c r="G32" s="49" t="s">
        <v>3740</v>
      </c>
    </row>
    <row r="33" spans="2:7">
      <c r="B33" t="s">
        <v>3741</v>
      </c>
    </row>
    <row r="36" spans="2:7">
      <c r="B36" t="s">
        <v>3742</v>
      </c>
    </row>
    <row r="37" spans="2:7">
      <c r="B37" t="s">
        <v>3743</v>
      </c>
    </row>
    <row r="39" spans="2:7">
      <c r="B39" t="s">
        <v>3744</v>
      </c>
      <c r="G39" t="s">
        <v>3745</v>
      </c>
    </row>
    <row r="40" spans="2:7">
      <c r="B40" t="s">
        <v>3746</v>
      </c>
    </row>
    <row r="41" spans="2:7">
      <c r="B41" t="s">
        <v>2195</v>
      </c>
    </row>
    <row r="44" spans="2:7">
      <c r="B44" t="s">
        <v>3747</v>
      </c>
      <c r="G44" t="s">
        <v>3748</v>
      </c>
    </row>
    <row r="45" spans="2:7">
      <c r="B45" t="s">
        <v>3749</v>
      </c>
    </row>
    <row r="46" spans="2:7">
      <c r="B46" t="s">
        <v>3750</v>
      </c>
    </row>
    <row r="47" spans="2:7">
      <c r="B47" t="s">
        <v>3739</v>
      </c>
    </row>
    <row r="50" spans="2:2">
      <c r="B50" t="s">
        <v>3751</v>
      </c>
    </row>
    <row r="52" spans="2:2">
      <c r="B52" t="s">
        <v>3752</v>
      </c>
    </row>
    <row r="53" spans="2:2">
      <c r="B53" t="s">
        <v>3753</v>
      </c>
    </row>
    <row r="54" spans="2:2">
      <c r="B54" t="s">
        <v>3754</v>
      </c>
    </row>
    <row r="55" spans="2:2">
      <c r="B55" t="s">
        <v>3755</v>
      </c>
    </row>
    <row r="56" spans="2:2">
      <c r="B56" t="s">
        <v>3756</v>
      </c>
    </row>
    <row r="57" spans="2:2">
      <c r="B57" t="s">
        <v>3757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56</vt:i4>
      </vt:variant>
    </vt:vector>
  </HeadingPairs>
  <TitlesOfParts>
    <vt:vector size="56" baseType="lpstr">
      <vt:lpstr>목차</vt:lpstr>
      <vt:lpstr>SELECT</vt:lpstr>
      <vt:lpstr>WHERE와ORDERBY</vt:lpstr>
      <vt:lpstr>단일행함수</vt:lpstr>
      <vt:lpstr>복수행함수</vt:lpstr>
      <vt:lpstr>GROUPBY와HAVING</vt:lpstr>
      <vt:lpstr>PIVOT테이블만들기</vt:lpstr>
      <vt:lpstr>조인연산</vt:lpstr>
      <vt:lpstr>인라인뷰</vt:lpstr>
      <vt:lpstr>서브쿼리I</vt:lpstr>
      <vt:lpstr>서브쿼리II</vt:lpstr>
      <vt:lpstr>DML</vt:lpstr>
      <vt:lpstr>집합연산자</vt:lpstr>
      <vt:lpstr>ROLLUP</vt:lpstr>
      <vt:lpstr>다중INSERT</vt:lpstr>
      <vt:lpstr>MERGE</vt:lpstr>
      <vt:lpstr>계층형쿼리</vt:lpstr>
      <vt:lpstr>PIVOT함수</vt:lpstr>
      <vt:lpstr>LISTAGG함수</vt:lpstr>
      <vt:lpstr>분석함수</vt:lpstr>
      <vt:lpstr>PLSQL</vt:lpstr>
      <vt:lpstr>DBMS_OUTPUT 패키지</vt:lpstr>
      <vt:lpstr>스칼라변수</vt:lpstr>
      <vt:lpstr>PLSQL에서SQL사용</vt:lpstr>
      <vt:lpstr>레코드형변수</vt:lpstr>
      <vt:lpstr>흐름제어문</vt:lpstr>
      <vt:lpstr>내장함수</vt:lpstr>
      <vt:lpstr>컬렉션</vt:lpstr>
      <vt:lpstr>예외처리</vt:lpstr>
      <vt:lpstr>명시적커서</vt:lpstr>
      <vt:lpstr>BULK COLLECT</vt:lpstr>
      <vt:lpstr>FORALL</vt:lpstr>
      <vt:lpstr>FORALL 예외처리</vt:lpstr>
      <vt:lpstr>INDICES OF</vt:lpstr>
      <vt:lpstr>RETURNING</vt:lpstr>
      <vt:lpstr>프로시저</vt:lpstr>
      <vt:lpstr>참조커서</vt:lpstr>
      <vt:lpstr>함수</vt:lpstr>
      <vt:lpstr>패키지</vt:lpstr>
      <vt:lpstr>트리거</vt:lpstr>
      <vt:lpstr>문장트리거</vt:lpstr>
      <vt:lpstr>행트리거</vt:lpstr>
      <vt:lpstr>DDL트리거</vt:lpstr>
      <vt:lpstr>트리거예제</vt:lpstr>
      <vt:lpstr>호출자권한</vt:lpstr>
      <vt:lpstr>자율트랜잭션</vt:lpstr>
      <vt:lpstr>동적SQL</vt:lpstr>
      <vt:lpstr>DBMS_LOB</vt:lpstr>
      <vt:lpstr>UTL_FILE</vt:lpstr>
      <vt:lpstr>DBMS_CRYPTO</vt:lpstr>
      <vt:lpstr>PLSQL튜닝</vt:lpstr>
      <vt:lpstr>테스트환경구성</vt:lpstr>
      <vt:lpstr>SQL호출자제</vt:lpstr>
      <vt:lpstr>함수호출자제</vt:lpstr>
      <vt:lpstr>Fetch Call 감소</vt:lpstr>
      <vt:lpstr>Execute Call 감소</vt:lpstr>
    </vt:vector>
  </TitlesOfParts>
  <Company>END-USER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auney</cp:lastModifiedBy>
  <dcterms:created xsi:type="dcterms:W3CDTF">2010-05-18T11:47:49Z</dcterms:created>
  <dcterms:modified xsi:type="dcterms:W3CDTF">2015-06-21T11:52:36Z</dcterms:modified>
</cp:coreProperties>
</file>