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tark\Github\Fall_2018_Homework\PS-250\Lab4\"/>
    </mc:Choice>
  </mc:AlternateContent>
  <xr:revisionPtr revIDLastSave="0" documentId="13_ncr:1_{9FA25ADD-AD5C-44FF-97BE-4FB1D9ACFB38}" xr6:coauthVersionLast="36" xr6:coauthVersionMax="36" xr10:uidLastSave="{00000000-0000-0000-0000-000000000000}"/>
  <bookViews>
    <workbookView xWindow="0" yWindow="1350" windowWidth="25770" windowHeight="13560" xr2:uid="{8FADD37C-FCA6-8C41-8761-D81F0C976274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I6" i="1"/>
  <c r="B31" i="2" l="1"/>
  <c r="B32" i="2"/>
  <c r="B33" i="2"/>
  <c r="B34" i="2"/>
  <c r="B30" i="2"/>
  <c r="A31" i="2"/>
  <c r="A32" i="2"/>
  <c r="A33" i="2"/>
  <c r="A34" i="2"/>
  <c r="A30" i="2"/>
  <c r="G63" i="1" l="1"/>
  <c r="G42" i="1"/>
  <c r="G21" i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45" i="1"/>
  <c r="I24" i="1"/>
  <c r="I23" i="1"/>
  <c r="I19" i="1"/>
  <c r="I20" i="1" s="1"/>
  <c r="I18" i="1"/>
  <c r="I15" i="1"/>
  <c r="I16" i="1" s="1"/>
  <c r="I13" i="1"/>
  <c r="I14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I11" i="1"/>
  <c r="I12" i="1" s="1"/>
  <c r="E21" i="1"/>
  <c r="D21" i="1"/>
  <c r="I9" i="1"/>
  <c r="I8" i="1"/>
  <c r="C21" i="1"/>
  <c r="B21" i="1"/>
  <c r="I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I5" i="1"/>
</calcChain>
</file>

<file path=xl/sharedStrings.xml><?xml version="1.0" encoding="utf-8"?>
<sst xmlns="http://schemas.openxmlformats.org/spreadsheetml/2006/main" count="76" uniqueCount="73">
  <si>
    <t>Constants</t>
  </si>
  <si>
    <t>Constants Value</t>
  </si>
  <si>
    <t>Trial</t>
  </si>
  <si>
    <t>x displacement @ 5degrees for 500g</t>
  </si>
  <si>
    <t>x displacement @ 10degree for 500g</t>
  </si>
  <si>
    <t>x displacement @ 15degree for 500g</t>
  </si>
  <si>
    <t>Means</t>
  </si>
  <si>
    <t>T @ 5degrees for 500g &amp; Length 1</t>
  </si>
  <si>
    <t>T @ 10degrees for 500g &amp; Length 1</t>
  </si>
  <si>
    <t>T @ 15degrees for 500g &amp; Length 1</t>
  </si>
  <si>
    <t>T @ 20degrees for 500g &amp; Length 1</t>
  </si>
  <si>
    <t>T @ 25degrees for 500g &amp; Length 1</t>
  </si>
  <si>
    <t>x displacement @ 20degree for 500g</t>
  </si>
  <si>
    <t>x displacement @ 25degree for 500g</t>
  </si>
  <si>
    <t>Length 2 of Pendulum</t>
  </si>
  <si>
    <t>Length 3 of Pendulum</t>
  </si>
  <si>
    <t>Length 4 of Pendulum</t>
  </si>
  <si>
    <t>Length 5 of Pendulum</t>
  </si>
  <si>
    <t>Length 6 of Pendulum</t>
  </si>
  <si>
    <t>x displacement @ 5degrees for Length 2</t>
  </si>
  <si>
    <t>x displacement @ 5degrees for Length 3</t>
  </si>
  <si>
    <t>x displacement @ 5degrees for Length 4</t>
  </si>
  <si>
    <t>x displacement @ 5degrees for Length 5</t>
  </si>
  <si>
    <t>x displacment @ 5degrees for Length 6</t>
  </si>
  <si>
    <t>T @ 5degrees for Length2</t>
  </si>
  <si>
    <t>T @ 5degrees for Length3</t>
  </si>
  <si>
    <t>T @ 5degrees for Length4</t>
  </si>
  <si>
    <t>T @ 5degrees for Legnth6</t>
  </si>
  <si>
    <t>T @ 5degrees for Length5</t>
  </si>
  <si>
    <t>L1_200 = Length of Pendulum with 200g</t>
  </si>
  <si>
    <t>L1_500 = Length 1 of Pendulum with 500g</t>
  </si>
  <si>
    <t>L1_100 = Length of Pendulum with 100g</t>
  </si>
  <si>
    <t>x displacement @ 5degrees for L1_200 and 200g</t>
  </si>
  <si>
    <t>x displacement @ 5degrees for L1_200 and 100g</t>
  </si>
  <si>
    <t>T @ 5degrees for length1 with 200g</t>
  </si>
  <si>
    <t>T @ 5degrees for length1 with 100g</t>
  </si>
  <si>
    <t>Period</t>
  </si>
  <si>
    <t>Length</t>
  </si>
  <si>
    <t>Displacement</t>
  </si>
  <si>
    <t>ln(Period)</t>
  </si>
  <si>
    <t>ln(Length)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</si>
  <si>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</si>
  <si>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</si>
  <si>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</si>
  <si>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</si>
  <si>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</si>
  <si>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</si>
  <si>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</si>
  <si>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</si>
  <si>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</si>
  <si>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</si>
  <si>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</si>
  <si>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</si>
  <si>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</si>
  <si>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</si>
  <si>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</si>
  <si>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</si>
  <si>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</si>
  <si>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</si>
  <si>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</si>
  <si>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</si>
  <si>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</si>
  <si>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</si>
  <si>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</si>
  <si>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</si>
  <si>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</si>
  <si>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</si>
  <si>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</si>
  <si>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</si>
  <si>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</si>
  <si>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</si>
  <si>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K = -1.46168</t>
  </si>
  <si>
    <t>n = 0.469835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</si>
</sst>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Roboto Light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Period Vs.</a:t>
            </a:r>
            <a:r>
              <a:rPr lang="en-US" baseline="0"/>
              <a:t> Displacement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Sheet2!$B$2:$B$6</c:f>
              <c:numCache>
                <c:formatCode>General</c:formatCode>
                <c:ptCount val="5"/>
                <c:pt idx="0">
                  <c:v>9.1077790105875263</c:v>
                </c:pt>
                <c:pt idx="1">
                  <c:v>18.146242264100806</c:v>
                </c:pt>
                <c:pt idx="2">
                  <c:v>27.046551069056541</c:v>
                </c:pt>
                <c:pt idx="3">
                  <c:v>35.741119668046025</c:v>
                </c:pt>
                <c:pt idx="4">
                  <c:v>44.163578708066936</c:v>
                </c:pt>
              </c:numCache>
            </c:numRef>
          </c:cat>
          <c:val>
            <c:numRef>
              <c:f>Sheet2!$A$2:$A$6</c:f>
              <c:numCache>
                <c:formatCode>General</c:formatCode>
                <c:ptCount val="5"/>
                <c:pt idx="0">
                  <c:v>2.04</c:v>
                </c:pt>
                <c:pt idx="1">
                  <c:v>2.04</c:v>
                </c:pt>
                <c:pt idx="2">
                  <c:v>2.0426315789473684</c:v>
                </c:pt>
                <c:pt idx="3">
                  <c:v>2.0526315789473681</c:v>
                </c:pt>
                <c:pt idx="4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E-441A-A7BC-7C7023CF5C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9727728"/>
        <c:axId val="2497280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9.1077790105875263</c:v>
                      </c:pt>
                      <c:pt idx="1">
                        <c:v>18.146242264100806</c:v>
                      </c:pt>
                      <c:pt idx="2">
                        <c:v>27.046551069056541</c:v>
                      </c:pt>
                      <c:pt idx="3">
                        <c:v>35.741119668046025</c:v>
                      </c:pt>
                      <c:pt idx="4">
                        <c:v>44.163578708066936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9.1077790105875263</c:v>
                      </c:pt>
                      <c:pt idx="1">
                        <c:v>18.146242264100806</c:v>
                      </c:pt>
                      <c:pt idx="2">
                        <c:v>27.046551069056541</c:v>
                      </c:pt>
                      <c:pt idx="3">
                        <c:v>35.741119668046025</c:v>
                      </c:pt>
                      <c:pt idx="4">
                        <c:v>44.163578708066936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29E-441A-A7BC-7C7023CF5CD7}"/>
                  </c:ext>
                </c:extLst>
              </c15:ser>
            </c15:filteredLineSeries>
          </c:ext>
        </c:extLst>
      </c:lineChart>
      <c:catAx>
        <c:axId val="2497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8056"/>
        <c:crosses val="autoZero"/>
        <c:auto val="1"/>
        <c:lblAlgn val="ctr"/>
        <c:lblOffset val="100"/>
        <c:noMultiLvlLbl val="0"/>
      </c:catAx>
      <c:valAx>
        <c:axId val="2497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Period Vs.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Period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Sheet2!$B$16:$B$20</c:f>
              <c:numCache>
                <c:formatCode>General</c:formatCode>
                <c:ptCount val="5"/>
                <c:pt idx="0">
                  <c:v>101.5</c:v>
                </c:pt>
                <c:pt idx="1">
                  <c:v>92.5</c:v>
                </c:pt>
                <c:pt idx="2">
                  <c:v>83.2</c:v>
                </c:pt>
                <c:pt idx="3">
                  <c:v>74.5</c:v>
                </c:pt>
                <c:pt idx="4">
                  <c:v>69</c:v>
                </c:pt>
              </c:numCache>
            </c:numRef>
          </c:cat>
          <c:val>
            <c:numRef>
              <c:f>Sheet2!$A$16:$A$20</c:f>
              <c:numCache>
                <c:formatCode>General</c:formatCode>
                <c:ptCount val="5"/>
                <c:pt idx="0">
                  <c:v>2.02</c:v>
                </c:pt>
                <c:pt idx="1">
                  <c:v>1.96</c:v>
                </c:pt>
                <c:pt idx="2">
                  <c:v>1.85</c:v>
                </c:pt>
                <c:pt idx="3">
                  <c:v>1.76</c:v>
                </c:pt>
                <c:pt idx="4">
                  <c:v>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3-46FF-97FA-A4BCA8F21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29976"/>
        <c:axId val="52182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Sheet2!$B$15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Sheet2!$B$16:$B$20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</c:v>
                      </c:pt>
                      <c:pt idx="1">
                        <c:v>92.5</c:v>
                      </c:pt>
                      <c:pt idx="2">
                        <c:v>83.2</c:v>
                      </c:pt>
                      <c:pt idx="3">
                        <c:v>74.5</c:v>
                      </c:pt>
                      <c:pt idx="4">
                        <c:v>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Sheet2!$B$16:$B$20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</c:v>
                      </c:pt>
                      <c:pt idx="1">
                        <c:v>92.5</c:v>
                      </c:pt>
                      <c:pt idx="2">
                        <c:v>83.2</c:v>
                      </c:pt>
                      <c:pt idx="3">
                        <c:v>74.5</c:v>
                      </c:pt>
                      <c:pt idx="4">
                        <c:v>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663-46FF-97FA-A4BCA8F21F6A}"/>
                  </c:ext>
                </c:extLst>
              </c15:ser>
            </c15:filteredLineSeries>
          </c:ext>
        </c:extLst>
      </c:lineChart>
      <c:catAx>
        <c:axId val="52182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26696"/>
        <c:crosses val="autoZero"/>
        <c:auto val="1"/>
        <c:lblAlgn val="ctr"/>
        <c:lblOffset val="100"/>
        <c:noMultiLvlLbl val="0"/>
      </c:catAx>
      <c:valAx>
        <c:axId val="5218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2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ln(Period) Vs. ln(Length)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Sheet2!$A$29</c:f>
              <c:strCache>
                <c:ptCount val="1"/>
                <c:pt idx="0">
                  <c:v>ln(Period)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Sheet2!$B$30:$B$34</c:f>
              <c:numCache>
                <c:formatCode>General</c:formatCode>
                <c:ptCount val="5"/>
                <c:pt idx="0">
                  <c:v>4.6200587984818418</c:v>
                </c:pt>
                <c:pt idx="1">
                  <c:v>4.5272086445183799</c:v>
                </c:pt>
                <c:pt idx="2">
                  <c:v>4.4212473478271628</c:v>
                </c:pt>
                <c:pt idx="3">
                  <c:v>4.3107991253855138</c:v>
                </c:pt>
                <c:pt idx="4">
                  <c:v>4.2341065045972597</c:v>
                </c:pt>
              </c:numCache>
            </c:numRef>
          </c:cat>
          <c:val>
            <c:numRef>
              <c:f>Sheet2!$A$30:$A$34</c:f>
              <c:numCache>
                <c:formatCode>General</c:formatCode>
                <c:ptCount val="5"/>
                <c:pt idx="0">
                  <c:v>0.70309751141311339</c:v>
                </c:pt>
                <c:pt idx="1">
                  <c:v>0.67294447324242579</c:v>
                </c:pt>
                <c:pt idx="2">
                  <c:v>0.61518563909023349</c:v>
                </c:pt>
                <c:pt idx="3">
                  <c:v>0.56531380905006046</c:v>
                </c:pt>
                <c:pt idx="4">
                  <c:v>0.52472852893498212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4-409E-ADA5-790E09CC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50400"/>
        <c:axId val="1478533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Sheet2!$B$29</c15:sqref>
                        </c15:formulaRef>
                      </c:ext>
                    </c:extLst>
                    <c:strCache>
                      <c:ptCount val="1"/>
                      <c:pt idx="0">
                        <c:v>ln(Length)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Sheet2!$B$30:$B$34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4.6200587984818418</c:v>
                      </c:pt>
                      <c:pt idx="1">
                        <c:v>4.5272086445183799</c:v>
                      </c:pt>
                      <c:pt idx="2">
                        <c:v>4.4212473478271628</c:v>
                      </c:pt>
                      <c:pt idx="3">
                        <c:v>4.3107991253855138</c:v>
                      </c:pt>
                      <c:pt idx="4">
                        <c:v>4.2341065045972597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Sheet2!$B$30:$B$34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4.6200587984818418</c:v>
                      </c:pt>
                      <c:pt idx="1">
                        <c:v>4.5272086445183799</c:v>
                      </c:pt>
                      <c:pt idx="2">
                        <c:v>4.4212473478271628</c:v>
                      </c:pt>
                      <c:pt idx="3">
                        <c:v>4.3107991253855138</c:v>
                      </c:pt>
                      <c:pt idx="4">
                        <c:v>4.2341065045972597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C54-409E-ADA5-790E09CC095A}"/>
                  </c:ext>
                </c:extLst>
              </c15:ser>
            </c15:filteredLineSeries>
          </c:ext>
        </c:extLst>
      </c:lineChart>
      <c:catAx>
        <c:axId val="14785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ln(Length)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3352"/>
        <c:crosses val="autoZero"/>
        <c:auto val="1"/>
        <c:lblAlgn val="ctr"/>
        <c:lblOffset val="100"/>
        <c:noMultiLvlLbl val="0"/>
      </c:catAx>
      <c:valAx>
        <c:axId val="14785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ln(Period)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1328737</xdr:colOff>
      <xdr:row>0</xdr:row>
      <xdr:rowOff>114300</xdr:rowOff>
    </xdr:from>
    <xdr:to>
      <xdr:col>8</xdr:col>
      <xdr:colOff>452437</xdr:colOff>
      <xdr:row>13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0D76E-D51C-4A13-9799-283670FBE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</xdr:colOff>
      <xdr:row>13</xdr:row>
      <xdr:rowOff>200025</xdr:rowOff>
    </xdr:from>
    <xdr:to>
      <xdr:col>8</xdr:col>
      <xdr:colOff>490537</xdr:colOff>
      <xdr:row>26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D6891-CEFC-4B71-8F46-5A8CA2098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33337</xdr:colOff>
      <xdr:row>27</xdr:row>
      <xdr:rowOff>190500</xdr:rowOff>
    </xdr:from>
    <xdr:to>
      <xdr:col>8</xdr:col>
      <xdr:colOff>490537</xdr:colOff>
      <xdr:row>40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4268C4-6051-41DA-BD9E-480AE3846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E814-A031-5F41-8CB1-158CBFFBE6E3}">
  <dimension ref="A1:I63"/>
  <sheetViews>
    <sheetView tabSelected="1" topLeftCell="F1" zoomScaleNormal="100" workbookViewId="0">
      <selection activeCell="H28" sqref="H28"/>
    </sheetView>
  </sheetViews>
  <sheetFormatPr defaultColWidth="10.875" defaultRowHeight="17.25" x14ac:dyDescent="0.3"/>
  <cols>
    <col min="1" max="1" width="10.875" style="1"/>
    <col min="2" max="2" width="44" style="1" customWidth="1"/>
    <col min="3" max="3" width="39.375" style="1" customWidth="1"/>
    <col min="4" max="5" width="39.5" style="1" customWidth="1"/>
    <col min="6" max="6" width="48.5" style="1" customWidth="1"/>
    <col min="7" max="7" width="31.5" style="1" customWidth="1"/>
    <col min="8" max="8" width="50.375" style="1" customWidth="1"/>
    <col min="9" max="9" width="19.375" style="1" customWidth="1"/>
    <col min="10" max="16384" width="10.875" style="1"/>
  </cols>
  <sheetData>
    <row r="1" spans="1:9" x14ac:dyDescent="0.3">
      <c r="A1" s="1" t="s">
        <v>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H1" s="1" t="s">
        <v>0</v>
      </c>
      <c r="I1" s="1" t="s">
        <v>1</v>
      </c>
    </row>
    <row r="2" spans="1:9" x14ac:dyDescent="0.3">
      <c r="A2" s="1">
        <v>1</v>
      </c>
      <c r="B2" s="1">
        <v>2.04</v>
      </c>
      <c r="C2" s="1">
        <v>2.04</v>
      </c>
      <c r="D2" s="1">
        <v>2.04</v>
      </c>
      <c r="E2" s="1">
        <v>2.0499999999999998</v>
      </c>
      <c r="H2" s="1" t="s">
        <v>30</v>
      </c>
      <c r="I2" s="1">
        <v>104.5</v>
      </c>
    </row>
    <row r="3" spans="1:9" x14ac:dyDescent="0.3">
      <c r="A3" s="1">
        <f xml:space="preserve"> 1 + A2</f>
        <v>2</v>
      </c>
      <c r="B3" s="1">
        <v>2.04</v>
      </c>
      <c r="C3" s="1">
        <v>2.04</v>
      </c>
      <c r="D3" s="1">
        <v>2.04</v>
      </c>
      <c r="E3" s="1">
        <v>2.0499999999999998</v>
      </c>
      <c r="H3" s="1" t="s">
        <v>29</v>
      </c>
      <c r="I3" s="1">
        <v>103</v>
      </c>
    </row>
    <row r="4" spans="1:9" x14ac:dyDescent="0.3">
      <c r="A4" s="1">
        <f t="shared" ref="A4:A20" si="0" xml:space="preserve"> 1 + A3</f>
        <v>3</v>
      </c>
      <c r="B4" s="1">
        <v>2.04</v>
      </c>
      <c r="C4" s="1">
        <v>2.04</v>
      </c>
      <c r="D4" s="1">
        <v>2.04</v>
      </c>
      <c r="E4" s="1">
        <v>2.0499999999999998</v>
      </c>
      <c r="H4" s="1" t="s">
        <v>31</v>
      </c>
      <c r="I4" s="1">
        <v>102.5</v>
      </c>
    </row>
    <row r="5" spans="1:9" x14ac:dyDescent="0.3">
      <c r="A5" s="1">
        <f t="shared" si="0"/>
        <v>4</v>
      </c>
      <c r="B5" s="1">
        <v>2.04</v>
      </c>
      <c r="C5" s="1">
        <v>2.04</v>
      </c>
      <c r="D5" s="1">
        <v>2.04</v>
      </c>
      <c r="E5" s="1">
        <v>2.0499999999999998</v>
      </c>
      <c r="H5" s="1" t="s">
        <v>3</v>
      </c>
      <c r="I5" s="1">
        <f xml:space="preserve"> SIN(0.0872665) * I2</f>
        <v>9.1077790105875263</v>
      </c>
    </row>
    <row r="6" spans="1:9" x14ac:dyDescent="0.3">
      <c r="A6" s="1">
        <f t="shared" si="0"/>
        <v>5</v>
      </c>
      <c r="B6" s="1">
        <v>2.04</v>
      </c>
      <c r="C6" s="1">
        <v>2.04</v>
      </c>
      <c r="D6" s="1">
        <v>2.0499999999999998</v>
      </c>
      <c r="E6" s="1">
        <v>2.06</v>
      </c>
      <c r="H6" s="1" t="s">
        <v>4</v>
      </c>
      <c r="I6" s="1">
        <f>SIN(0.174533) * I2</f>
        <v>18.146242264100806</v>
      </c>
    </row>
    <row r="7" spans="1:9" x14ac:dyDescent="0.3">
      <c r="A7" s="1">
        <f t="shared" si="0"/>
        <v>6</v>
      </c>
      <c r="B7" s="1">
        <v>2.04</v>
      </c>
      <c r="C7" s="1">
        <v>2.04</v>
      </c>
      <c r="D7" s="1">
        <v>2.04</v>
      </c>
      <c r="E7" s="1">
        <v>2.0499999999999998</v>
      </c>
      <c r="H7" s="1" t="s">
        <v>5</v>
      </c>
      <c r="I7" s="1">
        <f>SIN(0.261799) * I2</f>
        <v>27.046551069056541</v>
      </c>
    </row>
    <row r="8" spans="1:9" x14ac:dyDescent="0.3">
      <c r="A8" s="1">
        <f t="shared" si="0"/>
        <v>7</v>
      </c>
      <c r="B8" s="1">
        <v>2.04</v>
      </c>
      <c r="C8" s="1">
        <v>2.04</v>
      </c>
      <c r="D8" s="1">
        <v>2.04</v>
      </c>
      <c r="E8" s="1">
        <v>2.0499999999999998</v>
      </c>
      <c r="H8" s="1" t="s">
        <v>12</v>
      </c>
      <c r="I8" s="1">
        <f>SIN(0.349066) * I2</f>
        <v>35.741119668046025</v>
      </c>
    </row>
    <row r="9" spans="1:9" x14ac:dyDescent="0.3">
      <c r="A9" s="1">
        <f t="shared" si="0"/>
        <v>8</v>
      </c>
      <c r="B9" s="1">
        <v>2.04</v>
      </c>
      <c r="C9" s="1">
        <v>2.04</v>
      </c>
      <c r="D9" s="1">
        <v>2.0499999999999998</v>
      </c>
      <c r="E9" s="1">
        <v>2.06</v>
      </c>
      <c r="H9" s="1" t="s">
        <v>13</v>
      </c>
      <c r="I9" s="1">
        <f>SIN(0.436332) * I2</f>
        <v>44.163578708066936</v>
      </c>
    </row>
    <row r="10" spans="1:9" x14ac:dyDescent="0.3">
      <c r="A10" s="1">
        <f t="shared" si="0"/>
        <v>9</v>
      </c>
      <c r="B10" s="1">
        <v>2.04</v>
      </c>
      <c r="C10" s="1">
        <v>2.04</v>
      </c>
      <c r="D10" s="1">
        <v>2.04</v>
      </c>
      <c r="E10" s="1">
        <v>2.0499999999999998</v>
      </c>
    </row>
    <row r="11" spans="1:9" x14ac:dyDescent="0.3">
      <c r="A11" s="1">
        <f t="shared" si="0"/>
        <v>10</v>
      </c>
      <c r="B11" s="1">
        <v>2.04</v>
      </c>
      <c r="C11" s="1">
        <v>2.04</v>
      </c>
      <c r="D11" s="1">
        <v>2.04</v>
      </c>
      <c r="E11" s="1">
        <v>2.0499999999999998</v>
      </c>
      <c r="H11" s="1" t="s">
        <v>14</v>
      </c>
      <c r="I11" s="1">
        <f>97 + 4.5</f>
        <v>101.5</v>
      </c>
    </row>
    <row r="12" spans="1:9" x14ac:dyDescent="0.3">
      <c r="A12" s="1">
        <f t="shared" si="0"/>
        <v>11</v>
      </c>
      <c r="B12" s="1">
        <v>2.04</v>
      </c>
      <c r="C12" s="1">
        <v>2.04</v>
      </c>
      <c r="D12" s="1">
        <v>2.0499999999999998</v>
      </c>
      <c r="E12" s="1">
        <v>2.06</v>
      </c>
      <c r="H12" s="1" t="s">
        <v>19</v>
      </c>
      <c r="I12" s="1">
        <f>SIN(0.0872665) * I11</f>
        <v>8.8463116705706586</v>
      </c>
    </row>
    <row r="13" spans="1:9" x14ac:dyDescent="0.3">
      <c r="A13" s="1">
        <f t="shared" si="0"/>
        <v>12</v>
      </c>
      <c r="B13" s="1">
        <v>2.04</v>
      </c>
      <c r="C13" s="1">
        <v>2.04</v>
      </c>
      <c r="D13" s="1">
        <v>2.04</v>
      </c>
      <c r="E13" s="1">
        <v>2.0499999999999998</v>
      </c>
      <c r="H13" s="1" t="s">
        <v>15</v>
      </c>
      <c r="I13" s="1">
        <f>88 + 4.5</f>
        <v>92.5</v>
      </c>
    </row>
    <row r="14" spans="1:9" x14ac:dyDescent="0.3">
      <c r="A14" s="1">
        <f t="shared" si="0"/>
        <v>13</v>
      </c>
      <c r="B14" s="1">
        <v>2.04</v>
      </c>
      <c r="C14" s="1">
        <v>2.04</v>
      </c>
      <c r="D14" s="1">
        <v>2.04</v>
      </c>
      <c r="E14" s="1">
        <v>2.0499999999999998</v>
      </c>
      <c r="H14" s="1" t="s">
        <v>20</v>
      </c>
      <c r="I14" s="1">
        <f>SIN(0.0872665) * I13</f>
        <v>8.0619096505200591</v>
      </c>
    </row>
    <row r="15" spans="1:9" x14ac:dyDescent="0.3">
      <c r="A15" s="1">
        <f t="shared" si="0"/>
        <v>14</v>
      </c>
      <c r="B15" s="1">
        <v>2.04</v>
      </c>
      <c r="C15" s="1">
        <v>2.04</v>
      </c>
      <c r="D15" s="1">
        <v>2.0499999999999998</v>
      </c>
      <c r="E15" s="1">
        <v>2.06</v>
      </c>
      <c r="H15" s="1" t="s">
        <v>16</v>
      </c>
      <c r="I15" s="1">
        <f>78.7 + 4.5</f>
        <v>83.2</v>
      </c>
    </row>
    <row r="16" spans="1:9" x14ac:dyDescent="0.3">
      <c r="A16" s="1">
        <f t="shared" si="0"/>
        <v>15</v>
      </c>
      <c r="B16" s="1">
        <v>2.04</v>
      </c>
      <c r="C16" s="1">
        <v>2.04</v>
      </c>
      <c r="D16" s="1">
        <v>2.04</v>
      </c>
      <c r="E16" s="1">
        <v>2.0499999999999998</v>
      </c>
      <c r="H16" s="1" t="s">
        <v>21</v>
      </c>
      <c r="I16" s="1">
        <f xml:space="preserve"> SIN(0.0872665) * I15</f>
        <v>7.251360896467772</v>
      </c>
    </row>
    <row r="17" spans="1:9" x14ac:dyDescent="0.3">
      <c r="A17" s="1">
        <f t="shared" si="0"/>
        <v>16</v>
      </c>
      <c r="B17" s="1">
        <v>2.04</v>
      </c>
      <c r="C17" s="1">
        <v>2.04</v>
      </c>
      <c r="D17" s="1">
        <v>2.04</v>
      </c>
      <c r="E17" s="1">
        <v>2.0499999999999998</v>
      </c>
      <c r="H17" s="1" t="s">
        <v>17</v>
      </c>
      <c r="I17" s="1">
        <v>74.5</v>
      </c>
    </row>
    <row r="18" spans="1:9" x14ac:dyDescent="0.3">
      <c r="A18" s="1">
        <f t="shared" si="0"/>
        <v>17</v>
      </c>
      <c r="B18" s="1">
        <v>2.04</v>
      </c>
      <c r="C18" s="1">
        <v>2.04</v>
      </c>
      <c r="D18" s="1">
        <v>2.0499999999999998</v>
      </c>
      <c r="E18" s="1">
        <v>2.06</v>
      </c>
      <c r="H18" s="1" t="s">
        <v>22</v>
      </c>
      <c r="I18" s="1">
        <f>SIN(0.0872665) * I17</f>
        <v>6.4931056104188576</v>
      </c>
    </row>
    <row r="19" spans="1:9" x14ac:dyDescent="0.3">
      <c r="A19" s="1">
        <f t="shared" si="0"/>
        <v>18</v>
      </c>
      <c r="B19" s="1">
        <v>2.04</v>
      </c>
      <c r="C19" s="1">
        <v>2.04</v>
      </c>
      <c r="D19" s="1">
        <v>2.04</v>
      </c>
      <c r="E19" s="1">
        <v>2.0499999999999998</v>
      </c>
      <c r="H19" s="1" t="s">
        <v>18</v>
      </c>
      <c r="I19" s="1">
        <f>64.5 + 4.5</f>
        <v>69</v>
      </c>
    </row>
    <row r="20" spans="1:9" x14ac:dyDescent="0.3">
      <c r="A20" s="1">
        <f t="shared" si="0"/>
        <v>19</v>
      </c>
      <c r="B20" s="1">
        <v>2.04</v>
      </c>
      <c r="C20" s="1">
        <v>2.04</v>
      </c>
      <c r="D20" s="1">
        <v>2.04</v>
      </c>
      <c r="E20" s="1">
        <v>2.0499999999999998</v>
      </c>
      <c r="H20" s="1" t="s">
        <v>23</v>
      </c>
      <c r="I20" s="1">
        <f>SIN(0.0872665) * I19</f>
        <v>6.0137488203879359</v>
      </c>
    </row>
    <row r="21" spans="1:9" x14ac:dyDescent="0.3">
      <c r="A21" s="1" t="s">
        <v>6</v>
      </c>
      <c r="B21" s="1">
        <f>AVERAGE(B2:B20)</f>
        <v>2.0399999999999996</v>
      </c>
      <c r="C21" s="1">
        <f>AVERAGE(C2:C20)</f>
        <v>2.0399999999999996</v>
      </c>
      <c r="D21" s="1">
        <f>AVERAGE(D2:D20)</f>
        <v>2.0426315789473684</v>
      </c>
      <c r="E21" s="1">
        <f>AVERAGE(E2:E20)</f>
        <v>2.0526315789473681</v>
      </c>
      <c r="F21" s="1">
        <v>2.06</v>
      </c>
      <c r="G21" s="1">
        <f xml:space="preserve"> AVERAGE(B21:F21)</f>
        <v>2.0470526315789472</v>
      </c>
    </row>
    <row r="22" spans="1:9" x14ac:dyDescent="0.3">
      <c r="B22" s="1" t="s">
        <v>24</v>
      </c>
      <c r="C22" s="1" t="s">
        <v>25</v>
      </c>
      <c r="D22" s="1" t="s">
        <v>26</v>
      </c>
      <c r="E22" s="1" t="s">
        <v>28</v>
      </c>
      <c r="F22" s="1" t="s">
        <v>27</v>
      </c>
    </row>
    <row r="23" spans="1:9" x14ac:dyDescent="0.3">
      <c r="A23" s="1">
        <v>1</v>
      </c>
      <c r="H23" s="1" t="s">
        <v>32</v>
      </c>
      <c r="I23" s="1">
        <f>SIN(0.0872665) * I3</f>
        <v>8.9770453405790924</v>
      </c>
    </row>
    <row r="24" spans="1:9" x14ac:dyDescent="0.3">
      <c r="A24" s="1">
        <f xml:space="preserve"> 1+ A23</f>
        <v>2</v>
      </c>
      <c r="H24" s="1" t="s">
        <v>33</v>
      </c>
      <c r="I24" s="1">
        <f>SIN(0.0872665) * I4</f>
        <v>8.9334674505762806</v>
      </c>
    </row>
    <row r="25" spans="1:9" x14ac:dyDescent="0.3">
      <c r="A25" s="1">
        <f t="shared" ref="A25:A41" si="1" xml:space="preserve"> 1+ A24</f>
        <v>3</v>
      </c>
    </row>
    <row r="26" spans="1:9" x14ac:dyDescent="0.3">
      <c r="A26" s="1">
        <f t="shared" si="1"/>
        <v>4</v>
      </c>
    </row>
    <row r="27" spans="1:9" x14ac:dyDescent="0.3">
      <c r="A27" s="1">
        <f t="shared" si="1"/>
        <v>5</v>
      </c>
      <c r="H27" s="1">
        <f>I2 / ((G21 / (2 * 3.14))^2) / 100</f>
        <v>9.8350723731148815</v>
      </c>
    </row>
    <row r="28" spans="1:9" x14ac:dyDescent="0.3">
      <c r="A28" s="1">
        <f t="shared" si="1"/>
        <v>6</v>
      </c>
    </row>
    <row r="29" spans="1:9" x14ac:dyDescent="0.3">
      <c r="A29" s="1">
        <f t="shared" si="1"/>
        <v>7</v>
      </c>
    </row>
    <row r="30" spans="1:9" x14ac:dyDescent="0.3">
      <c r="A30" s="1">
        <f t="shared" si="1"/>
        <v>8</v>
      </c>
    </row>
    <row r="31" spans="1:9" x14ac:dyDescent="0.3">
      <c r="A31" s="1">
        <f t="shared" si="1"/>
        <v>9</v>
      </c>
    </row>
    <row r="32" spans="1:9" x14ac:dyDescent="0.3">
      <c r="A32" s="1">
        <f t="shared" si="1"/>
        <v>10</v>
      </c>
    </row>
    <row r="33" spans="1:7" x14ac:dyDescent="0.3">
      <c r="A33" s="1">
        <f t="shared" si="1"/>
        <v>11</v>
      </c>
    </row>
    <row r="34" spans="1:7" x14ac:dyDescent="0.3">
      <c r="A34" s="1">
        <f t="shared" si="1"/>
        <v>12</v>
      </c>
    </row>
    <row r="35" spans="1:7" x14ac:dyDescent="0.3">
      <c r="A35" s="1">
        <f t="shared" si="1"/>
        <v>13</v>
      </c>
    </row>
    <row r="36" spans="1:7" x14ac:dyDescent="0.3">
      <c r="A36" s="1">
        <f t="shared" si="1"/>
        <v>14</v>
      </c>
    </row>
    <row r="37" spans="1:7" x14ac:dyDescent="0.3">
      <c r="A37" s="1">
        <f t="shared" si="1"/>
        <v>15</v>
      </c>
    </row>
    <row r="38" spans="1:7" x14ac:dyDescent="0.3">
      <c r="A38" s="1">
        <f t="shared" si="1"/>
        <v>16</v>
      </c>
    </row>
    <row r="39" spans="1:7" x14ac:dyDescent="0.3">
      <c r="A39" s="1">
        <f t="shared" si="1"/>
        <v>17</v>
      </c>
    </row>
    <row r="40" spans="1:7" x14ac:dyDescent="0.3">
      <c r="A40" s="1">
        <f t="shared" si="1"/>
        <v>18</v>
      </c>
    </row>
    <row r="41" spans="1:7" x14ac:dyDescent="0.3">
      <c r="A41" s="1">
        <f t="shared" si="1"/>
        <v>19</v>
      </c>
    </row>
    <row r="42" spans="1:7" x14ac:dyDescent="0.3">
      <c r="A42" s="1" t="s">
        <v>6</v>
      </c>
      <c r="B42" s="1">
        <v>2.02</v>
      </c>
      <c r="C42" s="1">
        <v>1.96</v>
      </c>
      <c r="D42" s="1">
        <v>1.85</v>
      </c>
      <c r="E42" s="1">
        <v>1.76</v>
      </c>
      <c r="F42" s="1">
        <v>1.69</v>
      </c>
      <c r="G42" s="1">
        <f>AVERAGE(B42:F42)</f>
        <v>1.8559999999999999</v>
      </c>
    </row>
    <row r="43" spans="1:7" x14ac:dyDescent="0.3">
      <c r="B43" s="1" t="s">
        <v>34</v>
      </c>
      <c r="C43" s="1" t="s">
        <v>35</v>
      </c>
    </row>
    <row r="44" spans="1:7" x14ac:dyDescent="0.3">
      <c r="A44" s="1">
        <v>1</v>
      </c>
    </row>
    <row r="45" spans="1:7" x14ac:dyDescent="0.3">
      <c r="A45" s="1">
        <f xml:space="preserve"> 1+ A44</f>
        <v>2</v>
      </c>
    </row>
    <row r="46" spans="1:7" x14ac:dyDescent="0.3">
      <c r="A46" s="1">
        <f t="shared" ref="A46:A62" si="2" xml:space="preserve"> 1+ A45</f>
        <v>3</v>
      </c>
    </row>
    <row r="47" spans="1:7" x14ac:dyDescent="0.3">
      <c r="A47" s="1">
        <f t="shared" si="2"/>
        <v>4</v>
      </c>
    </row>
    <row r="48" spans="1:7" x14ac:dyDescent="0.3">
      <c r="A48" s="1">
        <f t="shared" si="2"/>
        <v>5</v>
      </c>
    </row>
    <row r="49" spans="1:7" x14ac:dyDescent="0.3">
      <c r="A49" s="1">
        <f t="shared" si="2"/>
        <v>6</v>
      </c>
    </row>
    <row r="50" spans="1:7" x14ac:dyDescent="0.3">
      <c r="A50" s="1">
        <f t="shared" si="2"/>
        <v>7</v>
      </c>
    </row>
    <row r="51" spans="1:7" x14ac:dyDescent="0.3">
      <c r="A51" s="1">
        <f t="shared" si="2"/>
        <v>8</v>
      </c>
    </row>
    <row r="52" spans="1:7" x14ac:dyDescent="0.3">
      <c r="A52" s="1">
        <f t="shared" si="2"/>
        <v>9</v>
      </c>
    </row>
    <row r="53" spans="1:7" x14ac:dyDescent="0.3">
      <c r="A53" s="1">
        <f t="shared" si="2"/>
        <v>10</v>
      </c>
    </row>
    <row r="54" spans="1:7" x14ac:dyDescent="0.3">
      <c r="A54" s="1">
        <f t="shared" si="2"/>
        <v>11</v>
      </c>
    </row>
    <row r="55" spans="1:7" x14ac:dyDescent="0.3">
      <c r="A55" s="1">
        <f t="shared" si="2"/>
        <v>12</v>
      </c>
    </row>
    <row r="56" spans="1:7" x14ac:dyDescent="0.3">
      <c r="A56" s="1">
        <f t="shared" si="2"/>
        <v>13</v>
      </c>
    </row>
    <row r="57" spans="1:7" x14ac:dyDescent="0.3">
      <c r="A57" s="1">
        <f t="shared" si="2"/>
        <v>14</v>
      </c>
    </row>
    <row r="58" spans="1:7" x14ac:dyDescent="0.3">
      <c r="A58" s="1">
        <f t="shared" si="2"/>
        <v>15</v>
      </c>
    </row>
    <row r="59" spans="1:7" x14ac:dyDescent="0.3">
      <c r="A59" s="1">
        <f t="shared" si="2"/>
        <v>16</v>
      </c>
    </row>
    <row r="60" spans="1:7" x14ac:dyDescent="0.3">
      <c r="A60" s="1">
        <f t="shared" si="2"/>
        <v>17</v>
      </c>
    </row>
    <row r="61" spans="1:7" x14ac:dyDescent="0.3">
      <c r="A61" s="1">
        <f t="shared" si="2"/>
        <v>18</v>
      </c>
    </row>
    <row r="62" spans="1:7" x14ac:dyDescent="0.3">
      <c r="A62" s="1">
        <f t="shared" si="2"/>
        <v>19</v>
      </c>
    </row>
    <row r="63" spans="1:7" x14ac:dyDescent="0.3">
      <c r="B63" s="1">
        <v>2.0299999999999998</v>
      </c>
      <c r="C63" s="1">
        <v>2.02</v>
      </c>
      <c r="G63" s="1">
        <f>AVERAGE(B63:C63)</f>
        <v>2.0249999999999999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42F5-4FF8-407B-862A-BD5EBB764185}">
  <dimension ref="A1:K74"/>
  <sheetViews>
    <sheetView topLeftCell="A7" workbookViewId="0">
      <selection activeCell="K5" sqref="K5"/>
    </sheetView>
  </sheetViews>
  <sheetFormatPr defaultRowHeight="17.25" x14ac:dyDescent="0.3"/>
  <cols>
    <col min="1" max="1" width="20.75" style="1" customWidth="1"/>
    <col min="2" max="2" width="17.5" style="1" customWidth="1"/>
    <col min="3" max="3" width="12.375" style="1" customWidth="1"/>
    <col min="4" max="16384" width="9" style="1"/>
  </cols>
  <sheetData>
    <row r="1" spans="1:2" x14ac:dyDescent="0.3">
      <c r="A1" s="1" t="s">
        <v>36</v>
      </c>
      <c r="B1" s="1" t="s">
        <v>38</v>
      </c>
    </row>
    <row r="2" spans="1:2" x14ac:dyDescent="0.3">
      <c r="A2" s="1">
        <v>2.04</v>
      </c>
      <c r="B2" s="1">
        <v>9.1077790105875263</v>
      </c>
    </row>
    <row r="3" spans="1:2" x14ac:dyDescent="0.3">
      <c r="A3" s="1">
        <v>2.04</v>
      </c>
      <c r="B3" s="1">
        <v>18.146242264100806</v>
      </c>
    </row>
    <row r="4" spans="1:2" x14ac:dyDescent="0.3">
      <c r="A4" s="1">
        <v>2.0426315789473684</v>
      </c>
      <c r="B4" s="1">
        <v>27.046551069056541</v>
      </c>
    </row>
    <row r="5" spans="1:2" x14ac:dyDescent="0.3">
      <c r="A5" s="1">
        <v>2.0526315789473681</v>
      </c>
      <c r="B5" s="1">
        <v>35.741119668046025</v>
      </c>
    </row>
    <row r="6" spans="1:2" x14ac:dyDescent="0.3">
      <c r="A6" s="1">
        <v>2.06</v>
      </c>
      <c r="B6" s="1">
        <v>44.163578708066936</v>
      </c>
    </row>
    <row r="15" spans="1:2" x14ac:dyDescent="0.3">
      <c r="A15" s="1" t="s">
        <v>36</v>
      </c>
      <c r="B15" s="1" t="s">
        <v>37</v>
      </c>
    </row>
    <row r="16" spans="1:2" x14ac:dyDescent="0.3">
      <c r="A16" s="1">
        <v>2.02</v>
      </c>
      <c r="B16" s="1">
        <v>101.5</v>
      </c>
    </row>
    <row r="17" spans="1:2" x14ac:dyDescent="0.3">
      <c r="A17" s="1">
        <v>1.96</v>
      </c>
      <c r="B17" s="1">
        <v>92.5</v>
      </c>
    </row>
    <row r="18" spans="1:2" x14ac:dyDescent="0.3">
      <c r="A18" s="1">
        <v>1.85</v>
      </c>
      <c r="B18" s="1">
        <v>83.2</v>
      </c>
    </row>
    <row r="19" spans="1:2" x14ac:dyDescent="0.3">
      <c r="A19" s="1">
        <v>1.76</v>
      </c>
      <c r="B19" s="1">
        <v>74.5</v>
      </c>
    </row>
    <row r="20" spans="1:2" x14ac:dyDescent="0.3">
      <c r="A20" s="1">
        <v>1.69</v>
      </c>
      <c r="B20" s="1">
        <v>69</v>
      </c>
    </row>
    <row r="29" spans="1:2" x14ac:dyDescent="0.3">
      <c r="A29" s="1" t="s">
        <v>39</v>
      </c>
      <c r="B29" s="1" t="s">
        <v>40</v>
      </c>
    </row>
    <row r="30" spans="1:2" x14ac:dyDescent="0.3">
      <c r="A30" s="1">
        <f>LN(A16)</f>
        <v>0.70309751141311339</v>
      </c>
      <c r="B30" s="1">
        <f>LN(B16)</f>
        <v>4.6200587984818418</v>
      </c>
    </row>
    <row r="31" spans="1:2" x14ac:dyDescent="0.3">
      <c r="A31" s="1">
        <f t="shared" ref="A31:B34" si="0">LN(A17)</f>
        <v>0.67294447324242579</v>
      </c>
      <c r="B31" s="1">
        <f t="shared" si="0"/>
        <v>4.5272086445183799</v>
      </c>
    </row>
    <row r="32" spans="1:2" x14ac:dyDescent="0.3">
      <c r="A32" s="1">
        <f t="shared" si="0"/>
        <v>0.61518563909023349</v>
      </c>
      <c r="B32" s="1">
        <f t="shared" si="0"/>
        <v>4.4212473478271628</v>
      </c>
    </row>
    <row r="33" spans="1:11" x14ac:dyDescent="0.3">
      <c r="A33" s="1">
        <f t="shared" si="0"/>
        <v>0.56531380905006046</v>
      </c>
      <c r="B33" s="1">
        <f t="shared" si="0"/>
        <v>4.3107991253855138</v>
      </c>
    </row>
    <row r="34" spans="1:11" x14ac:dyDescent="0.3">
      <c r="A34" s="1">
        <f t="shared" si="0"/>
        <v>0.52472852893498212</v>
      </c>
      <c r="B34" s="1">
        <f t="shared" si="0"/>
        <v>4.2341065045972597</v>
      </c>
    </row>
    <row r="42" spans="1:11" x14ac:dyDescent="0.3">
      <c r="C42" t="s">
        <v>41</v>
      </c>
      <c r="D42"/>
      <c r="E42"/>
      <c r="F42"/>
      <c r="G42"/>
      <c r="H42"/>
      <c r="I42"/>
      <c r="J42"/>
      <c r="K42"/>
    </row>
    <row r="43" spans="1:11" ht="18" thickBot="1" x14ac:dyDescent="0.35">
      <c r="C43"/>
      <c r="D43"/>
      <c r="E43"/>
      <c r="F43"/>
      <c r="G43"/>
      <c r="H43"/>
      <c r="I43"/>
      <c r="J43"/>
      <c r="K43"/>
    </row>
    <row r="44" spans="1:11" x14ac:dyDescent="0.3">
      <c r="C44" s="5" t="s">
        <v>42</v>
      </c>
      <c r="D44" s="5"/>
      <c r="E44"/>
      <c r="F44"/>
      <c r="G44"/>
      <c r="H44"/>
      <c r="I44"/>
      <c r="J44"/>
      <c r="K44"/>
    </row>
    <row r="45" spans="1:11" x14ac:dyDescent="0.3">
      <c r="C45" s="2" t="s">
        <v>43</v>
      </c>
      <c r="D45" s="2">
        <v>0.99761490238097095</v>
      </c>
      <c r="E45"/>
      <c r="F45"/>
      <c r="G45"/>
      <c r="H45"/>
      <c r="I45"/>
      <c r="J45"/>
      <c r="K45"/>
    </row>
    <row r="46" spans="1:11" x14ac:dyDescent="0.3">
      <c r="C46" s="2" t="s">
        <v>44</v>
      </c>
      <c r="D46" s="2">
        <v>0.9952354934525941</v>
      </c>
      <c r="E46"/>
      <c r="F46"/>
      <c r="G46"/>
      <c r="H46"/>
      <c r="I46"/>
      <c r="J46"/>
      <c r="K46"/>
    </row>
    <row r="47" spans="1:11" x14ac:dyDescent="0.3">
      <c r="C47" s="2" t="s">
        <v>45</v>
      </c>
      <c r="D47" s="2">
        <v>0.99364732460345884</v>
      </c>
      <c r="E47"/>
      <c r="F47"/>
      <c r="G47"/>
      <c r="H47"/>
      <c r="I47"/>
      <c r="J47"/>
      <c r="K47"/>
    </row>
    <row r="48" spans="1:11" x14ac:dyDescent="0.3">
      <c r="C48" s="2" t="s">
        <v>46</v>
      </c>
      <c r="D48" s="2">
        <v>5.8744041880341722E-3</v>
      </c>
      <c r="E48"/>
      <c r="F48"/>
      <c r="G48"/>
      <c r="H48"/>
      <c r="I48"/>
      <c r="J48"/>
      <c r="K48"/>
    </row>
    <row r="49" spans="3:11" ht="18" thickBot="1" x14ac:dyDescent="0.35">
      <c r="C49" s="3" t="s">
        <v>47</v>
      </c>
      <c r="D49" s="3">
        <v>5</v>
      </c>
      <c r="E49"/>
      <c r="F49"/>
      <c r="G49"/>
      <c r="H49"/>
      <c r="I49"/>
      <c r="J49"/>
      <c r="K49"/>
    </row>
    <row r="50" spans="3:11" x14ac:dyDescent="0.3">
      <c r="C50"/>
      <c r="D50"/>
      <c r="E50"/>
      <c r="F50"/>
      <c r="G50"/>
      <c r="H50"/>
      <c r="I50"/>
      <c r="J50"/>
      <c r="K50"/>
    </row>
    <row r="51" spans="3:11" ht="18" thickBot="1" x14ac:dyDescent="0.35">
      <c r="C51" t="s">
        <v>48</v>
      </c>
      <c r="D51"/>
      <c r="E51"/>
      <c r="F51"/>
      <c r="G51"/>
      <c r="H51"/>
      <c r="I51"/>
      <c r="J51"/>
      <c r="K51"/>
    </row>
    <row r="52" spans="3:11" x14ac:dyDescent="0.3">
      <c r="C52" s="4"/>
      <c r="D52" s="4" t="s">
        <v>53</v>
      </c>
      <c r="E52" s="4" t="s">
        <v>54</v>
      </c>
      <c r="F52" s="4" t="s">
        <v>55</v>
      </c>
      <c r="G52" s="4" t="s">
        <v>56</v>
      </c>
      <c r="H52" s="4" t="s">
        <v>57</v>
      </c>
      <c r="I52"/>
      <c r="J52"/>
      <c r="K52"/>
    </row>
    <row r="53" spans="3:11" x14ac:dyDescent="0.3">
      <c r="C53" s="2" t="s">
        <v>49</v>
      </c>
      <c r="D53" s="2">
        <v>1</v>
      </c>
      <c r="E53" s="2">
        <v>2.162503566003952E-2</v>
      </c>
      <c r="F53" s="2">
        <v>2.162503566003952E-2</v>
      </c>
      <c r="G53" s="2">
        <v>626.6559717466281</v>
      </c>
      <c r="H53" s="2">
        <v>1.3977762583559109E-4</v>
      </c>
      <c r="I53"/>
      <c r="J53"/>
      <c r="K53"/>
    </row>
    <row r="54" spans="3:11" x14ac:dyDescent="0.3">
      <c r="C54" s="2" t="s">
        <v>50</v>
      </c>
      <c r="D54" s="2">
        <v>3</v>
      </c>
      <c r="E54" s="2">
        <v>1.0352587369318027E-4</v>
      </c>
      <c r="F54" s="2">
        <v>3.4508624564393424E-5</v>
      </c>
      <c r="G54" s="2"/>
      <c r="H54" s="2"/>
      <c r="I54"/>
      <c r="J54"/>
      <c r="K54"/>
    </row>
    <row r="55" spans="3:11" ht="18" thickBot="1" x14ac:dyDescent="0.35">
      <c r="C55" s="3" t="s">
        <v>51</v>
      </c>
      <c r="D55" s="3">
        <v>4</v>
      </c>
      <c r="E55" s="3">
        <v>2.1728561533732701E-2</v>
      </c>
      <c r="F55" s="3"/>
      <c r="G55" s="3"/>
      <c r="H55" s="3"/>
      <c r="I55"/>
      <c r="J55"/>
      <c r="K55"/>
    </row>
    <row r="56" spans="3:11" ht="18" thickBot="1" x14ac:dyDescent="0.35">
      <c r="C56"/>
      <c r="D56"/>
      <c r="E56"/>
      <c r="F56"/>
      <c r="G56"/>
      <c r="H56"/>
      <c r="I56"/>
      <c r="J56"/>
      <c r="K56"/>
    </row>
    <row r="57" spans="3:11" x14ac:dyDescent="0.3">
      <c r="C57" s="4"/>
      <c r="D57" s="4" t="s">
        <v>58</v>
      </c>
      <c r="E57" s="4" t="s">
        <v>46</v>
      </c>
      <c r="F57" s="4" t="s">
        <v>59</v>
      </c>
      <c r="G57" s="4" t="s">
        <v>60</v>
      </c>
      <c r="H57" s="4" t="s">
        <v>61</v>
      </c>
      <c r="I57" s="4" t="s">
        <v>62</v>
      </c>
      <c r="J57" s="4" t="s">
        <v>63</v>
      </c>
      <c r="K57" s="4" t="s">
        <v>64</v>
      </c>
    </row>
    <row r="58" spans="3:11" x14ac:dyDescent="0.3">
      <c r="C58" s="2" t="s">
        <v>52</v>
      </c>
      <c r="D58" s="2">
        <v>-1.461677087881101</v>
      </c>
      <c r="E58" s="2">
        <v>8.3048912261885072E-2</v>
      </c>
      <c r="F58" s="2">
        <v>-17.600195451950924</v>
      </c>
      <c r="G58" s="2">
        <v>3.9984710758808774E-4</v>
      </c>
      <c r="H58" s="2">
        <v>-1.725975791866768</v>
      </c>
      <c r="I58" s="2">
        <v>-1.1973783838954339</v>
      </c>
      <c r="J58" s="2">
        <v>-1.725975791866768</v>
      </c>
      <c r="K58" s="2">
        <v>-1.1973783838954339</v>
      </c>
    </row>
    <row r="59" spans="3:11" ht="18" thickBot="1" x14ac:dyDescent="0.35">
      <c r="C59" s="3" t="s">
        <v>65</v>
      </c>
      <c r="D59" s="3">
        <v>0.46983484252662161</v>
      </c>
      <c r="E59" s="3">
        <v>1.8768546003485556E-2</v>
      </c>
      <c r="F59" s="3">
        <v>25.033097526008</v>
      </c>
      <c r="G59" s="3">
        <v>1.3977762583559109E-4</v>
      </c>
      <c r="H59" s="3">
        <v>0.41010495264228169</v>
      </c>
      <c r="I59" s="3">
        <v>0.52956473241096158</v>
      </c>
      <c r="J59" s="3">
        <v>0.41010495264228169</v>
      </c>
      <c r="K59" s="3">
        <v>0.52956473241096158</v>
      </c>
    </row>
    <row r="60" spans="3:11" x14ac:dyDescent="0.3">
      <c r="C60"/>
      <c r="D60"/>
      <c r="E60"/>
      <c r="F60"/>
      <c r="G60"/>
      <c r="H60"/>
      <c r="I60"/>
      <c r="J60"/>
      <c r="K60"/>
    </row>
    <row r="61" spans="3:11" x14ac:dyDescent="0.3">
      <c r="C61"/>
      <c r="D61"/>
      <c r="E61"/>
      <c r="F61"/>
      <c r="G61"/>
      <c r="H61"/>
      <c r="I61"/>
      <c r="J61"/>
      <c r="K61"/>
    </row>
    <row r="62" spans="3:11" x14ac:dyDescent="0.3">
      <c r="C62"/>
      <c r="D62"/>
      <c r="E62"/>
      <c r="F62"/>
      <c r="G62"/>
      <c r="H62"/>
      <c r="I62"/>
      <c r="J62"/>
      <c r="K62"/>
    </row>
    <row r="63" spans="3:11" x14ac:dyDescent="0.3">
      <c r="C63" t="s">
        <v>66</v>
      </c>
      <c r="D63"/>
      <c r="E63"/>
      <c r="F63"/>
      <c r="G63"/>
      <c r="H63"/>
      <c r="I63"/>
      <c r="J63"/>
      <c r="K63"/>
    </row>
    <row r="64" spans="3:11" ht="18" thickBot="1" x14ac:dyDescent="0.35">
      <c r="C64"/>
      <c r="D64"/>
      <c r="E64"/>
      <c r="F64"/>
      <c r="G64"/>
      <c r="H64"/>
      <c r="I64"/>
      <c r="J64"/>
      <c r="K64"/>
    </row>
    <row r="65" spans="3:11" x14ac:dyDescent="0.3">
      <c r="C65" s="4" t="s">
        <v>67</v>
      </c>
      <c r="D65" s="4" t="s">
        <v>68</v>
      </c>
      <c r="E65" s="4" t="s">
        <v>69</v>
      </c>
      <c r="F65" s="4" t="s">
        <v>70</v>
      </c>
      <c r="G65"/>
      <c r="H65"/>
      <c r="I65"/>
      <c r="J65"/>
      <c r="K65"/>
    </row>
    <row r="66" spans="3:11" x14ac:dyDescent="0.3">
      <c r="C66" s="2">
        <v>1</v>
      </c>
      <c r="D66" s="2">
        <v>0.70898751016734796</v>
      </c>
      <c r="E66" s="2">
        <v>-5.8899987542345711E-3</v>
      </c>
      <c r="F66" s="2">
        <v>-1.1577658797161805</v>
      </c>
      <c r="G66"/>
      <c r="H66"/>
      <c r="I66"/>
      <c r="J66"/>
      <c r="K66"/>
    </row>
    <row r="67" spans="3:11" x14ac:dyDescent="0.3">
      <c r="C67" s="2">
        <v>2</v>
      </c>
      <c r="D67" s="2">
        <v>0.66536327270135232</v>
      </c>
      <c r="E67" s="2">
        <v>7.581200541073474E-3</v>
      </c>
      <c r="F67" s="2">
        <v>1.4901964635273262</v>
      </c>
      <c r="G67"/>
      <c r="H67"/>
      <c r="I67"/>
      <c r="J67"/>
      <c r="K67"/>
    </row>
    <row r="68" spans="3:11" x14ac:dyDescent="0.3">
      <c r="C68" s="2">
        <v>3</v>
      </c>
      <c r="D68" s="2">
        <v>0.61557896355651742</v>
      </c>
      <c r="E68" s="2">
        <v>-3.9332446628392859E-4</v>
      </c>
      <c r="F68" s="2">
        <v>-7.7313708495051772E-2</v>
      </c>
      <c r="G68"/>
      <c r="H68"/>
      <c r="I68"/>
      <c r="J68"/>
      <c r="K68"/>
    </row>
    <row r="69" spans="3:11" x14ac:dyDescent="0.3">
      <c r="C69" s="2">
        <v>4</v>
      </c>
      <c r="D69" s="2">
        <v>0.56368654035830001</v>
      </c>
      <c r="E69" s="2">
        <v>1.6272686917604418E-3</v>
      </c>
      <c r="F69" s="2">
        <v>0.31986359370554041</v>
      </c>
      <c r="G69"/>
      <c r="H69"/>
      <c r="I69"/>
      <c r="J69"/>
      <c r="K69"/>
    </row>
    <row r="70" spans="3:11" ht="18" thickBot="1" x14ac:dyDescent="0.35">
      <c r="C70" s="3">
        <v>5</v>
      </c>
      <c r="D70" s="3">
        <v>0.52765367494729687</v>
      </c>
      <c r="E70" s="3">
        <v>-2.9251460123147499E-3</v>
      </c>
      <c r="F70" s="3">
        <v>-0.57498046902150324</v>
      </c>
      <c r="G70"/>
      <c r="H70"/>
      <c r="I70"/>
      <c r="J70"/>
      <c r="K70"/>
    </row>
    <row r="73" spans="3:11" x14ac:dyDescent="0.3">
      <c r="C73" s="1" t="s">
        <v>71</v>
      </c>
    </row>
    <row r="74" spans="3:11" x14ac:dyDescent="0.3">
      <c r="C74" s="1" t="s">
        <v>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Cameron Stark</cp:lastModifiedBy>
  <dcterms:created xsi:type="dcterms:W3CDTF">2018-09-20T21:13:26Z</dcterms:created>
  <dcterms:modified xsi:type="dcterms:W3CDTF">2018-09-27T00:10:11Z</dcterms:modified>
</cp:coreProperties>
</file>