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8_{9F428AAB-22EE-2040-AE34-A6DA0C3192EC}" xr6:coauthVersionLast="47" xr6:coauthVersionMax="47" xr10:uidLastSave="{00000000-0000-0000-0000-000000000000}"/>
  <bookViews>
    <workbookView xWindow="400" yWindow="620" windowWidth="32920" windowHeight="2198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7" i="2"/>
  <c r="N6" i="2"/>
  <c r="N8" i="2"/>
  <c r="W27" i="2"/>
  <c r="W6" i="2"/>
  <c r="W26" i="2"/>
  <c r="W10" i="2"/>
  <c r="W13" i="2"/>
  <c r="W9" i="2"/>
  <c r="W8" i="2"/>
  <c r="W20" i="2"/>
  <c r="W25" i="2"/>
  <c r="W7" i="2"/>
  <c r="W18" i="2"/>
  <c r="W22" i="2"/>
  <c r="W28" i="2"/>
  <c r="W11" i="2"/>
  <c r="W14" i="2"/>
  <c r="W21" i="2"/>
  <c r="W16" i="2"/>
  <c r="W12" i="2"/>
  <c r="W23" i="2"/>
  <c r="W24" i="2"/>
  <c r="W17" i="2"/>
  <c r="W19" i="2"/>
  <c r="W15" i="2"/>
  <c r="W30" i="2"/>
  <c r="W29" i="2"/>
  <c r="J27" i="2"/>
  <c r="J10" i="2"/>
  <c r="J18" i="2"/>
  <c r="J22" i="2"/>
  <c r="J14" i="2"/>
  <c r="J23" i="2"/>
  <c r="J24" i="2"/>
  <c r="J16" i="2"/>
  <c r="J21" i="2"/>
  <c r="J28" i="2"/>
  <c r="J7" i="2"/>
  <c r="J25" i="2"/>
  <c r="J13" i="2"/>
  <c r="J9" i="2"/>
  <c r="J20" i="2"/>
  <c r="J19" i="2"/>
  <c r="J15" i="2"/>
  <c r="J17" i="2"/>
  <c r="J12" i="2"/>
  <c r="J11" i="2"/>
  <c r="J8" i="2"/>
  <c r="J26" i="2"/>
  <c r="J6" i="2"/>
  <c r="J29" i="2"/>
  <c r="H27" i="2"/>
  <c r="H6" i="2"/>
  <c r="H26" i="2"/>
  <c r="H10" i="2"/>
  <c r="H13" i="2"/>
  <c r="H9" i="2"/>
  <c r="H8" i="2"/>
  <c r="H20" i="2"/>
  <c r="H25" i="2"/>
  <c r="H7" i="2"/>
  <c r="H18" i="2"/>
  <c r="H22" i="2"/>
  <c r="H28" i="2"/>
  <c r="H11" i="2"/>
  <c r="H14" i="2"/>
  <c r="H21" i="2"/>
  <c r="H16" i="2"/>
  <c r="H12" i="2"/>
  <c r="H23" i="2"/>
  <c r="H24" i="2"/>
  <c r="H17" i="2"/>
  <c r="H19" i="2"/>
  <c r="H15" i="2"/>
  <c r="F27" i="2"/>
  <c r="F6" i="2"/>
  <c r="F26" i="2"/>
  <c r="F10" i="2"/>
  <c r="F13" i="2"/>
  <c r="F9" i="2"/>
  <c r="F8" i="2"/>
  <c r="F20" i="2"/>
  <c r="F25" i="2"/>
  <c r="F7" i="2"/>
  <c r="F18" i="2"/>
  <c r="F22" i="2"/>
  <c r="F28" i="2"/>
  <c r="F11" i="2"/>
  <c r="F14" i="2"/>
  <c r="F21" i="2"/>
  <c r="F16" i="2"/>
  <c r="F12" i="2"/>
  <c r="F23" i="2"/>
  <c r="F24" i="2"/>
  <c r="F17" i="2"/>
  <c r="F19" i="2"/>
  <c r="F15" i="2"/>
  <c r="H29" i="2"/>
  <c r="F29" i="2"/>
  <c r="K8" i="2" l="1"/>
  <c r="K11" i="2"/>
  <c r="K15" i="2"/>
  <c r="K28" i="2"/>
  <c r="K22" i="2"/>
  <c r="K6" i="2"/>
  <c r="K19" i="2"/>
  <c r="K13" i="2"/>
  <c r="K21" i="2"/>
  <c r="K24" i="2"/>
  <c r="K18" i="2"/>
  <c r="K9" i="2"/>
  <c r="K12" i="2"/>
  <c r="K26" i="2"/>
  <c r="K17" i="2"/>
  <c r="K25" i="2"/>
  <c r="K16" i="2"/>
  <c r="K23" i="2"/>
  <c r="K10" i="2"/>
  <c r="K20" i="2"/>
  <c r="K7" i="2"/>
  <c r="K14" i="2"/>
  <c r="K27" i="2"/>
  <c r="K29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L7" i="2" l="1"/>
  <c r="M7" i="2" s="1"/>
  <c r="M13" i="2"/>
  <c r="L13" i="2"/>
  <c r="L27" i="2"/>
  <c r="M27" i="2" s="1"/>
  <c r="L20" i="2"/>
  <c r="M20" i="2" s="1"/>
  <c r="L16" i="2"/>
  <c r="M16" i="2" s="1"/>
  <c r="L26" i="2"/>
  <c r="M26" i="2" s="1"/>
  <c r="L18" i="2"/>
  <c r="M18" i="2" s="1"/>
  <c r="L19" i="2"/>
  <c r="M19" i="2" s="1"/>
  <c r="L15" i="2"/>
  <c r="M15" i="2" s="1"/>
  <c r="L23" i="2"/>
  <c r="M23" i="2" s="1"/>
  <c r="L28" i="2"/>
  <c r="M28" i="2" s="1"/>
  <c r="L14" i="2"/>
  <c r="M14" i="2" s="1"/>
  <c r="L25" i="2"/>
  <c r="M25" i="2" s="1"/>
  <c r="L12" i="2"/>
  <c r="M12" i="2" s="1"/>
  <c r="L24" i="2"/>
  <c r="M24" i="2" s="1"/>
  <c r="L6" i="2"/>
  <c r="M6" i="2" s="1"/>
  <c r="L11" i="2"/>
  <c r="M11" i="2" s="1"/>
  <c r="L29" i="2"/>
  <c r="M29" i="2" s="1"/>
  <c r="L17" i="2"/>
  <c r="M17" i="2" s="1"/>
  <c r="L9" i="2"/>
  <c r="M9" i="2" s="1"/>
  <c r="L10" i="2"/>
  <c r="M10" i="2" s="1"/>
  <c r="L21" i="2"/>
  <c r="M21" i="2" s="1"/>
  <c r="L22" i="2"/>
  <c r="M22" i="2" s="1"/>
  <c r="L8" i="2"/>
  <c r="M8" i="2" s="1"/>
</calcChain>
</file>

<file path=xl/sharedStrings.xml><?xml version="1.0" encoding="utf-8"?>
<sst xmlns="http://schemas.openxmlformats.org/spreadsheetml/2006/main" count="300" uniqueCount="137">
  <si>
    <t>Surname</t>
  </si>
  <si>
    <t>First name</t>
  </si>
  <si>
    <t>ID number</t>
  </si>
  <si>
    <t>Institution</t>
  </si>
  <si>
    <t>Department</t>
  </si>
  <si>
    <t>Email address</t>
  </si>
  <si>
    <t>Exam I total (Real)</t>
  </si>
  <si>
    <t>Exam II total (Real)</t>
  </si>
  <si>
    <t>Bunna</t>
  </si>
  <si>
    <t>Sombath</t>
  </si>
  <si>
    <t>14755</t>
  </si>
  <si>
    <t>bunna.sombath@pucsr.edu.kh</t>
  </si>
  <si>
    <t>-</t>
  </si>
  <si>
    <t>Chan</t>
  </si>
  <si>
    <t>Phanny</t>
  </si>
  <si>
    <t>14469</t>
  </si>
  <si>
    <t>chan.phanny@pucsr.edu.kh</t>
  </si>
  <si>
    <t>Sokettya</t>
  </si>
  <si>
    <t>10784</t>
  </si>
  <si>
    <t>chan.sokettya@pucsr.edu.kh</t>
  </si>
  <si>
    <t>Chheav</t>
  </si>
  <si>
    <t>Bunnarith Titchya</t>
  </si>
  <si>
    <t>14176</t>
  </si>
  <si>
    <t>chheav.bunnarithtitchya@pucsr.edu.kh</t>
  </si>
  <si>
    <t>Duch</t>
  </si>
  <si>
    <t>Chansokunnary</t>
  </si>
  <si>
    <t>11763</t>
  </si>
  <si>
    <t>duch.chansokunnary@pucsr.edu.kh</t>
  </si>
  <si>
    <t>Ea</t>
  </si>
  <si>
    <t>Lyhong</t>
  </si>
  <si>
    <t>12778</t>
  </si>
  <si>
    <t>ea.lyhong@pucsr.edu.kh</t>
  </si>
  <si>
    <t>Hang</t>
  </si>
  <si>
    <t>Thanin</t>
  </si>
  <si>
    <t>11685</t>
  </si>
  <si>
    <t>hang.thanin@pucsr.edu.kh</t>
  </si>
  <si>
    <t>Heak</t>
  </si>
  <si>
    <t>Sereyrita</t>
  </si>
  <si>
    <t>11321</t>
  </si>
  <si>
    <t>heak.sereyrita@pucsr.edu.kh</t>
  </si>
  <si>
    <t>Him</t>
  </si>
  <si>
    <t>Sotheary</t>
  </si>
  <si>
    <t>13350</t>
  </si>
  <si>
    <t>him.sotheary@pucsr.edu.kh</t>
  </si>
  <si>
    <t>Ho</t>
  </si>
  <si>
    <t>Chandana</t>
  </si>
  <si>
    <t>14084</t>
  </si>
  <si>
    <t>ho.chandana@pucsr.edu.kh</t>
  </si>
  <si>
    <t>Ke</t>
  </si>
  <si>
    <t>Sokheng</t>
  </si>
  <si>
    <t>10904</t>
  </si>
  <si>
    <t>ke.sokheng@pucsr.edu.kh</t>
  </si>
  <si>
    <t>Khieu</t>
  </si>
  <si>
    <t>Tepperoo</t>
  </si>
  <si>
    <t>13297</t>
  </si>
  <si>
    <t>khieu.tepperoo@pucsr.edu.kh</t>
  </si>
  <si>
    <t>Khin</t>
  </si>
  <si>
    <t>Saykhea</t>
  </si>
  <si>
    <t>12699</t>
  </si>
  <si>
    <t>khin.saykhea@pucsr.edu.kh</t>
  </si>
  <si>
    <t>Kun</t>
  </si>
  <si>
    <t>Lalin</t>
  </si>
  <si>
    <t>13748</t>
  </si>
  <si>
    <t>kun.lalin@pucsr.edu.kh</t>
  </si>
  <si>
    <t>Lor</t>
  </si>
  <si>
    <t>Vijin</t>
  </si>
  <si>
    <t>14513</t>
  </si>
  <si>
    <t>lor.vijin@pucsr.edu.kh</t>
  </si>
  <si>
    <t>Narong</t>
  </si>
  <si>
    <t>Keomonyrath</t>
  </si>
  <si>
    <t>12059</t>
  </si>
  <si>
    <t>narong.keomonyrath@pucsr.edu.kh</t>
  </si>
  <si>
    <t>Neath</t>
  </si>
  <si>
    <t>Phanharoth</t>
  </si>
  <si>
    <t>12828</t>
  </si>
  <si>
    <t>neath.phanharoth@pucsr.edu.kh</t>
  </si>
  <si>
    <t>Nget</t>
  </si>
  <si>
    <t>Seavmey</t>
  </si>
  <si>
    <t>13610</t>
  </si>
  <si>
    <t>nget.seavmey@pucsr.edu.kh</t>
  </si>
  <si>
    <t>Pen</t>
  </si>
  <si>
    <t>Chanreaksmey</t>
  </si>
  <si>
    <t>13132</t>
  </si>
  <si>
    <t>pen.chanreaksmey@pucsr.edu.kh</t>
  </si>
  <si>
    <t>Sok</t>
  </si>
  <si>
    <t>Somary</t>
  </si>
  <si>
    <t>12276</t>
  </si>
  <si>
    <t>sok.somary@pucsr.edu.kh</t>
  </si>
  <si>
    <t>Sokdany</t>
  </si>
  <si>
    <t>Monyrothanak</t>
  </si>
  <si>
    <t>13972</t>
  </si>
  <si>
    <t>sokdany.monyrothanak@pucsr.edu.kh</t>
  </si>
  <si>
    <t>Sor</t>
  </si>
  <si>
    <t>Somnea</t>
  </si>
  <si>
    <t>14078</t>
  </si>
  <si>
    <t>sor.somnea@pucsr.edu.kh</t>
  </si>
  <si>
    <t>Tan</t>
  </si>
  <si>
    <t>Boromey</t>
  </si>
  <si>
    <t>12287</t>
  </si>
  <si>
    <t>tan.boromey@pucsr.edu.kh</t>
  </si>
  <si>
    <t>Tha</t>
  </si>
  <si>
    <t>Laihour</t>
  </si>
  <si>
    <t>13260</t>
  </si>
  <si>
    <t>tha.laihour@pucsr.edu.kh</t>
  </si>
  <si>
    <t>Laihout</t>
  </si>
  <si>
    <t>13320</t>
  </si>
  <si>
    <t>tha.laihout@pucsr.edu.kh</t>
  </si>
  <si>
    <t>Thorn</t>
  </si>
  <si>
    <t>Virayuth</t>
  </si>
  <si>
    <t>10697</t>
  </si>
  <si>
    <t>thorn.virayuth@pucsr.edu.kh</t>
  </si>
  <si>
    <t>Vaing</t>
  </si>
  <si>
    <t>David</t>
  </si>
  <si>
    <t>12500</t>
  </si>
  <si>
    <t>vaing.david@pucsr.edu.kh</t>
  </si>
  <si>
    <t>Vorn</t>
  </si>
  <si>
    <t>Vannadeth</t>
  </si>
  <si>
    <t>13126</t>
  </si>
  <si>
    <t>vorn.vannadeth@pucsr.edu.kh</t>
  </si>
  <si>
    <t>TOTAL</t>
  </si>
  <si>
    <t>VENTURES CLASS</t>
  </si>
  <si>
    <t>READING CLASS</t>
  </si>
  <si>
    <t>COMPUTER CLASS</t>
  </si>
  <si>
    <t>GRADE</t>
  </si>
  <si>
    <t>SURNAME</t>
  </si>
  <si>
    <t>FIRST NAME</t>
  </si>
  <si>
    <t>ID</t>
  </si>
  <si>
    <t>EHSS-9/ Result</t>
  </si>
  <si>
    <t>MID-TERM EXAM Penalty (Real)</t>
  </si>
  <si>
    <t>FINAL EXAM Penalty (Real)</t>
  </si>
  <si>
    <t>ABSENCE PENALTY</t>
  </si>
  <si>
    <t>FINAL SCORE WITH PENALTY</t>
  </si>
  <si>
    <t>SUB-TOTAL</t>
  </si>
  <si>
    <t>Column1</t>
  </si>
  <si>
    <t>Column2</t>
  </si>
  <si>
    <t>Column3</t>
  </si>
  <si>
    <t>EHSS-9 - Final Grades 17 Oct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</si>
</sst>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sz val="2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313ACA-3A2D-264B-904F-C2907136B77A}" name="Table1" displayName="Table1" ref="D5:N29" totalsRowShown="0" headerRowDxfId="1" dataDxfId="2" headerRowCellStyle="Comma" dataCellStyle="Comma">
  <autoFilter ref="D5:N29" xr:uid="{1F313ACA-3A2D-264B-904F-C2907136B77A}"/>
  <tableColumns count="11">
    <tableColumn id="1" xr3:uid="{1F56BF48-F2B2-8A40-AA3F-889040F7D428}" name="ID" dataDxfId="12"/>
    <tableColumn id="2" xr3:uid="{898E1BCB-7E1B-AF44-941D-C327C59BE836}" name="VENTURES CLASS" dataDxfId="11"/>
    <tableColumn id="3" xr3:uid="{53F16D31-7733-5D44-99C8-ADEE8EE45819}" name="Column1" dataDxfId="10">
      <calculatedColumnFormula>E6*0.45</calculatedColumnFormula>
    </tableColumn>
    <tableColumn id="4" xr3:uid="{57839AC3-CCF2-0C41-B534-60606237DBA6}" name="READING CLASS" dataDxfId="9"/>
    <tableColumn id="5" xr3:uid="{E386B116-1FCE-BC4C-B8DF-9465341B161E}" name="Column2" dataDxfId="8">
      <calculatedColumnFormula>G6*0.45</calculatedColumnFormula>
    </tableColumn>
    <tableColumn id="6" xr3:uid="{BF183F3E-AAF8-F149-A46F-2CA7E257B3DA}" name="COMPUTER CLASS" dataDxfId="7"/>
    <tableColumn id="7" xr3:uid="{14CD8581-BB75-B84D-AC16-105B32284FA2}" name="Column3" dataDxfId="6">
      <calculatedColumnFormula>I6*0.1</calculatedColumnFormula>
    </tableColumn>
    <tableColumn id="8" xr3:uid="{5A30B27A-44B6-8A46-9646-66FD38F7AC85}" name="SUB-TOTAL" dataDxfId="5" dataCellStyle="Comma">
      <calculatedColumnFormula>F6+H6+J6</calculatedColumnFormula>
    </tableColumn>
    <tableColumn id="9" xr3:uid="{B8F27AF0-EBEA-744E-AA49-43D59DA97C69}" name="ABSENCE PENALTY" dataDxfId="4" dataCellStyle="Comma">
      <calculatedColumnFormula>K6*W6*0.475*0.33</calculatedColumnFormula>
    </tableColumn>
    <tableColumn id="10" xr3:uid="{74F62B7B-603B-B94A-8DC1-7F380F12F6BB}" name="FINAL SCORE WITH PENALTY" dataDxfId="3" dataCellStyle="Comma">
      <calculatedColumnFormula>K6-L6</calculatedColumnFormula>
    </tableColumn>
    <tableColumn id="11" xr3:uid="{9B6553C8-552E-C34A-8F36-EC8B9A2BC78C}" name="GRADE" dataDxfId="0">
      <calculatedColumnFormula>IF(M6&lt;50,"F",IF(M6&lt;=64,"D",IF(M6&lt;80,"C",IF(M6&lt;90,"B",IF(M6&gt;=90,"A")))))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workbookViewId="0">
      <selection activeCell="I2" sqref="I2:I29"/>
    </sheetView>
  </sheetViews>
  <sheetFormatPr baseColWidth="10" defaultColWidth="8.83203125" defaultRowHeight="15" x14ac:dyDescent="0.2"/>
  <cols>
    <col min="2" max="2" width="14.33203125" customWidth="1"/>
    <col min="6" max="7" width="17.33203125" customWidth="1"/>
    <col min="8" max="8" width="18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119</v>
      </c>
    </row>
    <row r="2" spans="1:9" x14ac:dyDescent="0.2">
      <c r="A2" s="1" t="s">
        <v>8</v>
      </c>
      <c r="B2" s="1" t="s">
        <v>9</v>
      </c>
      <c r="C2" s="1" t="s">
        <v>10</v>
      </c>
      <c r="D2" s="1"/>
      <c r="E2" s="1"/>
      <c r="F2" s="1" t="s">
        <v>11</v>
      </c>
      <c r="G2" s="3">
        <v>80</v>
      </c>
      <c r="H2" s="3">
        <v>87</v>
      </c>
      <c r="I2" s="3">
        <f t="shared" ref="I2:I29" si="0">AVERAGE(G2:H2)</f>
        <v>83.5</v>
      </c>
    </row>
    <row r="3" spans="1:9" x14ac:dyDescent="0.2">
      <c r="A3" s="1" t="s">
        <v>13</v>
      </c>
      <c r="B3" s="1" t="s">
        <v>14</v>
      </c>
      <c r="C3" s="1" t="s">
        <v>15</v>
      </c>
      <c r="D3" s="1"/>
      <c r="E3" s="1"/>
      <c r="F3" s="1" t="s">
        <v>16</v>
      </c>
      <c r="G3" s="3">
        <v>95</v>
      </c>
      <c r="H3" s="3">
        <v>95</v>
      </c>
      <c r="I3" s="3">
        <f t="shared" si="0"/>
        <v>95</v>
      </c>
    </row>
    <row r="4" spans="1:9" x14ac:dyDescent="0.2">
      <c r="A4" s="1" t="s">
        <v>13</v>
      </c>
      <c r="B4" s="1" t="s">
        <v>17</v>
      </c>
      <c r="C4" s="1" t="s">
        <v>18</v>
      </c>
      <c r="D4" s="1"/>
      <c r="E4" s="1"/>
      <c r="F4" s="1" t="s">
        <v>19</v>
      </c>
      <c r="G4" s="3">
        <v>90</v>
      </c>
      <c r="H4" s="3">
        <v>87</v>
      </c>
      <c r="I4" s="3">
        <f t="shared" si="0"/>
        <v>88.5</v>
      </c>
    </row>
    <row r="5" spans="1:9" x14ac:dyDescent="0.2">
      <c r="A5" s="1" t="s">
        <v>20</v>
      </c>
      <c r="B5" s="1" t="s">
        <v>21</v>
      </c>
      <c r="C5" s="1" t="s">
        <v>22</v>
      </c>
      <c r="D5" s="1"/>
      <c r="E5" s="1"/>
      <c r="F5" s="1" t="s">
        <v>23</v>
      </c>
      <c r="G5" s="3">
        <v>90</v>
      </c>
      <c r="H5" s="3">
        <v>90</v>
      </c>
      <c r="I5" s="3">
        <f t="shared" si="0"/>
        <v>90</v>
      </c>
    </row>
    <row r="6" spans="1:9" x14ac:dyDescent="0.2">
      <c r="A6" s="1" t="s">
        <v>24</v>
      </c>
      <c r="B6" s="1" t="s">
        <v>25</v>
      </c>
      <c r="C6" s="1" t="s">
        <v>26</v>
      </c>
      <c r="D6" s="1"/>
      <c r="E6" s="1"/>
      <c r="F6" s="1" t="s">
        <v>27</v>
      </c>
      <c r="G6" s="3">
        <v>80</v>
      </c>
      <c r="H6" s="3">
        <v>95</v>
      </c>
      <c r="I6" s="3">
        <f t="shared" si="0"/>
        <v>87.5</v>
      </c>
    </row>
    <row r="7" spans="1:9" x14ac:dyDescent="0.2">
      <c r="A7" s="1" t="s">
        <v>28</v>
      </c>
      <c r="B7" s="1" t="s">
        <v>29</v>
      </c>
      <c r="C7" s="1" t="s">
        <v>30</v>
      </c>
      <c r="D7" s="1"/>
      <c r="E7" s="1"/>
      <c r="F7" s="1" t="s">
        <v>31</v>
      </c>
      <c r="G7" s="3">
        <v>90</v>
      </c>
      <c r="H7" s="3">
        <v>90</v>
      </c>
      <c r="I7" s="3">
        <f t="shared" si="0"/>
        <v>90</v>
      </c>
    </row>
    <row r="8" spans="1:9" x14ac:dyDescent="0.2">
      <c r="A8" s="1" t="s">
        <v>32</v>
      </c>
      <c r="B8" s="1" t="s">
        <v>33</v>
      </c>
      <c r="C8" s="1" t="s">
        <v>34</v>
      </c>
      <c r="D8" s="1"/>
      <c r="E8" s="1"/>
      <c r="F8" s="1" t="s">
        <v>35</v>
      </c>
      <c r="G8" s="3">
        <v>80</v>
      </c>
      <c r="H8" s="3">
        <v>77</v>
      </c>
      <c r="I8" s="3">
        <f t="shared" si="0"/>
        <v>78.5</v>
      </c>
    </row>
    <row r="9" spans="1:9" x14ac:dyDescent="0.2">
      <c r="A9" s="1" t="s">
        <v>36</v>
      </c>
      <c r="B9" s="1" t="s">
        <v>37</v>
      </c>
      <c r="C9" s="1" t="s">
        <v>38</v>
      </c>
      <c r="D9" s="1"/>
      <c r="E9" s="1"/>
      <c r="F9" s="1" t="s">
        <v>39</v>
      </c>
      <c r="G9" s="3">
        <v>95</v>
      </c>
      <c r="H9" s="3">
        <v>85</v>
      </c>
      <c r="I9" s="3">
        <f t="shared" si="0"/>
        <v>90</v>
      </c>
    </row>
    <row r="10" spans="1:9" x14ac:dyDescent="0.2">
      <c r="A10" s="1" t="s">
        <v>40</v>
      </c>
      <c r="B10" s="1" t="s">
        <v>41</v>
      </c>
      <c r="C10" s="1" t="s">
        <v>42</v>
      </c>
      <c r="D10" s="1"/>
      <c r="E10" s="1"/>
      <c r="F10" s="1" t="s">
        <v>43</v>
      </c>
      <c r="G10" s="3">
        <v>85</v>
      </c>
      <c r="H10" s="3">
        <v>80</v>
      </c>
      <c r="I10" s="3">
        <f t="shared" si="0"/>
        <v>82.5</v>
      </c>
    </row>
    <row r="11" spans="1:9" x14ac:dyDescent="0.2">
      <c r="A11" s="1" t="s">
        <v>44</v>
      </c>
      <c r="B11" s="1" t="s">
        <v>45</v>
      </c>
      <c r="C11" s="1" t="s">
        <v>46</v>
      </c>
      <c r="D11" s="1"/>
      <c r="E11" s="1"/>
      <c r="F11" s="1" t="s">
        <v>47</v>
      </c>
      <c r="G11" s="3">
        <v>80</v>
      </c>
      <c r="H11" s="3">
        <v>90</v>
      </c>
      <c r="I11" s="3">
        <f t="shared" si="0"/>
        <v>85</v>
      </c>
    </row>
    <row r="12" spans="1:9" x14ac:dyDescent="0.2">
      <c r="A12" s="1" t="s">
        <v>48</v>
      </c>
      <c r="B12" s="1" t="s">
        <v>49</v>
      </c>
      <c r="C12" s="1" t="s">
        <v>50</v>
      </c>
      <c r="D12" s="1"/>
      <c r="E12" s="1"/>
      <c r="F12" s="1" t="s">
        <v>51</v>
      </c>
      <c r="G12" s="3">
        <v>0</v>
      </c>
      <c r="H12" s="3">
        <v>85</v>
      </c>
      <c r="I12" s="3">
        <f t="shared" si="0"/>
        <v>42.5</v>
      </c>
    </row>
    <row r="13" spans="1:9" x14ac:dyDescent="0.2">
      <c r="A13" s="1" t="s">
        <v>52</v>
      </c>
      <c r="B13" s="1" t="s">
        <v>53</v>
      </c>
      <c r="C13" s="1" t="s">
        <v>54</v>
      </c>
      <c r="D13" s="1"/>
      <c r="E13" s="1"/>
      <c r="F13" s="1" t="s">
        <v>55</v>
      </c>
      <c r="G13" s="3">
        <v>0</v>
      </c>
      <c r="H13" s="3">
        <v>0</v>
      </c>
      <c r="I13" s="3">
        <f t="shared" si="0"/>
        <v>0</v>
      </c>
    </row>
    <row r="14" spans="1:9" x14ac:dyDescent="0.2">
      <c r="A14" s="1" t="s">
        <v>56</v>
      </c>
      <c r="B14" s="1" t="s">
        <v>57</v>
      </c>
      <c r="C14" s="1" t="s">
        <v>58</v>
      </c>
      <c r="D14" s="1"/>
      <c r="E14" s="1"/>
      <c r="F14" s="1" t="s">
        <v>59</v>
      </c>
      <c r="G14" s="3">
        <v>0</v>
      </c>
      <c r="H14" s="3">
        <v>0</v>
      </c>
      <c r="I14" s="3">
        <f t="shared" si="0"/>
        <v>0</v>
      </c>
    </row>
    <row r="15" spans="1:9" x14ac:dyDescent="0.2">
      <c r="A15" s="1" t="s">
        <v>60</v>
      </c>
      <c r="B15" s="1" t="s">
        <v>61</v>
      </c>
      <c r="C15" s="1" t="s">
        <v>62</v>
      </c>
      <c r="D15" s="1"/>
      <c r="E15" s="1"/>
      <c r="F15" s="1" t="s">
        <v>63</v>
      </c>
      <c r="G15" s="3">
        <v>90</v>
      </c>
      <c r="H15" s="3">
        <v>95</v>
      </c>
      <c r="I15" s="3">
        <f t="shared" si="0"/>
        <v>92.5</v>
      </c>
    </row>
    <row r="16" spans="1:9" x14ac:dyDescent="0.2">
      <c r="A16" s="1" t="s">
        <v>64</v>
      </c>
      <c r="B16" s="1" t="s">
        <v>65</v>
      </c>
      <c r="C16" s="1" t="s">
        <v>66</v>
      </c>
      <c r="D16" s="1"/>
      <c r="E16" s="1"/>
      <c r="F16" s="1" t="s">
        <v>67</v>
      </c>
      <c r="G16" s="3">
        <v>80</v>
      </c>
      <c r="H16" s="3">
        <v>80</v>
      </c>
      <c r="I16" s="3">
        <f t="shared" si="0"/>
        <v>80</v>
      </c>
    </row>
    <row r="17" spans="1:9" x14ac:dyDescent="0.2">
      <c r="A17" s="1" t="s">
        <v>68</v>
      </c>
      <c r="B17" s="1" t="s">
        <v>69</v>
      </c>
      <c r="C17" s="1" t="s">
        <v>70</v>
      </c>
      <c r="D17" s="1"/>
      <c r="E17" s="1"/>
      <c r="F17" s="1" t="s">
        <v>71</v>
      </c>
      <c r="G17" s="3">
        <v>85</v>
      </c>
      <c r="H17" s="3">
        <v>80</v>
      </c>
      <c r="I17" s="3">
        <f t="shared" si="0"/>
        <v>82.5</v>
      </c>
    </row>
    <row r="18" spans="1:9" x14ac:dyDescent="0.2">
      <c r="A18" s="1" t="s">
        <v>72</v>
      </c>
      <c r="B18" s="1" t="s">
        <v>73</v>
      </c>
      <c r="C18" s="1" t="s">
        <v>74</v>
      </c>
      <c r="D18" s="1"/>
      <c r="E18" s="1"/>
      <c r="F18" s="1" t="s">
        <v>75</v>
      </c>
      <c r="G18" s="3">
        <v>80</v>
      </c>
      <c r="H18" s="3">
        <v>80</v>
      </c>
      <c r="I18" s="3">
        <f t="shared" si="0"/>
        <v>80</v>
      </c>
    </row>
    <row r="19" spans="1:9" x14ac:dyDescent="0.2">
      <c r="A19" s="1" t="s">
        <v>76</v>
      </c>
      <c r="B19" s="1" t="s">
        <v>77</v>
      </c>
      <c r="C19" s="1" t="s">
        <v>78</v>
      </c>
      <c r="D19" s="1"/>
      <c r="E19" s="1"/>
      <c r="F19" s="1" t="s">
        <v>79</v>
      </c>
      <c r="G19" s="3">
        <v>90</v>
      </c>
      <c r="H19" s="3">
        <v>85</v>
      </c>
      <c r="I19" s="3">
        <f t="shared" si="0"/>
        <v>87.5</v>
      </c>
    </row>
    <row r="20" spans="1:9" x14ac:dyDescent="0.2">
      <c r="A20" s="1" t="s">
        <v>80</v>
      </c>
      <c r="B20" s="1" t="s">
        <v>81</v>
      </c>
      <c r="C20" s="1" t="s">
        <v>82</v>
      </c>
      <c r="D20" s="1"/>
      <c r="E20" s="1"/>
      <c r="F20" s="1" t="s">
        <v>83</v>
      </c>
      <c r="G20" s="3">
        <v>87</v>
      </c>
      <c r="H20" s="3">
        <v>0</v>
      </c>
      <c r="I20" s="3">
        <f t="shared" si="0"/>
        <v>43.5</v>
      </c>
    </row>
    <row r="21" spans="1:9" x14ac:dyDescent="0.2">
      <c r="A21" s="1" t="s">
        <v>84</v>
      </c>
      <c r="B21" s="1" t="s">
        <v>85</v>
      </c>
      <c r="C21" s="1" t="s">
        <v>86</v>
      </c>
      <c r="D21" s="1"/>
      <c r="E21" s="1"/>
      <c r="F21" s="1" t="s">
        <v>87</v>
      </c>
      <c r="G21" s="3">
        <v>80</v>
      </c>
      <c r="H21" s="3">
        <v>85</v>
      </c>
      <c r="I21" s="3">
        <f t="shared" si="0"/>
        <v>82.5</v>
      </c>
    </row>
    <row r="22" spans="1:9" x14ac:dyDescent="0.2">
      <c r="A22" s="1" t="s">
        <v>88</v>
      </c>
      <c r="B22" s="1" t="s">
        <v>89</v>
      </c>
      <c r="C22" s="1" t="s">
        <v>90</v>
      </c>
      <c r="D22" s="1"/>
      <c r="E22" s="1"/>
      <c r="F22" s="1" t="s">
        <v>91</v>
      </c>
      <c r="G22" s="3">
        <v>87</v>
      </c>
      <c r="H22" s="3">
        <v>80</v>
      </c>
      <c r="I22" s="3">
        <f t="shared" si="0"/>
        <v>83.5</v>
      </c>
    </row>
    <row r="23" spans="1:9" x14ac:dyDescent="0.2">
      <c r="A23" s="1" t="s">
        <v>92</v>
      </c>
      <c r="B23" s="1" t="s">
        <v>93</v>
      </c>
      <c r="C23" s="1" t="s">
        <v>94</v>
      </c>
      <c r="D23" s="1"/>
      <c r="E23" s="1"/>
      <c r="F23" s="1" t="s">
        <v>95</v>
      </c>
      <c r="G23" s="3">
        <v>87</v>
      </c>
      <c r="H23" s="3">
        <v>90</v>
      </c>
      <c r="I23" s="3">
        <f t="shared" si="0"/>
        <v>88.5</v>
      </c>
    </row>
    <row r="24" spans="1:9" x14ac:dyDescent="0.2">
      <c r="A24" s="1" t="s">
        <v>96</v>
      </c>
      <c r="B24" s="1" t="s">
        <v>97</v>
      </c>
      <c r="C24" s="1" t="s">
        <v>98</v>
      </c>
      <c r="D24" s="1"/>
      <c r="E24" s="1"/>
      <c r="F24" s="1" t="s">
        <v>99</v>
      </c>
      <c r="G24" s="3">
        <v>0</v>
      </c>
      <c r="H24" s="3">
        <v>0</v>
      </c>
      <c r="I24" s="3">
        <f t="shared" si="0"/>
        <v>0</v>
      </c>
    </row>
    <row r="25" spans="1:9" x14ac:dyDescent="0.2">
      <c r="A25" s="1" t="s">
        <v>100</v>
      </c>
      <c r="B25" s="1" t="s">
        <v>101</v>
      </c>
      <c r="C25" s="1" t="s">
        <v>102</v>
      </c>
      <c r="D25" s="1"/>
      <c r="E25" s="1"/>
      <c r="F25" s="1" t="s">
        <v>103</v>
      </c>
      <c r="G25" s="3">
        <v>90</v>
      </c>
      <c r="H25" s="3">
        <v>90</v>
      </c>
      <c r="I25" s="3">
        <f t="shared" si="0"/>
        <v>90</v>
      </c>
    </row>
    <row r="26" spans="1:9" x14ac:dyDescent="0.2">
      <c r="A26" s="1" t="s">
        <v>100</v>
      </c>
      <c r="B26" s="1" t="s">
        <v>104</v>
      </c>
      <c r="C26" s="1" t="s">
        <v>105</v>
      </c>
      <c r="D26" s="1"/>
      <c r="E26" s="1"/>
      <c r="F26" s="1" t="s">
        <v>106</v>
      </c>
      <c r="G26" s="3">
        <v>90</v>
      </c>
      <c r="H26" s="3">
        <v>90</v>
      </c>
      <c r="I26" s="3">
        <f t="shared" si="0"/>
        <v>90</v>
      </c>
    </row>
    <row r="27" spans="1:9" x14ac:dyDescent="0.2">
      <c r="A27" s="1" t="s">
        <v>107</v>
      </c>
      <c r="B27" s="1" t="s">
        <v>108</v>
      </c>
      <c r="C27" s="1" t="s">
        <v>109</v>
      </c>
      <c r="D27" s="1"/>
      <c r="E27" s="1"/>
      <c r="F27" s="1" t="s">
        <v>110</v>
      </c>
      <c r="G27" s="3">
        <v>0</v>
      </c>
      <c r="H27" s="3">
        <v>0</v>
      </c>
      <c r="I27" s="3">
        <f t="shared" si="0"/>
        <v>0</v>
      </c>
    </row>
    <row r="28" spans="1:9" x14ac:dyDescent="0.2">
      <c r="A28" s="1" t="s">
        <v>111</v>
      </c>
      <c r="B28" s="1" t="s">
        <v>112</v>
      </c>
      <c r="C28" s="1" t="s">
        <v>113</v>
      </c>
      <c r="D28" s="1"/>
      <c r="E28" s="1"/>
      <c r="F28" s="1" t="s">
        <v>114</v>
      </c>
      <c r="G28" s="3">
        <v>0</v>
      </c>
      <c r="H28" s="3">
        <v>0</v>
      </c>
      <c r="I28" s="3">
        <f t="shared" si="0"/>
        <v>0</v>
      </c>
    </row>
    <row r="29" spans="1:9" x14ac:dyDescent="0.2">
      <c r="A29" s="1" t="s">
        <v>115</v>
      </c>
      <c r="B29" s="1" t="s">
        <v>116</v>
      </c>
      <c r="C29" s="1" t="s">
        <v>117</v>
      </c>
      <c r="D29" s="1"/>
      <c r="E29" s="1"/>
      <c r="F29" s="1" t="s">
        <v>118</v>
      </c>
      <c r="G29" s="3">
        <v>85</v>
      </c>
      <c r="H29" s="3">
        <v>90</v>
      </c>
      <c r="I29" s="3">
        <f t="shared" si="0"/>
        <v>87.5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30"/>
  <sheetViews>
    <sheetView tabSelected="1" workbookViewId="0">
      <selection activeCell="L45" sqref="L45"/>
    </sheetView>
  </sheetViews>
  <sheetFormatPr baseColWidth="10" defaultColWidth="8.83203125" defaultRowHeight="15" x14ac:dyDescent="0.2"/>
  <cols>
    <col min="2" max="2" width="15.1640625" customWidth="1"/>
    <col min="3" max="3" width="18.5" customWidth="1"/>
    <col min="4" max="4" width="8.83203125" style="15"/>
    <col min="5" max="5" width="0" style="15" hidden="1" customWidth="1"/>
    <col min="6" max="6" width="10.5" style="15" hidden="1" customWidth="1"/>
    <col min="7" max="7" width="9.6640625" style="15" hidden="1" customWidth="1"/>
    <col min="8" max="8" width="8.6640625" style="15" hidden="1" customWidth="1"/>
    <col min="9" max="9" width="7.6640625" style="15" hidden="1" customWidth="1"/>
    <col min="10" max="10" width="9.6640625" style="15" hidden="1" customWidth="1"/>
    <col min="11" max="11" width="14.33203125" style="16" customWidth="1"/>
    <col min="12" max="12" width="20" style="16" customWidth="1"/>
    <col min="13" max="13" width="21.33203125" style="16" customWidth="1"/>
    <col min="14" max="14" width="9.5" style="15" customWidth="1"/>
  </cols>
  <sheetData>
    <row r="2" spans="2:23" ht="26" x14ac:dyDescent="0.3">
      <c r="B2" s="6" t="s">
        <v>127</v>
      </c>
      <c r="C2" s="6"/>
      <c r="D2" s="14"/>
    </row>
    <row r="3" spans="2:23" ht="29" x14ac:dyDescent="0.35">
      <c r="D3" s="18" t="s">
        <v>136</v>
      </c>
    </row>
    <row r="4" spans="2:23" ht="16" x14ac:dyDescent="0.2">
      <c r="P4" s="10" t="s">
        <v>120</v>
      </c>
      <c r="Q4" s="10"/>
      <c r="R4" s="10"/>
      <c r="S4" s="10"/>
      <c r="T4" s="10" t="s">
        <v>121</v>
      </c>
      <c r="U4" s="10"/>
      <c r="V4" s="10"/>
      <c r="W4" s="10"/>
    </row>
    <row r="5" spans="2:23" ht="35" customHeight="1" x14ac:dyDescent="0.2">
      <c r="B5" s="7" t="s">
        <v>124</v>
      </c>
      <c r="C5" s="7" t="s">
        <v>125</v>
      </c>
      <c r="D5" s="5" t="s">
        <v>126</v>
      </c>
      <c r="E5" s="5" t="s">
        <v>120</v>
      </c>
      <c r="F5" s="5" t="s">
        <v>133</v>
      </c>
      <c r="G5" s="5" t="s">
        <v>121</v>
      </c>
      <c r="H5" s="5" t="s">
        <v>134</v>
      </c>
      <c r="I5" s="5" t="s">
        <v>122</v>
      </c>
      <c r="J5" s="5" t="s">
        <v>135</v>
      </c>
      <c r="K5" s="11" t="s">
        <v>132</v>
      </c>
      <c r="L5" s="13" t="s">
        <v>130</v>
      </c>
      <c r="M5" s="13" t="s">
        <v>131</v>
      </c>
      <c r="N5" s="5" t="s">
        <v>123</v>
      </c>
      <c r="P5" s="1" t="s">
        <v>128</v>
      </c>
      <c r="Q5" s="1" t="s">
        <v>129</v>
      </c>
      <c r="T5" s="1" t="s">
        <v>128</v>
      </c>
      <c r="U5" s="1" t="s">
        <v>129</v>
      </c>
    </row>
    <row r="6" spans="2:23" ht="16" x14ac:dyDescent="0.2">
      <c r="B6" s="1" t="s">
        <v>13</v>
      </c>
      <c r="C6" s="1" t="s">
        <v>17</v>
      </c>
      <c r="D6" s="17" t="s">
        <v>18</v>
      </c>
      <c r="E6" s="15">
        <v>86.07</v>
      </c>
      <c r="F6" s="9">
        <f>E6*0.45</f>
        <v>38.731499999999997</v>
      </c>
      <c r="G6" s="15">
        <v>85</v>
      </c>
      <c r="H6" s="9">
        <f>G6*0.45</f>
        <v>38.25</v>
      </c>
      <c r="I6" s="9">
        <v>88.5</v>
      </c>
      <c r="J6" s="9">
        <f>I6*0.1</f>
        <v>8.85</v>
      </c>
      <c r="K6" s="12">
        <f>F6+H6+J6</f>
        <v>85.831499999999991</v>
      </c>
      <c r="L6" s="12">
        <f>K6*W6*0.475*0.33</f>
        <v>0</v>
      </c>
      <c r="M6" s="12">
        <f>K6-L6</f>
        <v>85.831499999999991</v>
      </c>
      <c r="N6" s="8" t="str">
        <f t="shared" ref="N6:N29" si="0">IF(M6&lt;50,"F",IF(M6&lt;=64,"D",IF(M6&lt;80,"C",IF(M6&lt;90,"B",IF(M6&gt;=90,"A")))))</f>
        <v>B</v>
      </c>
      <c r="P6" s="1" t="s">
        <v>12</v>
      </c>
      <c r="Q6" s="1" t="s">
        <v>12</v>
      </c>
      <c r="T6" s="1" t="s">
        <v>12</v>
      </c>
      <c r="U6" s="1" t="s">
        <v>12</v>
      </c>
      <c r="W6" s="1">
        <f>SUM(T6:V6)/100</f>
        <v>0</v>
      </c>
    </row>
    <row r="7" spans="2:23" ht="16" x14ac:dyDescent="0.2">
      <c r="B7" s="1" t="s">
        <v>48</v>
      </c>
      <c r="C7" s="1" t="s">
        <v>49</v>
      </c>
      <c r="D7" s="17" t="s">
        <v>50</v>
      </c>
      <c r="E7" s="15">
        <v>53.01</v>
      </c>
      <c r="F7" s="9">
        <f>E7*0.45</f>
        <v>23.854499999999998</v>
      </c>
      <c r="G7" s="15">
        <v>62.22</v>
      </c>
      <c r="H7" s="9">
        <f>G7*0.45</f>
        <v>27.998999999999999</v>
      </c>
      <c r="I7" s="9">
        <v>42.5</v>
      </c>
      <c r="J7" s="9">
        <f>I7*0.1</f>
        <v>4.25</v>
      </c>
      <c r="K7" s="12">
        <f>F7+H7+J7</f>
        <v>56.103499999999997</v>
      </c>
      <c r="L7" s="12">
        <f>K7*W7*0.475*0.33</f>
        <v>0</v>
      </c>
      <c r="M7" s="12">
        <f>K7-L7</f>
        <v>56.103499999999997</v>
      </c>
      <c r="N7" s="8" t="str">
        <f t="shared" si="0"/>
        <v>D</v>
      </c>
      <c r="P7" s="1" t="s">
        <v>12</v>
      </c>
      <c r="Q7" s="1" t="s">
        <v>12</v>
      </c>
      <c r="T7" s="1" t="s">
        <v>12</v>
      </c>
      <c r="U7" s="1" t="s">
        <v>12</v>
      </c>
      <c r="W7" s="1">
        <f>SUM(T7:V7)/100</f>
        <v>0</v>
      </c>
    </row>
    <row r="8" spans="2:23" ht="16" x14ac:dyDescent="0.2">
      <c r="B8" s="1" t="s">
        <v>36</v>
      </c>
      <c r="C8" s="1" t="s">
        <v>37</v>
      </c>
      <c r="D8" s="17" t="s">
        <v>38</v>
      </c>
      <c r="E8" s="15">
        <v>61.7</v>
      </c>
      <c r="F8" s="9">
        <f>E8*0.45</f>
        <v>27.765000000000001</v>
      </c>
      <c r="G8" s="15">
        <v>77.81</v>
      </c>
      <c r="H8" s="9">
        <f>G8*0.45</f>
        <v>35.014500000000005</v>
      </c>
      <c r="I8" s="9">
        <v>90</v>
      </c>
      <c r="J8" s="9">
        <f>I8*0.1</f>
        <v>9</v>
      </c>
      <c r="K8" s="12">
        <f>F8+H8+J8</f>
        <v>71.779500000000013</v>
      </c>
      <c r="L8" s="12">
        <f>K8*W8*0.475*0.33</f>
        <v>2.2502873250000004</v>
      </c>
      <c r="M8" s="12">
        <f>K8-L8</f>
        <v>69.529212675000011</v>
      </c>
      <c r="N8" s="8" t="str">
        <f t="shared" si="0"/>
        <v>C</v>
      </c>
      <c r="P8" s="1" t="s">
        <v>12</v>
      </c>
      <c r="Q8" s="1" t="s">
        <v>12</v>
      </c>
      <c r="T8">
        <v>10</v>
      </c>
      <c r="U8">
        <v>10</v>
      </c>
      <c r="W8" s="1">
        <f>SUM(T8:V8)/100</f>
        <v>0.2</v>
      </c>
    </row>
    <row r="9" spans="2:23" ht="16" x14ac:dyDescent="0.2">
      <c r="B9" s="1" t="s">
        <v>32</v>
      </c>
      <c r="C9" s="1" t="s">
        <v>33</v>
      </c>
      <c r="D9" s="17" t="s">
        <v>34</v>
      </c>
      <c r="E9" s="15">
        <v>72.069999999999993</v>
      </c>
      <c r="F9" s="9">
        <f>E9*0.45</f>
        <v>32.4315</v>
      </c>
      <c r="G9" s="15">
        <v>78.5</v>
      </c>
      <c r="H9" s="9">
        <f>G9*0.45</f>
        <v>35.325000000000003</v>
      </c>
      <c r="I9" s="9">
        <v>78.5</v>
      </c>
      <c r="J9" s="9">
        <f>I9*0.1</f>
        <v>7.8500000000000005</v>
      </c>
      <c r="K9" s="12">
        <f>F9+H9+J9</f>
        <v>75.606499999999997</v>
      </c>
      <c r="L9" s="12">
        <f>K9*W9*0.475*0.33</f>
        <v>0</v>
      </c>
      <c r="M9" s="12">
        <f>K9-L9</f>
        <v>75.606499999999997</v>
      </c>
      <c r="N9" s="8" t="str">
        <f t="shared" si="0"/>
        <v>C</v>
      </c>
      <c r="P9" s="1" t="s">
        <v>12</v>
      </c>
      <c r="Q9" s="1" t="s">
        <v>12</v>
      </c>
      <c r="T9" s="1" t="s">
        <v>12</v>
      </c>
      <c r="U9" s="1" t="s">
        <v>12</v>
      </c>
      <c r="W9" s="1">
        <f>SUM(T9:V9)/100</f>
        <v>0</v>
      </c>
    </row>
    <row r="10" spans="2:23" ht="16" x14ac:dyDescent="0.2">
      <c r="B10" s="1" t="s">
        <v>24</v>
      </c>
      <c r="C10" s="1" t="s">
        <v>25</v>
      </c>
      <c r="D10" s="17" t="s">
        <v>26</v>
      </c>
      <c r="E10" s="15">
        <v>88.97</v>
      </c>
      <c r="F10" s="9">
        <f>E10*0.45</f>
        <v>40.036500000000004</v>
      </c>
      <c r="G10" s="15">
        <v>91.04</v>
      </c>
      <c r="H10" s="9">
        <f>G10*0.45</f>
        <v>40.968000000000004</v>
      </c>
      <c r="I10" s="9">
        <v>87.5</v>
      </c>
      <c r="J10" s="9">
        <f>I10*0.1</f>
        <v>8.75</v>
      </c>
      <c r="K10" s="12">
        <f>F10+H10+J10</f>
        <v>89.754500000000007</v>
      </c>
      <c r="L10" s="12">
        <f>K10*W10*0.475*0.33</f>
        <v>0</v>
      </c>
      <c r="M10" s="12">
        <f>K10-L10</f>
        <v>89.754500000000007</v>
      </c>
      <c r="N10" s="8" t="str">
        <f t="shared" si="0"/>
        <v>B</v>
      </c>
      <c r="P10" s="1" t="s">
        <v>12</v>
      </c>
      <c r="Q10" s="1" t="s">
        <v>12</v>
      </c>
      <c r="T10" s="1" t="s">
        <v>12</v>
      </c>
      <c r="U10" s="1" t="s">
        <v>12</v>
      </c>
      <c r="W10" s="1">
        <f>SUM(T10:V10)/100</f>
        <v>0</v>
      </c>
    </row>
    <row r="11" spans="2:23" ht="16" x14ac:dyDescent="0.2">
      <c r="B11" s="1" t="s">
        <v>68</v>
      </c>
      <c r="C11" s="1" t="s">
        <v>69</v>
      </c>
      <c r="D11" s="17" t="s">
        <v>70</v>
      </c>
      <c r="E11" s="15">
        <v>94.11</v>
      </c>
      <c r="F11" s="9">
        <f>E11*0.45</f>
        <v>42.349499999999999</v>
      </c>
      <c r="G11" s="15">
        <v>92.98</v>
      </c>
      <c r="H11" s="9">
        <f>G11*0.45</f>
        <v>41.841000000000001</v>
      </c>
      <c r="I11" s="9">
        <v>82.5</v>
      </c>
      <c r="J11" s="9">
        <f>I11*0.1</f>
        <v>8.25</v>
      </c>
      <c r="K11" s="12">
        <f>F11+H11+J11</f>
        <v>92.4405</v>
      </c>
      <c r="L11" s="12">
        <f>K11*W11*0.475*0.33</f>
        <v>1.4490048375</v>
      </c>
      <c r="M11" s="12">
        <f>K11-L11</f>
        <v>90.991495162500001</v>
      </c>
      <c r="N11" s="8" t="str">
        <f t="shared" si="0"/>
        <v>A</v>
      </c>
      <c r="P11" s="1" t="s">
        <v>12</v>
      </c>
      <c r="Q11" s="1" t="s">
        <v>12</v>
      </c>
      <c r="T11" s="1" t="s">
        <v>12</v>
      </c>
      <c r="U11">
        <v>10</v>
      </c>
      <c r="W11" s="1">
        <f>SUM(T11:V11)/100</f>
        <v>0.1</v>
      </c>
    </row>
    <row r="12" spans="2:23" ht="16" x14ac:dyDescent="0.2">
      <c r="B12" s="1" t="s">
        <v>84</v>
      </c>
      <c r="C12" s="1" t="s">
        <v>85</v>
      </c>
      <c r="D12" s="17" t="s">
        <v>86</v>
      </c>
      <c r="E12" s="15">
        <v>83.4</v>
      </c>
      <c r="F12" s="9">
        <f>E12*0.45</f>
        <v>37.53</v>
      </c>
      <c r="G12" s="15">
        <v>74.31</v>
      </c>
      <c r="H12" s="9">
        <f>G12*0.45</f>
        <v>33.439500000000002</v>
      </c>
      <c r="I12" s="9">
        <v>82.5</v>
      </c>
      <c r="J12" s="9">
        <f>I12*0.1</f>
        <v>8.25</v>
      </c>
      <c r="K12" s="12">
        <f>F12+H12+J12</f>
        <v>79.219500000000011</v>
      </c>
      <c r="L12" s="12">
        <f>K12*W12*0.475*0.33</f>
        <v>1.2417656625000002</v>
      </c>
      <c r="M12" s="12">
        <f>K12-L12</f>
        <v>77.97773433750001</v>
      </c>
      <c r="N12" s="8" t="str">
        <f t="shared" si="0"/>
        <v>C</v>
      </c>
      <c r="P12" s="1" t="s">
        <v>12</v>
      </c>
      <c r="Q12" s="1" t="s">
        <v>12</v>
      </c>
      <c r="T12">
        <v>10</v>
      </c>
      <c r="U12" s="1" t="s">
        <v>12</v>
      </c>
      <c r="W12" s="1">
        <f>SUM(T12:V12)/100</f>
        <v>0.1</v>
      </c>
    </row>
    <row r="13" spans="2:23" ht="16" x14ac:dyDescent="0.2">
      <c r="B13" s="1" t="s">
        <v>28</v>
      </c>
      <c r="C13" s="1" t="s">
        <v>29</v>
      </c>
      <c r="D13" s="17" t="s">
        <v>30</v>
      </c>
      <c r="E13" s="15">
        <v>85.45</v>
      </c>
      <c r="F13" s="9">
        <f>E13*0.45</f>
        <v>38.452500000000001</v>
      </c>
      <c r="G13" s="15">
        <v>83.01</v>
      </c>
      <c r="H13" s="9">
        <f>G13*0.45</f>
        <v>37.354500000000002</v>
      </c>
      <c r="I13" s="9">
        <v>90</v>
      </c>
      <c r="J13" s="9">
        <f>I13*0.1</f>
        <v>9</v>
      </c>
      <c r="K13" s="12">
        <f>F13+H13+J13</f>
        <v>84.807000000000002</v>
      </c>
      <c r="L13" s="12">
        <f>K13*W13*0.475*0.33</f>
        <v>1.3293497250000001</v>
      </c>
      <c r="M13" s="12">
        <f>K13-L13</f>
        <v>83.477650275000002</v>
      </c>
      <c r="N13" s="8" t="str">
        <f t="shared" si="0"/>
        <v>B</v>
      </c>
      <c r="P13" s="1" t="s">
        <v>12</v>
      </c>
      <c r="Q13" s="1" t="s">
        <v>12</v>
      </c>
      <c r="T13">
        <v>10</v>
      </c>
      <c r="U13" s="1" t="s">
        <v>12</v>
      </c>
      <c r="W13" s="1">
        <f>SUM(T13:V13)/100</f>
        <v>0.1</v>
      </c>
    </row>
    <row r="14" spans="2:23" ht="16" x14ac:dyDescent="0.2">
      <c r="B14" s="1" t="s">
        <v>72</v>
      </c>
      <c r="C14" s="1" t="s">
        <v>73</v>
      </c>
      <c r="D14" s="17" t="s">
        <v>74</v>
      </c>
      <c r="E14" s="15">
        <v>83.79</v>
      </c>
      <c r="F14" s="9">
        <f>E14*0.45</f>
        <v>37.705500000000001</v>
      </c>
      <c r="G14" s="15">
        <v>81.3</v>
      </c>
      <c r="H14" s="9">
        <f>G14*0.45</f>
        <v>36.585000000000001</v>
      </c>
      <c r="I14" s="9">
        <v>80</v>
      </c>
      <c r="J14" s="9">
        <f>I14*0.1</f>
        <v>8</v>
      </c>
      <c r="K14" s="12">
        <f>F14+H14+J14</f>
        <v>82.290500000000009</v>
      </c>
      <c r="L14" s="12">
        <f>K14*W14*0.475*0.33</f>
        <v>0</v>
      </c>
      <c r="M14" s="12">
        <f>K14-L14</f>
        <v>82.290500000000009</v>
      </c>
      <c r="N14" s="8" t="str">
        <f t="shared" si="0"/>
        <v>B</v>
      </c>
      <c r="P14" s="1" t="s">
        <v>12</v>
      </c>
      <c r="Q14" s="1" t="s">
        <v>12</v>
      </c>
      <c r="T14" s="1" t="s">
        <v>12</v>
      </c>
      <c r="U14" s="1" t="s">
        <v>12</v>
      </c>
      <c r="W14" s="1">
        <f>SUM(T14:V14)/100</f>
        <v>0</v>
      </c>
    </row>
    <row r="15" spans="2:23" ht="16" x14ac:dyDescent="0.2">
      <c r="B15" s="1" t="s">
        <v>115</v>
      </c>
      <c r="C15" s="1" t="s">
        <v>116</v>
      </c>
      <c r="D15" s="17" t="s">
        <v>117</v>
      </c>
      <c r="E15" s="15">
        <v>71.94</v>
      </c>
      <c r="F15" s="9">
        <f>E15*0.45</f>
        <v>32.372999999999998</v>
      </c>
      <c r="G15" s="15">
        <v>88.09</v>
      </c>
      <c r="H15" s="9">
        <f>G15*0.45</f>
        <v>39.640500000000003</v>
      </c>
      <c r="I15" s="9">
        <v>87.5</v>
      </c>
      <c r="J15" s="9">
        <f>I15*0.1</f>
        <v>8.75</v>
      </c>
      <c r="K15" s="12">
        <f>F15+H15+J15</f>
        <v>80.763499999999993</v>
      </c>
      <c r="L15" s="12">
        <f>K15*W15*0.475*0.33</f>
        <v>0</v>
      </c>
      <c r="M15" s="12">
        <f>K15-L15</f>
        <v>80.763499999999993</v>
      </c>
      <c r="N15" s="8" t="str">
        <f t="shared" si="0"/>
        <v>B</v>
      </c>
      <c r="P15" s="1" t="s">
        <v>12</v>
      </c>
      <c r="Q15" s="1" t="s">
        <v>12</v>
      </c>
      <c r="T15" s="1" t="s">
        <v>12</v>
      </c>
      <c r="U15" s="1" t="s">
        <v>12</v>
      </c>
      <c r="W15" s="1">
        <f>SUM(T15:V15)/100</f>
        <v>0</v>
      </c>
    </row>
    <row r="16" spans="2:23" ht="16" x14ac:dyDescent="0.2">
      <c r="B16" s="1" t="s">
        <v>80</v>
      </c>
      <c r="C16" s="1" t="s">
        <v>81</v>
      </c>
      <c r="D16" s="17" t="s">
        <v>82</v>
      </c>
      <c r="E16" s="15">
        <v>88.27</v>
      </c>
      <c r="F16" s="9">
        <f>E16*0.45</f>
        <v>39.721499999999999</v>
      </c>
      <c r="G16" s="15">
        <v>85.26</v>
      </c>
      <c r="H16" s="9">
        <f>G16*0.45</f>
        <v>38.367000000000004</v>
      </c>
      <c r="I16" s="9">
        <v>43.5</v>
      </c>
      <c r="J16" s="9">
        <f>I16*0.1</f>
        <v>4.3500000000000005</v>
      </c>
      <c r="K16" s="12">
        <f>F16+H16+J16</f>
        <v>82.438500000000005</v>
      </c>
      <c r="L16" s="12">
        <f>K16*W16*0.475*0.33</f>
        <v>2.5844469750000001</v>
      </c>
      <c r="M16" s="12">
        <f>K16-L16</f>
        <v>79.854053024999999</v>
      </c>
      <c r="N16" s="8" t="str">
        <f t="shared" si="0"/>
        <v>C</v>
      </c>
      <c r="P16" s="1" t="s">
        <v>12</v>
      </c>
      <c r="Q16" s="1" t="s">
        <v>12</v>
      </c>
      <c r="T16">
        <v>10</v>
      </c>
      <c r="U16">
        <v>10</v>
      </c>
      <c r="W16" s="1">
        <f>SUM(T16:V16)/100</f>
        <v>0.2</v>
      </c>
    </row>
    <row r="17" spans="2:23" ht="16" x14ac:dyDescent="0.2">
      <c r="B17" s="1" t="s">
        <v>100</v>
      </c>
      <c r="C17" s="1" t="s">
        <v>101</v>
      </c>
      <c r="D17" s="17" t="s">
        <v>102</v>
      </c>
      <c r="E17" s="15">
        <v>89.76</v>
      </c>
      <c r="F17" s="9">
        <f>E17*0.45</f>
        <v>40.392000000000003</v>
      </c>
      <c r="G17" s="15">
        <v>82.69</v>
      </c>
      <c r="H17" s="9">
        <f>G17*0.45</f>
        <v>37.210500000000003</v>
      </c>
      <c r="I17" s="9">
        <v>90</v>
      </c>
      <c r="J17" s="9">
        <f>I17*0.1</f>
        <v>9</v>
      </c>
      <c r="K17" s="12">
        <f>F17+H17+J17</f>
        <v>86.602500000000006</v>
      </c>
      <c r="L17" s="12">
        <f>K17*W17*0.475*0.33</f>
        <v>0</v>
      </c>
      <c r="M17" s="12">
        <f>K17-L17</f>
        <v>86.602500000000006</v>
      </c>
      <c r="N17" s="8" t="str">
        <f t="shared" si="0"/>
        <v>B</v>
      </c>
      <c r="P17" s="1" t="s">
        <v>12</v>
      </c>
      <c r="Q17" s="1" t="s">
        <v>12</v>
      </c>
      <c r="T17" s="1" t="s">
        <v>12</v>
      </c>
      <c r="U17" s="1" t="s">
        <v>12</v>
      </c>
      <c r="W17" s="1">
        <f>SUM(T17:V17)/100</f>
        <v>0</v>
      </c>
    </row>
    <row r="18" spans="2:23" ht="16" x14ac:dyDescent="0.2">
      <c r="B18" s="1" t="s">
        <v>52</v>
      </c>
      <c r="C18" s="1" t="s">
        <v>53</v>
      </c>
      <c r="D18" s="17" t="s">
        <v>54</v>
      </c>
      <c r="E18" s="15">
        <v>46.55</v>
      </c>
      <c r="F18" s="9">
        <f>E18*0.45</f>
        <v>20.947499999999998</v>
      </c>
      <c r="G18" s="15">
        <v>46.04</v>
      </c>
      <c r="H18" s="9">
        <f>G18*0.45</f>
        <v>20.718</v>
      </c>
      <c r="I18" s="9">
        <v>0</v>
      </c>
      <c r="J18" s="9">
        <f>I18*0.1</f>
        <v>0</v>
      </c>
      <c r="K18" s="12">
        <f>F18+H18+J18</f>
        <v>41.665499999999994</v>
      </c>
      <c r="L18" s="12">
        <f>K18*W18*0.475*0.33</f>
        <v>0.65310671249999996</v>
      </c>
      <c r="M18" s="12">
        <f>K18-L18</f>
        <v>41.012393287499997</v>
      </c>
      <c r="N18" s="8" t="str">
        <f t="shared" si="0"/>
        <v>F</v>
      </c>
      <c r="P18" s="1" t="s">
        <v>12</v>
      </c>
      <c r="Q18" s="1" t="s">
        <v>12</v>
      </c>
      <c r="T18" s="1" t="s">
        <v>12</v>
      </c>
      <c r="U18">
        <v>10</v>
      </c>
      <c r="W18" s="1">
        <f>SUM(T18:V18)/100</f>
        <v>0.1</v>
      </c>
    </row>
    <row r="19" spans="2:23" ht="16" x14ac:dyDescent="0.2">
      <c r="B19" s="1" t="s">
        <v>100</v>
      </c>
      <c r="C19" s="1" t="s">
        <v>104</v>
      </c>
      <c r="D19" s="17" t="s">
        <v>105</v>
      </c>
      <c r="E19" s="15">
        <v>84.29</v>
      </c>
      <c r="F19" s="9">
        <f>E19*0.45</f>
        <v>37.930500000000002</v>
      </c>
      <c r="G19" s="15">
        <v>83.4</v>
      </c>
      <c r="H19" s="9">
        <f>G19*0.45</f>
        <v>37.53</v>
      </c>
      <c r="I19" s="9">
        <v>90</v>
      </c>
      <c r="J19" s="9">
        <f>I19*0.1</f>
        <v>9</v>
      </c>
      <c r="K19" s="12">
        <f>F19+H19+J19</f>
        <v>84.460499999999996</v>
      </c>
      <c r="L19" s="12">
        <f>K19*W19*0.475*0.33</f>
        <v>0</v>
      </c>
      <c r="M19" s="12">
        <f>K19-L19</f>
        <v>84.460499999999996</v>
      </c>
      <c r="N19" s="8" t="str">
        <f t="shared" si="0"/>
        <v>B</v>
      </c>
      <c r="P19" s="1" t="s">
        <v>12</v>
      </c>
      <c r="Q19" s="1" t="s">
        <v>12</v>
      </c>
      <c r="T19" s="1" t="s">
        <v>12</v>
      </c>
      <c r="U19" s="1" t="s">
        <v>12</v>
      </c>
      <c r="W19" s="1">
        <f>SUM(T19:V19)/100</f>
        <v>0</v>
      </c>
    </row>
    <row r="20" spans="2:23" ht="16" x14ac:dyDescent="0.2">
      <c r="B20" s="1" t="s">
        <v>40</v>
      </c>
      <c r="C20" s="1" t="s">
        <v>41</v>
      </c>
      <c r="D20" s="17" t="s">
        <v>42</v>
      </c>
      <c r="E20" s="15">
        <v>90.11</v>
      </c>
      <c r="F20" s="9">
        <f>E20*0.45</f>
        <v>40.549500000000002</v>
      </c>
      <c r="G20" s="15">
        <v>81.599999999999994</v>
      </c>
      <c r="H20" s="9">
        <f>G20*0.45</f>
        <v>36.72</v>
      </c>
      <c r="I20" s="9">
        <v>82.5</v>
      </c>
      <c r="J20" s="9">
        <f>I20*0.1</f>
        <v>8.25</v>
      </c>
      <c r="K20" s="12">
        <f>F20+H20+J20</f>
        <v>85.519499999999994</v>
      </c>
      <c r="L20" s="12">
        <f>K20*W20*0.475*0.33</f>
        <v>0</v>
      </c>
      <c r="M20" s="12">
        <f>K20-L20</f>
        <v>85.519499999999994</v>
      </c>
      <c r="N20" s="8" t="str">
        <f t="shared" si="0"/>
        <v>B</v>
      </c>
      <c r="P20" s="1" t="s">
        <v>12</v>
      </c>
      <c r="Q20" s="1" t="s">
        <v>12</v>
      </c>
      <c r="T20" s="1" t="s">
        <v>12</v>
      </c>
      <c r="U20" s="1" t="s">
        <v>12</v>
      </c>
      <c r="W20" s="1">
        <f>SUM(T20:V20)/100</f>
        <v>0</v>
      </c>
    </row>
    <row r="21" spans="2:23" ht="16" x14ac:dyDescent="0.2">
      <c r="B21" s="1" t="s">
        <v>76</v>
      </c>
      <c r="C21" s="1" t="s">
        <v>77</v>
      </c>
      <c r="D21" s="17" t="s">
        <v>78</v>
      </c>
      <c r="E21" s="15">
        <v>87.53</v>
      </c>
      <c r="F21" s="9">
        <f>E21*0.45</f>
        <v>39.388500000000001</v>
      </c>
      <c r="G21" s="15">
        <v>89.73</v>
      </c>
      <c r="H21" s="9">
        <f>G21*0.45</f>
        <v>40.378500000000003</v>
      </c>
      <c r="I21" s="9">
        <v>87.5</v>
      </c>
      <c r="J21" s="9">
        <f>I21*0.1</f>
        <v>8.75</v>
      </c>
      <c r="K21" s="12">
        <f>F21+H21+J21</f>
        <v>88.516999999999996</v>
      </c>
      <c r="L21" s="12">
        <f>K21*W21*0.475*0.33</f>
        <v>2.7750079499999996</v>
      </c>
      <c r="M21" s="12">
        <f>K21-L21</f>
        <v>85.741992049999993</v>
      </c>
      <c r="N21" s="8" t="str">
        <f t="shared" si="0"/>
        <v>B</v>
      </c>
      <c r="P21" s="1" t="s">
        <v>12</v>
      </c>
      <c r="Q21" s="1" t="s">
        <v>12</v>
      </c>
      <c r="T21">
        <v>10</v>
      </c>
      <c r="U21">
        <v>10</v>
      </c>
      <c r="W21" s="1">
        <f>SUM(T21:V21)/100</f>
        <v>0.2</v>
      </c>
    </row>
    <row r="22" spans="2:23" ht="16" x14ac:dyDescent="0.2">
      <c r="B22" s="1" t="s">
        <v>60</v>
      </c>
      <c r="C22" s="1" t="s">
        <v>61</v>
      </c>
      <c r="D22" s="17" t="s">
        <v>62</v>
      </c>
      <c r="E22" s="15">
        <v>82.65</v>
      </c>
      <c r="F22" s="9">
        <f>E22*0.45</f>
        <v>37.192500000000003</v>
      </c>
      <c r="G22" s="15">
        <v>89.27</v>
      </c>
      <c r="H22" s="9">
        <f>G22*0.45</f>
        <v>40.171500000000002</v>
      </c>
      <c r="I22" s="9">
        <v>92.5</v>
      </c>
      <c r="J22" s="9">
        <f>I22*0.1</f>
        <v>9.25</v>
      </c>
      <c r="K22" s="12">
        <f>F22+H22+J22</f>
        <v>86.614000000000004</v>
      </c>
      <c r="L22" s="12">
        <f>K22*W22*0.475*0.33</f>
        <v>0</v>
      </c>
      <c r="M22" s="12">
        <f>K22-L22</f>
        <v>86.614000000000004</v>
      </c>
      <c r="N22" s="8" t="str">
        <f t="shared" si="0"/>
        <v>B</v>
      </c>
      <c r="P22" s="1" t="s">
        <v>12</v>
      </c>
      <c r="Q22" s="1" t="s">
        <v>12</v>
      </c>
      <c r="T22" s="1" t="s">
        <v>12</v>
      </c>
      <c r="U22" s="1" t="s">
        <v>12</v>
      </c>
      <c r="W22" s="1">
        <f>SUM(T22:V22)/100</f>
        <v>0</v>
      </c>
    </row>
    <row r="23" spans="2:23" ht="16" x14ac:dyDescent="0.2">
      <c r="B23" s="1" t="s">
        <v>88</v>
      </c>
      <c r="C23" s="1" t="s">
        <v>89</v>
      </c>
      <c r="D23" s="17" t="s">
        <v>90</v>
      </c>
      <c r="E23" s="15">
        <v>72.430000000000007</v>
      </c>
      <c r="F23" s="9">
        <f>E23*0.45</f>
        <v>32.593500000000006</v>
      </c>
      <c r="G23" s="15">
        <v>74.8</v>
      </c>
      <c r="H23" s="9">
        <f>G23*0.45</f>
        <v>33.659999999999997</v>
      </c>
      <c r="I23" s="9">
        <v>83.5</v>
      </c>
      <c r="J23" s="9">
        <f>I23*0.1</f>
        <v>8.35</v>
      </c>
      <c r="K23" s="12">
        <f>F23+H23+J23</f>
        <v>74.603499999999997</v>
      </c>
      <c r="L23" s="12">
        <f>K23*W23*0.475*0.33</f>
        <v>0</v>
      </c>
      <c r="M23" s="12">
        <f>K23-L23</f>
        <v>74.603499999999997</v>
      </c>
      <c r="N23" s="8" t="str">
        <f t="shared" si="0"/>
        <v>C</v>
      </c>
      <c r="P23" s="1" t="s">
        <v>12</v>
      </c>
      <c r="Q23" s="1" t="s">
        <v>12</v>
      </c>
      <c r="T23" s="1" t="s">
        <v>12</v>
      </c>
      <c r="U23" s="1" t="s">
        <v>12</v>
      </c>
      <c r="W23" s="1">
        <f>SUM(T23:V23)/100</f>
        <v>0</v>
      </c>
    </row>
    <row r="24" spans="2:23" ht="16" x14ac:dyDescent="0.2">
      <c r="B24" s="1" t="s">
        <v>92</v>
      </c>
      <c r="C24" s="1" t="s">
        <v>93</v>
      </c>
      <c r="D24" s="17" t="s">
        <v>94</v>
      </c>
      <c r="E24" s="15">
        <v>85.38</v>
      </c>
      <c r="F24" s="9">
        <f>E24*0.45</f>
        <v>38.420999999999999</v>
      </c>
      <c r="G24" s="15">
        <v>79.959999999999994</v>
      </c>
      <c r="H24" s="9">
        <f>G24*0.45</f>
        <v>35.981999999999999</v>
      </c>
      <c r="I24" s="9">
        <v>88.5</v>
      </c>
      <c r="J24" s="9">
        <f>I24*0.1</f>
        <v>8.85</v>
      </c>
      <c r="K24" s="12">
        <f>F24+H24+J24</f>
        <v>83.252999999999986</v>
      </c>
      <c r="L24" s="12">
        <f>K24*W24*0.475*0.33</f>
        <v>1.3049907749999998</v>
      </c>
      <c r="M24" s="12">
        <f>K24-L24</f>
        <v>81.948009224999993</v>
      </c>
      <c r="N24" s="8" t="str">
        <f t="shared" si="0"/>
        <v>B</v>
      </c>
      <c r="P24" s="1" t="s">
        <v>12</v>
      </c>
      <c r="Q24" s="1" t="s">
        <v>12</v>
      </c>
      <c r="T24" s="1" t="s">
        <v>12</v>
      </c>
      <c r="U24">
        <v>10</v>
      </c>
      <c r="W24" s="1">
        <f>SUM(T24:V24)/100</f>
        <v>0.1</v>
      </c>
    </row>
    <row r="25" spans="2:23" ht="16" x14ac:dyDescent="0.2">
      <c r="B25" s="1" t="s">
        <v>44</v>
      </c>
      <c r="C25" s="1" t="s">
        <v>45</v>
      </c>
      <c r="D25" s="17" t="s">
        <v>46</v>
      </c>
      <c r="E25" s="15">
        <v>89.19</v>
      </c>
      <c r="F25" s="9">
        <f>E25*0.45</f>
        <v>40.1355</v>
      </c>
      <c r="G25" s="15">
        <v>89.54</v>
      </c>
      <c r="H25" s="9">
        <f>G25*0.45</f>
        <v>40.293000000000006</v>
      </c>
      <c r="I25" s="9">
        <v>85</v>
      </c>
      <c r="J25" s="9">
        <f>I25*0.1</f>
        <v>8.5</v>
      </c>
      <c r="K25" s="12">
        <f>F25+H25+J25</f>
        <v>88.928500000000014</v>
      </c>
      <c r="L25" s="12">
        <f>K25*W25*0.475*0.33</f>
        <v>1.3939542375000002</v>
      </c>
      <c r="M25" s="12">
        <f>K25-L25</f>
        <v>87.534545762500017</v>
      </c>
      <c r="N25" s="8" t="str">
        <f t="shared" si="0"/>
        <v>B</v>
      </c>
      <c r="P25" s="1" t="s">
        <v>12</v>
      </c>
      <c r="Q25" s="1" t="s">
        <v>12</v>
      </c>
      <c r="T25">
        <v>10</v>
      </c>
      <c r="U25" s="1" t="s">
        <v>12</v>
      </c>
      <c r="W25" s="1">
        <f>SUM(T25:V25)/100</f>
        <v>0.1</v>
      </c>
    </row>
    <row r="26" spans="2:23" ht="16" x14ac:dyDescent="0.2">
      <c r="B26" s="1" t="s">
        <v>20</v>
      </c>
      <c r="C26" s="1" t="s">
        <v>21</v>
      </c>
      <c r="D26" s="17" t="s">
        <v>22</v>
      </c>
      <c r="E26" s="15">
        <v>89.53</v>
      </c>
      <c r="F26" s="9">
        <f>E26*0.45</f>
        <v>40.288499999999999</v>
      </c>
      <c r="G26" s="15">
        <v>90.29</v>
      </c>
      <c r="H26" s="9">
        <f>G26*0.45</f>
        <v>40.630500000000005</v>
      </c>
      <c r="I26" s="9">
        <v>90</v>
      </c>
      <c r="J26" s="9">
        <f>I26*0.1</f>
        <v>9</v>
      </c>
      <c r="K26" s="12">
        <f>F26+H26+J26</f>
        <v>89.919000000000011</v>
      </c>
      <c r="L26" s="12">
        <f>K26*W26*0.475*0.33</f>
        <v>0</v>
      </c>
      <c r="M26" s="12">
        <f>K26-L26</f>
        <v>89.919000000000011</v>
      </c>
      <c r="N26" s="8" t="str">
        <f t="shared" si="0"/>
        <v>B</v>
      </c>
      <c r="P26" s="1" t="s">
        <v>12</v>
      </c>
      <c r="Q26" s="1" t="s">
        <v>12</v>
      </c>
      <c r="T26" s="1" t="s">
        <v>12</v>
      </c>
      <c r="U26" s="1" t="s">
        <v>12</v>
      </c>
      <c r="W26" s="1">
        <f>SUM(T26:V26)/100</f>
        <v>0</v>
      </c>
    </row>
    <row r="27" spans="2:23" ht="16" x14ac:dyDescent="0.2">
      <c r="B27" s="1" t="s">
        <v>13</v>
      </c>
      <c r="C27" s="1" t="s">
        <v>14</v>
      </c>
      <c r="D27" s="17" t="s">
        <v>15</v>
      </c>
      <c r="E27" s="15">
        <v>82.22</v>
      </c>
      <c r="F27" s="9">
        <f>E27*0.45</f>
        <v>36.999000000000002</v>
      </c>
      <c r="G27" s="15">
        <v>82.63</v>
      </c>
      <c r="H27" s="9">
        <f>G27*0.45</f>
        <v>37.183500000000002</v>
      </c>
      <c r="I27" s="9">
        <v>95</v>
      </c>
      <c r="J27" s="9">
        <f>I27*0.1</f>
        <v>9.5</v>
      </c>
      <c r="K27" s="12">
        <f>F27+H27+J27</f>
        <v>83.682500000000005</v>
      </c>
      <c r="L27" s="12">
        <f>K27*W27*0.475*0.33</f>
        <v>1.3117231875000002</v>
      </c>
      <c r="M27" s="12">
        <f>K27-L27</f>
        <v>82.370776812499997</v>
      </c>
      <c r="N27" s="8" t="str">
        <f t="shared" si="0"/>
        <v>B</v>
      </c>
      <c r="P27" s="1" t="s">
        <v>12</v>
      </c>
      <c r="Q27" s="1" t="s">
        <v>12</v>
      </c>
      <c r="T27">
        <v>10</v>
      </c>
      <c r="U27" s="1" t="s">
        <v>12</v>
      </c>
      <c r="W27" s="1">
        <f>SUM(T27:V27)/100</f>
        <v>0.1</v>
      </c>
    </row>
    <row r="28" spans="2:23" ht="16" x14ac:dyDescent="0.2">
      <c r="B28" s="1" t="s">
        <v>64</v>
      </c>
      <c r="C28" s="1" t="s">
        <v>65</v>
      </c>
      <c r="D28" s="17" t="s">
        <v>66</v>
      </c>
      <c r="E28" s="15">
        <v>53.5</v>
      </c>
      <c r="F28" s="9">
        <f>E28*0.45</f>
        <v>24.074999999999999</v>
      </c>
      <c r="G28" s="15">
        <v>47.42</v>
      </c>
      <c r="H28" s="9">
        <f>G28*0.45</f>
        <v>21.339000000000002</v>
      </c>
      <c r="I28" s="9">
        <v>80</v>
      </c>
      <c r="J28" s="9">
        <f>I28*0.1</f>
        <v>8</v>
      </c>
      <c r="K28" s="12">
        <f>F28+H28+J28</f>
        <v>53.414000000000001</v>
      </c>
      <c r="L28" s="12">
        <f>K28*W28*0.475*0.33</f>
        <v>2.093161125</v>
      </c>
      <c r="M28" s="12">
        <f>K28-L28</f>
        <v>51.320838875</v>
      </c>
      <c r="N28" s="8" t="str">
        <f t="shared" si="0"/>
        <v>D</v>
      </c>
      <c r="P28" s="1" t="s">
        <v>12</v>
      </c>
      <c r="Q28" s="1" t="s">
        <v>12</v>
      </c>
      <c r="T28">
        <v>25</v>
      </c>
      <c r="U28" s="1" t="s">
        <v>12</v>
      </c>
      <c r="W28" s="1">
        <f>SUM(T28:V28)/100</f>
        <v>0.25</v>
      </c>
    </row>
    <row r="29" spans="2:23" ht="16" x14ac:dyDescent="0.2">
      <c r="B29" s="1" t="s">
        <v>8</v>
      </c>
      <c r="C29" s="1" t="s">
        <v>9</v>
      </c>
      <c r="D29" s="17" t="s">
        <v>10</v>
      </c>
      <c r="E29" s="15">
        <v>84.3</v>
      </c>
      <c r="F29" s="9">
        <f>E29*0.45</f>
        <v>37.935000000000002</v>
      </c>
      <c r="G29" s="15">
        <v>87.13</v>
      </c>
      <c r="H29" s="9">
        <f>G29*0.45</f>
        <v>39.208500000000001</v>
      </c>
      <c r="I29" s="9">
        <v>83.5</v>
      </c>
      <c r="J29" s="9">
        <f>I29*0.1</f>
        <v>8.35</v>
      </c>
      <c r="K29" s="12">
        <f>F29+H29+J29</f>
        <v>85.493499999999997</v>
      </c>
      <c r="L29" s="12">
        <f>K29*W29*0.475*0.33</f>
        <v>0</v>
      </c>
      <c r="M29" s="12">
        <f>K29-L29</f>
        <v>85.493499999999997</v>
      </c>
      <c r="N29" s="8" t="str">
        <f t="shared" si="0"/>
        <v>B</v>
      </c>
      <c r="P29" s="1" t="s">
        <v>12</v>
      </c>
      <c r="Q29" s="1" t="s">
        <v>12</v>
      </c>
      <c r="T29" s="1" t="s">
        <v>12</v>
      </c>
      <c r="U29" s="1" t="s">
        <v>12</v>
      </c>
      <c r="W29" s="1">
        <f>SUM(T29:V29)/100</f>
        <v>0</v>
      </c>
    </row>
    <row r="30" spans="2:23" x14ac:dyDescent="0.2">
      <c r="P30" s="1" t="s">
        <v>12</v>
      </c>
      <c r="Q30" s="1" t="s">
        <v>12</v>
      </c>
      <c r="T30" s="1" t="s">
        <v>12</v>
      </c>
      <c r="U30" s="1" t="s">
        <v>12</v>
      </c>
      <c r="W30" s="1">
        <f t="shared" ref="W30" si="1">SUM(T30:V30)/100</f>
        <v>0</v>
      </c>
    </row>
  </sheetData>
  <sortState xmlns:xlrd2="http://schemas.microsoft.com/office/spreadsheetml/2017/richdata2" ref="B6:W29">
    <sortCondition ref="D6:D29"/>
  </sortState>
  <mergeCells count="2">
    <mergeCell ref="P4:S4"/>
    <mergeCell ref="T4:W4"/>
  </mergeCells>
  <conditionalFormatting sqref="N6:N29">
    <cfRule type="cellIs" dxfId="15" priority="1" stopIfTrue="1" operator="lessThan">
      <formula>#REF!/#REF!*60</formula>
    </cfRule>
    <cfRule type="cellIs" dxfId="14" priority="2" stopIfTrue="1" operator="between">
      <formula>#REF!/#REF!*60</formula>
      <formula>#REF!/#REF!*89</formula>
    </cfRule>
    <cfRule type="cellIs" dxfId="13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2023-01-13T08:30:57Z</dcterms:created>
  <dcterms:modified xsi:type="dcterms:W3CDTF">2023-01-13T10:28:25Z</dcterms:modified>
  <cp:category/>
</cp:coreProperties>
</file>