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OneDrive\Work\Acciojob\Modules\Excel\Batch\18\"/>
    </mc:Choice>
  </mc:AlternateContent>
  <xr:revisionPtr revIDLastSave="0" documentId="13_ncr:1_{03E22AFA-D53F-4C7F-B022-DD36B23B3F1F}" xr6:coauthVersionLast="47" xr6:coauthVersionMax="47" xr10:uidLastSave="{00000000-0000-0000-0000-000000000000}"/>
  <bookViews>
    <workbookView xWindow="-28920" yWindow="30" windowWidth="29040" windowHeight="15720" activeTab="10" xr2:uid="{1D0C6BE8-60CF-47DE-94BA-E0DD3FD3C259}"/>
  </bookViews>
  <sheets>
    <sheet name="Recap" sheetId="1" r:id="rId1"/>
    <sheet name="Agenda" sheetId="2" r:id="rId2"/>
    <sheet name="Dataset" sheetId="7" r:id="rId3"/>
    <sheet name="Questions" sheetId="5" r:id="rId4"/>
    <sheet name="Logical" sheetId="13" r:id="rId5"/>
    <sheet name="py1" sheetId="14" r:id="rId6"/>
    <sheet name="py2" sheetId="15" r:id="rId7"/>
    <sheet name="py3" sheetId="16" r:id="rId8"/>
    <sheet name="Iferror" sheetId="17" r:id="rId9"/>
    <sheet name="Statistical Functions" sheetId="18" r:id="rId10"/>
    <sheet name="St2" sheetId="19" r:id="rId11"/>
  </sheets>
  <definedNames>
    <definedName name="_xlnm._FilterDatabase" localSheetId="2" hidden="1">Dataset!$A$1:$S$501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9" l="1"/>
  <c r="D4" i="19"/>
  <c r="D5" i="19"/>
  <c r="D6" i="19"/>
  <c r="D7" i="19"/>
  <c r="D8" i="19"/>
  <c r="D9" i="19"/>
  <c r="D10" i="19"/>
  <c r="D11" i="19"/>
  <c r="D12" i="19"/>
  <c r="D13" i="19"/>
  <c r="D14" i="19"/>
  <c r="D15" i="19"/>
  <c r="D16" i="19"/>
  <c r="D17" i="19"/>
  <c r="D18" i="19"/>
  <c r="D19" i="19"/>
  <c r="D2" i="19"/>
  <c r="P2" i="19"/>
  <c r="O4" i="19"/>
  <c r="N4" i="19"/>
  <c r="N3" i="19"/>
  <c r="N2" i="19"/>
  <c r="J9" i="19"/>
  <c r="H7" i="19"/>
  <c r="H5" i="19"/>
  <c r="H4" i="19"/>
  <c r="H3" i="19"/>
  <c r="H2" i="19"/>
  <c r="C2" i="19" a="1"/>
  <c r="C2" i="19" s="1"/>
  <c r="H6" i="19" s="1"/>
  <c r="L5" i="18" a="1"/>
  <c r="L5" i="18" s="1"/>
  <c r="F14" i="18"/>
  <c r="H10" i="18" a="1"/>
  <c r="G10" i="18"/>
  <c r="F10" i="18"/>
  <c r="E10" i="18"/>
  <c r="H6" i="18"/>
  <c r="F20" i="17"/>
  <c r="F18" i="17"/>
  <c r="G3" i="17"/>
  <c r="G4" i="17"/>
  <c r="G5" i="17"/>
  <c r="G2" i="17"/>
  <c r="F3" i="17"/>
  <c r="F4" i="17"/>
  <c r="F5" i="17"/>
  <c r="F2" i="17"/>
  <c r="D106" i="13" a="1"/>
  <c r="D106" i="13" s="1"/>
  <c r="T2" i="7" a="1"/>
  <c r="T2" i="7" s="1"/>
  <c r="S3"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S102" i="7"/>
  <c r="S103" i="7"/>
  <c r="S104" i="7"/>
  <c r="S105" i="7"/>
  <c r="S106" i="7"/>
  <c r="S107" i="7"/>
  <c r="S108" i="7"/>
  <c r="S109" i="7"/>
  <c r="S110" i="7"/>
  <c r="S111" i="7"/>
  <c r="S112" i="7"/>
  <c r="S113" i="7"/>
  <c r="S114" i="7"/>
  <c r="S115" i="7"/>
  <c r="S116" i="7"/>
  <c r="S117" i="7"/>
  <c r="S118" i="7"/>
  <c r="S119" i="7"/>
  <c r="S120" i="7"/>
  <c r="S121" i="7"/>
  <c r="S122" i="7"/>
  <c r="S123" i="7"/>
  <c r="S124" i="7"/>
  <c r="S125" i="7"/>
  <c r="S126" i="7"/>
  <c r="S127" i="7"/>
  <c r="S128" i="7"/>
  <c r="S129" i="7"/>
  <c r="S130" i="7"/>
  <c r="S131" i="7"/>
  <c r="S132" i="7"/>
  <c r="S133" i="7"/>
  <c r="S134" i="7"/>
  <c r="S135" i="7"/>
  <c r="S136" i="7"/>
  <c r="S137" i="7"/>
  <c r="S138" i="7"/>
  <c r="S139" i="7"/>
  <c r="S140" i="7"/>
  <c r="S141" i="7"/>
  <c r="S142" i="7"/>
  <c r="S143" i="7"/>
  <c r="S144" i="7"/>
  <c r="S145" i="7"/>
  <c r="S146" i="7"/>
  <c r="S147" i="7"/>
  <c r="S148" i="7"/>
  <c r="S149" i="7"/>
  <c r="S150" i="7"/>
  <c r="S151" i="7"/>
  <c r="S152" i="7"/>
  <c r="S153" i="7"/>
  <c r="S154" i="7"/>
  <c r="S155" i="7"/>
  <c r="S156" i="7"/>
  <c r="S157" i="7"/>
  <c r="S158" i="7"/>
  <c r="S159" i="7"/>
  <c r="S160" i="7"/>
  <c r="S161" i="7"/>
  <c r="S162" i="7"/>
  <c r="S163" i="7"/>
  <c r="S164" i="7"/>
  <c r="S165" i="7"/>
  <c r="S166" i="7"/>
  <c r="S167" i="7"/>
  <c r="S168" i="7"/>
  <c r="S169" i="7"/>
  <c r="S170" i="7"/>
  <c r="S171" i="7"/>
  <c r="S172" i="7"/>
  <c r="S173" i="7"/>
  <c r="S174" i="7"/>
  <c r="S175" i="7"/>
  <c r="S176" i="7"/>
  <c r="S177" i="7"/>
  <c r="S178" i="7"/>
  <c r="S179" i="7"/>
  <c r="S180" i="7"/>
  <c r="S181" i="7"/>
  <c r="S182" i="7"/>
  <c r="S183" i="7"/>
  <c r="S184" i="7"/>
  <c r="S185" i="7"/>
  <c r="S186" i="7"/>
  <c r="S187" i="7"/>
  <c r="S188" i="7"/>
  <c r="S189" i="7"/>
  <c r="S190" i="7"/>
  <c r="S191" i="7"/>
  <c r="S192" i="7"/>
  <c r="S193" i="7"/>
  <c r="S194" i="7"/>
  <c r="S195" i="7"/>
  <c r="S196" i="7"/>
  <c r="S197" i="7"/>
  <c r="S198" i="7"/>
  <c r="S199" i="7"/>
  <c r="S200" i="7"/>
  <c r="S201" i="7"/>
  <c r="S202" i="7"/>
  <c r="S203" i="7"/>
  <c r="S204" i="7"/>
  <c r="S205" i="7"/>
  <c r="S206" i="7"/>
  <c r="S207" i="7"/>
  <c r="S208" i="7"/>
  <c r="S209" i="7"/>
  <c r="S210" i="7"/>
  <c r="S211" i="7"/>
  <c r="S212" i="7"/>
  <c r="S213" i="7"/>
  <c r="S214" i="7"/>
  <c r="S215" i="7"/>
  <c r="S216" i="7"/>
  <c r="S217" i="7"/>
  <c r="S218" i="7"/>
  <c r="S219" i="7"/>
  <c r="S220" i="7"/>
  <c r="S221" i="7"/>
  <c r="S222" i="7"/>
  <c r="S223" i="7"/>
  <c r="S224" i="7"/>
  <c r="S225" i="7"/>
  <c r="S226" i="7"/>
  <c r="S227" i="7"/>
  <c r="S228" i="7"/>
  <c r="S229" i="7"/>
  <c r="S230" i="7"/>
  <c r="S231" i="7"/>
  <c r="S232" i="7"/>
  <c r="S233" i="7"/>
  <c r="S234" i="7"/>
  <c r="S235" i="7"/>
  <c r="S236" i="7"/>
  <c r="S237" i="7"/>
  <c r="S238" i="7"/>
  <c r="S239" i="7"/>
  <c r="S240" i="7"/>
  <c r="S241" i="7"/>
  <c r="S242" i="7"/>
  <c r="S243" i="7"/>
  <c r="S244" i="7"/>
  <c r="S245" i="7"/>
  <c r="S246" i="7"/>
  <c r="S247" i="7"/>
  <c r="S248" i="7"/>
  <c r="S249" i="7"/>
  <c r="S250" i="7"/>
  <c r="S251" i="7"/>
  <c r="S252" i="7"/>
  <c r="S253" i="7"/>
  <c r="S254" i="7"/>
  <c r="S255" i="7"/>
  <c r="S256" i="7"/>
  <c r="S257" i="7"/>
  <c r="S258" i="7"/>
  <c r="S259" i="7"/>
  <c r="S260" i="7"/>
  <c r="S261" i="7"/>
  <c r="S262" i="7"/>
  <c r="S263" i="7"/>
  <c r="S264" i="7"/>
  <c r="S265" i="7"/>
  <c r="S266" i="7"/>
  <c r="S267" i="7"/>
  <c r="S268" i="7"/>
  <c r="S269" i="7"/>
  <c r="S270" i="7"/>
  <c r="S271" i="7"/>
  <c r="S272" i="7"/>
  <c r="S273" i="7"/>
  <c r="S274" i="7"/>
  <c r="S275" i="7"/>
  <c r="S276" i="7"/>
  <c r="S277" i="7"/>
  <c r="S278" i="7"/>
  <c r="S279" i="7"/>
  <c r="S280" i="7"/>
  <c r="S281" i="7"/>
  <c r="S282" i="7"/>
  <c r="S283" i="7"/>
  <c r="S284" i="7"/>
  <c r="S285" i="7"/>
  <c r="S286" i="7"/>
  <c r="S287" i="7"/>
  <c r="S288" i="7"/>
  <c r="S289" i="7"/>
  <c r="S290" i="7"/>
  <c r="S291" i="7"/>
  <c r="S292" i="7"/>
  <c r="S293" i="7"/>
  <c r="S294" i="7"/>
  <c r="S295" i="7"/>
  <c r="S296" i="7"/>
  <c r="S297" i="7"/>
  <c r="S298" i="7"/>
  <c r="S299" i="7"/>
  <c r="S300" i="7"/>
  <c r="S301" i="7"/>
  <c r="S302" i="7"/>
  <c r="S303" i="7"/>
  <c r="S304" i="7"/>
  <c r="S305" i="7"/>
  <c r="S306" i="7"/>
  <c r="S307" i="7"/>
  <c r="S308" i="7"/>
  <c r="S309" i="7"/>
  <c r="S310" i="7"/>
  <c r="S311" i="7"/>
  <c r="S312" i="7"/>
  <c r="S313" i="7"/>
  <c r="S314" i="7"/>
  <c r="S315" i="7"/>
  <c r="S316" i="7"/>
  <c r="S317" i="7"/>
  <c r="S318" i="7"/>
  <c r="S319" i="7"/>
  <c r="S320" i="7"/>
  <c r="S321" i="7"/>
  <c r="S322" i="7"/>
  <c r="S323" i="7"/>
  <c r="S324" i="7"/>
  <c r="S325" i="7"/>
  <c r="S326" i="7"/>
  <c r="S327" i="7"/>
  <c r="S328" i="7"/>
  <c r="S329" i="7"/>
  <c r="S330" i="7"/>
  <c r="S331" i="7"/>
  <c r="S332" i="7"/>
  <c r="S333" i="7"/>
  <c r="S334" i="7"/>
  <c r="S335" i="7"/>
  <c r="S336" i="7"/>
  <c r="S337" i="7"/>
  <c r="S338" i="7"/>
  <c r="S339" i="7"/>
  <c r="S340" i="7"/>
  <c r="S341" i="7"/>
  <c r="S342" i="7"/>
  <c r="S343" i="7"/>
  <c r="S344" i="7"/>
  <c r="S345" i="7"/>
  <c r="S346" i="7"/>
  <c r="S347" i="7"/>
  <c r="S348" i="7"/>
  <c r="S349" i="7"/>
  <c r="S350" i="7"/>
  <c r="S351" i="7"/>
  <c r="S352" i="7"/>
  <c r="S353" i="7"/>
  <c r="S354" i="7"/>
  <c r="S355" i="7"/>
  <c r="S356" i="7"/>
  <c r="S357" i="7"/>
  <c r="S358" i="7"/>
  <c r="S359" i="7"/>
  <c r="S360" i="7"/>
  <c r="S361" i="7"/>
  <c r="S362" i="7"/>
  <c r="S363" i="7"/>
  <c r="S364" i="7"/>
  <c r="S365" i="7"/>
  <c r="S366" i="7"/>
  <c r="S367" i="7"/>
  <c r="S368" i="7"/>
  <c r="S369" i="7"/>
  <c r="S370" i="7"/>
  <c r="S371" i="7"/>
  <c r="S372" i="7"/>
  <c r="S373" i="7"/>
  <c r="S374" i="7"/>
  <c r="S375" i="7"/>
  <c r="S376" i="7"/>
  <c r="S377" i="7"/>
  <c r="S378" i="7"/>
  <c r="S379" i="7"/>
  <c r="S380" i="7"/>
  <c r="S381" i="7"/>
  <c r="S382" i="7"/>
  <c r="S383" i="7"/>
  <c r="S384" i="7"/>
  <c r="S385" i="7"/>
  <c r="S386" i="7"/>
  <c r="S387" i="7"/>
  <c r="S388" i="7"/>
  <c r="S389" i="7"/>
  <c r="S390" i="7"/>
  <c r="S391" i="7"/>
  <c r="S392" i="7"/>
  <c r="S393" i="7"/>
  <c r="S394" i="7"/>
  <c r="S395" i="7"/>
  <c r="S396" i="7"/>
  <c r="S397" i="7"/>
  <c r="S398" i="7"/>
  <c r="S399" i="7"/>
  <c r="S400" i="7"/>
  <c r="S401" i="7"/>
  <c r="S402" i="7"/>
  <c r="S403" i="7"/>
  <c r="S404" i="7"/>
  <c r="S405" i="7"/>
  <c r="S406" i="7"/>
  <c r="S407" i="7"/>
  <c r="S408" i="7"/>
  <c r="S409" i="7"/>
  <c r="S410" i="7"/>
  <c r="S411" i="7"/>
  <c r="S412" i="7"/>
  <c r="S413" i="7"/>
  <c r="S414" i="7"/>
  <c r="S415" i="7"/>
  <c r="S416" i="7"/>
  <c r="S417" i="7"/>
  <c r="S418" i="7"/>
  <c r="S419" i="7"/>
  <c r="S420" i="7"/>
  <c r="S421" i="7"/>
  <c r="S422" i="7"/>
  <c r="S423" i="7"/>
  <c r="S424" i="7"/>
  <c r="S425" i="7"/>
  <c r="S426" i="7"/>
  <c r="S427" i="7"/>
  <c r="S428" i="7"/>
  <c r="S429" i="7"/>
  <c r="S430" i="7"/>
  <c r="S431" i="7"/>
  <c r="S432" i="7"/>
  <c r="S433" i="7"/>
  <c r="S434" i="7"/>
  <c r="S435" i="7"/>
  <c r="S436" i="7"/>
  <c r="S437" i="7"/>
  <c r="S438" i="7"/>
  <c r="S439" i="7"/>
  <c r="S440" i="7"/>
  <c r="S441" i="7"/>
  <c r="S442" i="7"/>
  <c r="S443" i="7"/>
  <c r="S444" i="7"/>
  <c r="S445" i="7"/>
  <c r="S446" i="7"/>
  <c r="S447" i="7"/>
  <c r="S448" i="7"/>
  <c r="S449" i="7"/>
  <c r="S450" i="7"/>
  <c r="S451" i="7"/>
  <c r="S452" i="7"/>
  <c r="S453" i="7"/>
  <c r="S454" i="7"/>
  <c r="S455" i="7"/>
  <c r="S456" i="7"/>
  <c r="S457" i="7"/>
  <c r="S458" i="7"/>
  <c r="S459" i="7"/>
  <c r="S460" i="7"/>
  <c r="S461" i="7"/>
  <c r="S462" i="7"/>
  <c r="S463" i="7"/>
  <c r="S464" i="7"/>
  <c r="S465" i="7"/>
  <c r="S466" i="7"/>
  <c r="S467" i="7"/>
  <c r="S468" i="7"/>
  <c r="S469" i="7"/>
  <c r="S470" i="7"/>
  <c r="S471" i="7"/>
  <c r="S472" i="7"/>
  <c r="S473" i="7"/>
  <c r="S474" i="7"/>
  <c r="S475" i="7"/>
  <c r="S476" i="7"/>
  <c r="S477" i="7"/>
  <c r="S478" i="7"/>
  <c r="S479" i="7"/>
  <c r="S480" i="7"/>
  <c r="S481" i="7"/>
  <c r="S482" i="7"/>
  <c r="S483" i="7"/>
  <c r="S484" i="7"/>
  <c r="S485" i="7"/>
  <c r="S486" i="7"/>
  <c r="S487" i="7"/>
  <c r="S488" i="7"/>
  <c r="S489" i="7"/>
  <c r="S490" i="7"/>
  <c r="S491" i="7"/>
  <c r="S492" i="7"/>
  <c r="S493" i="7"/>
  <c r="S494" i="7"/>
  <c r="S495" i="7"/>
  <c r="S496" i="7"/>
  <c r="S497" i="7"/>
  <c r="S498" i="7"/>
  <c r="S499" i="7"/>
  <c r="S500" i="7"/>
  <c r="S501" i="7"/>
  <c r="S2" i="7"/>
  <c r="G3" i="16" a="1"/>
  <c r="G3" i="16" s="1"/>
  <c r="G3" i="15" a="1"/>
  <c r="G3" i="15" s="1"/>
  <c r="G6" i="14" a="1"/>
  <c r="G6" i="14" s="1"/>
  <c r="G3" i="14" a="1"/>
  <c r="G3" i="14" s="1"/>
  <c r="C94" i="13" a="1"/>
  <c r="C94" i="13" s="1"/>
  <c r="C95" i="13" s="1" a="1"/>
  <c r="C95" i="13" s="1"/>
  <c r="C91" i="13"/>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R102" i="7"/>
  <c r="R103" i="7"/>
  <c r="R104" i="7"/>
  <c r="R105" i="7"/>
  <c r="R106" i="7"/>
  <c r="R107" i="7"/>
  <c r="R108" i="7"/>
  <c r="R109" i="7"/>
  <c r="R110" i="7"/>
  <c r="R111" i="7"/>
  <c r="R112" i="7"/>
  <c r="R113" i="7"/>
  <c r="R114" i="7"/>
  <c r="R115" i="7"/>
  <c r="R116" i="7"/>
  <c r="R117" i="7"/>
  <c r="R118" i="7"/>
  <c r="R119" i="7"/>
  <c r="R120" i="7"/>
  <c r="R121" i="7"/>
  <c r="R122" i="7"/>
  <c r="R123" i="7"/>
  <c r="R124" i="7"/>
  <c r="R125" i="7"/>
  <c r="R126" i="7"/>
  <c r="R127" i="7"/>
  <c r="R128" i="7"/>
  <c r="R129" i="7"/>
  <c r="R130" i="7"/>
  <c r="R131" i="7"/>
  <c r="R132" i="7"/>
  <c r="R133" i="7"/>
  <c r="R134" i="7"/>
  <c r="R135" i="7"/>
  <c r="R136" i="7"/>
  <c r="R137" i="7"/>
  <c r="R138" i="7"/>
  <c r="R139" i="7"/>
  <c r="R140" i="7"/>
  <c r="R141" i="7"/>
  <c r="R142" i="7"/>
  <c r="R143" i="7"/>
  <c r="R144" i="7"/>
  <c r="R145" i="7"/>
  <c r="R146" i="7"/>
  <c r="R147" i="7"/>
  <c r="R148" i="7"/>
  <c r="R149" i="7"/>
  <c r="R150" i="7"/>
  <c r="R151" i="7"/>
  <c r="R152" i="7"/>
  <c r="R153" i="7"/>
  <c r="R154" i="7"/>
  <c r="R155" i="7"/>
  <c r="R156" i="7"/>
  <c r="R157" i="7"/>
  <c r="R158" i="7"/>
  <c r="R159" i="7"/>
  <c r="R160" i="7"/>
  <c r="R161" i="7"/>
  <c r="R162" i="7"/>
  <c r="R163" i="7"/>
  <c r="R164" i="7"/>
  <c r="R165" i="7"/>
  <c r="R166" i="7"/>
  <c r="R167" i="7"/>
  <c r="R168" i="7"/>
  <c r="R169" i="7"/>
  <c r="R170" i="7"/>
  <c r="R171" i="7"/>
  <c r="R172" i="7"/>
  <c r="R173" i="7"/>
  <c r="R174" i="7"/>
  <c r="R175" i="7"/>
  <c r="R176" i="7"/>
  <c r="R177" i="7"/>
  <c r="R178" i="7"/>
  <c r="R179" i="7"/>
  <c r="R180" i="7"/>
  <c r="R181" i="7"/>
  <c r="R182" i="7"/>
  <c r="R183" i="7"/>
  <c r="R184" i="7"/>
  <c r="R185" i="7"/>
  <c r="R186" i="7"/>
  <c r="R187" i="7"/>
  <c r="R188" i="7"/>
  <c r="R189" i="7"/>
  <c r="R190" i="7"/>
  <c r="R191" i="7"/>
  <c r="R192" i="7"/>
  <c r="R193" i="7"/>
  <c r="R194" i="7"/>
  <c r="R195" i="7"/>
  <c r="R196" i="7"/>
  <c r="R197" i="7"/>
  <c r="R198" i="7"/>
  <c r="R199" i="7"/>
  <c r="R200" i="7"/>
  <c r="R201" i="7"/>
  <c r="R202" i="7"/>
  <c r="R203" i="7"/>
  <c r="R204" i="7"/>
  <c r="R205" i="7"/>
  <c r="R206" i="7"/>
  <c r="R207" i="7"/>
  <c r="R208" i="7"/>
  <c r="R209" i="7"/>
  <c r="R210" i="7"/>
  <c r="R211" i="7"/>
  <c r="R212" i="7"/>
  <c r="R213" i="7"/>
  <c r="R214" i="7"/>
  <c r="R215" i="7"/>
  <c r="R216" i="7"/>
  <c r="R217" i="7"/>
  <c r="R218" i="7"/>
  <c r="R219" i="7"/>
  <c r="R220" i="7"/>
  <c r="R221" i="7"/>
  <c r="R222" i="7"/>
  <c r="R223" i="7"/>
  <c r="R224" i="7"/>
  <c r="R225" i="7"/>
  <c r="R226" i="7"/>
  <c r="R227" i="7"/>
  <c r="R228" i="7"/>
  <c r="R229" i="7"/>
  <c r="R230" i="7"/>
  <c r="R231" i="7"/>
  <c r="R232" i="7"/>
  <c r="R233" i="7"/>
  <c r="R234" i="7"/>
  <c r="R235" i="7"/>
  <c r="R236" i="7"/>
  <c r="R237" i="7"/>
  <c r="R238" i="7"/>
  <c r="R239" i="7"/>
  <c r="R240" i="7"/>
  <c r="R241" i="7"/>
  <c r="R242" i="7"/>
  <c r="R243" i="7"/>
  <c r="R244" i="7"/>
  <c r="R245" i="7"/>
  <c r="R246" i="7"/>
  <c r="R247" i="7"/>
  <c r="R248" i="7"/>
  <c r="R249" i="7"/>
  <c r="R250" i="7"/>
  <c r="R251" i="7"/>
  <c r="R252" i="7"/>
  <c r="R253" i="7"/>
  <c r="R254" i="7"/>
  <c r="R255" i="7"/>
  <c r="R256" i="7"/>
  <c r="R257" i="7"/>
  <c r="R258" i="7"/>
  <c r="R259" i="7"/>
  <c r="R260" i="7"/>
  <c r="R261" i="7"/>
  <c r="R262" i="7"/>
  <c r="R263" i="7"/>
  <c r="R264" i="7"/>
  <c r="R265" i="7"/>
  <c r="R266" i="7"/>
  <c r="R267" i="7"/>
  <c r="R268" i="7"/>
  <c r="R269" i="7"/>
  <c r="R270" i="7"/>
  <c r="R271" i="7"/>
  <c r="R272" i="7"/>
  <c r="R273" i="7"/>
  <c r="R274" i="7"/>
  <c r="R275" i="7"/>
  <c r="R276" i="7"/>
  <c r="R277" i="7"/>
  <c r="R278" i="7"/>
  <c r="R279" i="7"/>
  <c r="R280" i="7"/>
  <c r="R281" i="7"/>
  <c r="R282" i="7"/>
  <c r="R283" i="7"/>
  <c r="R284" i="7"/>
  <c r="R285" i="7"/>
  <c r="R286" i="7"/>
  <c r="R287" i="7"/>
  <c r="R288" i="7"/>
  <c r="R289" i="7"/>
  <c r="R290" i="7"/>
  <c r="R291" i="7"/>
  <c r="R292" i="7"/>
  <c r="R293" i="7"/>
  <c r="R294" i="7"/>
  <c r="R295" i="7"/>
  <c r="R296" i="7"/>
  <c r="R297" i="7"/>
  <c r="R298" i="7"/>
  <c r="R299" i="7"/>
  <c r="R300" i="7"/>
  <c r="R301" i="7"/>
  <c r="R302" i="7"/>
  <c r="R303" i="7"/>
  <c r="R304" i="7"/>
  <c r="R305" i="7"/>
  <c r="R306" i="7"/>
  <c r="R307" i="7"/>
  <c r="R308" i="7"/>
  <c r="R309" i="7"/>
  <c r="R310" i="7"/>
  <c r="R311" i="7"/>
  <c r="R312" i="7"/>
  <c r="R313" i="7"/>
  <c r="R314" i="7"/>
  <c r="R315" i="7"/>
  <c r="R316" i="7"/>
  <c r="R317" i="7"/>
  <c r="R318" i="7"/>
  <c r="R319" i="7"/>
  <c r="R320" i="7"/>
  <c r="R321" i="7"/>
  <c r="R322" i="7"/>
  <c r="R323" i="7"/>
  <c r="R324" i="7"/>
  <c r="R325" i="7"/>
  <c r="R326" i="7"/>
  <c r="R327" i="7"/>
  <c r="R328" i="7"/>
  <c r="R329" i="7"/>
  <c r="R330" i="7"/>
  <c r="R331" i="7"/>
  <c r="R332" i="7"/>
  <c r="R333" i="7"/>
  <c r="R334" i="7"/>
  <c r="R335" i="7"/>
  <c r="R336" i="7"/>
  <c r="R337" i="7"/>
  <c r="R338" i="7"/>
  <c r="R339" i="7"/>
  <c r="R340" i="7"/>
  <c r="R341" i="7"/>
  <c r="R342" i="7"/>
  <c r="R343" i="7"/>
  <c r="R344" i="7"/>
  <c r="R345" i="7"/>
  <c r="R346" i="7"/>
  <c r="R347" i="7"/>
  <c r="R348" i="7"/>
  <c r="R349" i="7"/>
  <c r="R350" i="7"/>
  <c r="R351" i="7"/>
  <c r="R352" i="7"/>
  <c r="R353" i="7"/>
  <c r="R354" i="7"/>
  <c r="R355" i="7"/>
  <c r="R356" i="7"/>
  <c r="R357" i="7"/>
  <c r="R358" i="7"/>
  <c r="R359" i="7"/>
  <c r="R360" i="7"/>
  <c r="R361" i="7"/>
  <c r="R362" i="7"/>
  <c r="R363" i="7"/>
  <c r="R364" i="7"/>
  <c r="R365" i="7"/>
  <c r="R366" i="7"/>
  <c r="R367" i="7"/>
  <c r="R368" i="7"/>
  <c r="R369" i="7"/>
  <c r="R370" i="7"/>
  <c r="R371" i="7"/>
  <c r="R372" i="7"/>
  <c r="R373" i="7"/>
  <c r="R374" i="7"/>
  <c r="R375" i="7"/>
  <c r="R376" i="7"/>
  <c r="R377" i="7"/>
  <c r="R378" i="7"/>
  <c r="R379" i="7"/>
  <c r="R380" i="7"/>
  <c r="R381" i="7"/>
  <c r="R382" i="7"/>
  <c r="R383" i="7"/>
  <c r="R384" i="7"/>
  <c r="R385" i="7"/>
  <c r="R386" i="7"/>
  <c r="R387" i="7"/>
  <c r="R388" i="7"/>
  <c r="R389" i="7"/>
  <c r="R390" i="7"/>
  <c r="R391" i="7"/>
  <c r="R392" i="7"/>
  <c r="R393" i="7"/>
  <c r="R394" i="7"/>
  <c r="R395" i="7"/>
  <c r="R396" i="7"/>
  <c r="R397" i="7"/>
  <c r="R398" i="7"/>
  <c r="R399" i="7"/>
  <c r="R400" i="7"/>
  <c r="R401" i="7"/>
  <c r="R402" i="7"/>
  <c r="R403" i="7"/>
  <c r="R404" i="7"/>
  <c r="R405" i="7"/>
  <c r="R406" i="7"/>
  <c r="R407" i="7"/>
  <c r="R408" i="7"/>
  <c r="R409" i="7"/>
  <c r="R410" i="7"/>
  <c r="R411" i="7"/>
  <c r="R412" i="7"/>
  <c r="R413" i="7"/>
  <c r="R414" i="7"/>
  <c r="R415" i="7"/>
  <c r="R416" i="7"/>
  <c r="R417" i="7"/>
  <c r="R418" i="7"/>
  <c r="R419" i="7"/>
  <c r="R420" i="7"/>
  <c r="R421" i="7"/>
  <c r="R422" i="7"/>
  <c r="R423" i="7"/>
  <c r="R424" i="7"/>
  <c r="R425" i="7"/>
  <c r="R426" i="7"/>
  <c r="R427" i="7"/>
  <c r="R428" i="7"/>
  <c r="R429" i="7"/>
  <c r="R430" i="7"/>
  <c r="R431" i="7"/>
  <c r="R432" i="7"/>
  <c r="R433" i="7"/>
  <c r="R434" i="7"/>
  <c r="R435" i="7"/>
  <c r="R436" i="7"/>
  <c r="R437" i="7"/>
  <c r="R438" i="7"/>
  <c r="R439" i="7"/>
  <c r="R440" i="7"/>
  <c r="R441" i="7"/>
  <c r="R442" i="7"/>
  <c r="R443" i="7"/>
  <c r="R444" i="7"/>
  <c r="R445" i="7"/>
  <c r="R446" i="7"/>
  <c r="R447" i="7"/>
  <c r="R448" i="7"/>
  <c r="R449" i="7"/>
  <c r="R450" i="7"/>
  <c r="R451" i="7"/>
  <c r="R452" i="7"/>
  <c r="R453" i="7"/>
  <c r="R454" i="7"/>
  <c r="R455" i="7"/>
  <c r="R456" i="7"/>
  <c r="R457" i="7"/>
  <c r="R458" i="7"/>
  <c r="R459" i="7"/>
  <c r="R460" i="7"/>
  <c r="R461" i="7"/>
  <c r="R462" i="7"/>
  <c r="R463" i="7"/>
  <c r="R464" i="7"/>
  <c r="R465" i="7"/>
  <c r="R466" i="7"/>
  <c r="R467" i="7"/>
  <c r="R468" i="7"/>
  <c r="R469" i="7"/>
  <c r="R470" i="7"/>
  <c r="R471" i="7"/>
  <c r="R472" i="7"/>
  <c r="R473" i="7"/>
  <c r="R474" i="7"/>
  <c r="R475" i="7"/>
  <c r="R476" i="7"/>
  <c r="R477" i="7"/>
  <c r="R478" i="7"/>
  <c r="R479" i="7"/>
  <c r="R480" i="7"/>
  <c r="R481" i="7"/>
  <c r="R482" i="7"/>
  <c r="R483" i="7"/>
  <c r="R484" i="7"/>
  <c r="R485" i="7"/>
  <c r="R486" i="7"/>
  <c r="R487" i="7"/>
  <c r="R488" i="7"/>
  <c r="R489" i="7"/>
  <c r="R490" i="7"/>
  <c r="R491" i="7"/>
  <c r="R492" i="7"/>
  <c r="R493" i="7"/>
  <c r="R494" i="7"/>
  <c r="R495" i="7"/>
  <c r="R496" i="7"/>
  <c r="R497" i="7"/>
  <c r="R498" i="7"/>
  <c r="R499" i="7"/>
  <c r="R500" i="7"/>
  <c r="R501" i="7"/>
  <c r="R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2"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2"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2" i="7"/>
  <c r="H45" i="13"/>
  <c r="H44" i="13"/>
  <c r="H43" i="13"/>
  <c r="H42" i="13"/>
  <c r="G45" i="13"/>
  <c r="G44" i="13"/>
  <c r="G43" i="13"/>
  <c r="G42" i="13"/>
  <c r="C42" i="13"/>
  <c r="B42" i="13"/>
  <c r="J31" i="13"/>
  <c r="J32" i="13"/>
  <c r="J33" i="13"/>
  <c r="J30" i="13"/>
  <c r="D31" i="13"/>
  <c r="D32" i="13"/>
  <c r="D33" i="13"/>
  <c r="D30" i="13"/>
  <c r="E23" i="13"/>
  <c r="D23" i="13"/>
  <c r="B13" i="13"/>
  <c r="B11" i="13"/>
  <c r="D7" i="13"/>
  <c r="D6" i="13"/>
  <c r="C24" i="1"/>
  <c r="H10" i="1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4"/>
        </ext>
      </extLst>
    </bk>
    <bk>
      <extLst>
        <ext uri="{3e2802c4-a4d2-4d8b-9148-e3be6c30e623}">
          <xlrd:rvb i="8"/>
        </ext>
      </extLst>
    </bk>
    <bk>
      <extLst>
        <ext uri="{3e2802c4-a4d2-4d8b-9148-e3be6c30e623}">
          <xlrd:rvb i="12"/>
        </ext>
      </extLst>
    </bk>
  </futureMetadata>
  <cellMetadata count="1">
    <bk>
      <rc t="1" v="0"/>
    </bk>
  </cellMetadata>
  <valueMetadata count="4">
    <bk>
      <rc t="2" v="0"/>
    </bk>
    <bk>
      <rc t="2" v="1"/>
    </bk>
    <bk>
      <rc t="2" v="2"/>
    </bk>
    <bk>
      <rc t="2" v="3"/>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print("Hello World")</code>
    </pythonScript>
    <pythonScript>
      <code>if(xl(%P2%)&gt;=18):
    print("Ready to Vote")
else:
    print("Have Patience")</code>
    </pythonScript>
    <pythonScript>
      <code>sample_df = xl(%P2%, headers=True)</code>
    </pythonScript>
    <pythonScript>
      <code>sample_df.describe()</code>
    </pythonScript>
    <pythonScript>
      <code>import matplotlib.pyplot as plt
plt.scatter(xl(%P2%), xl(%P3%))
plt.xlabel('sepal_length')
plt.ylabel('sepal_width')
plt.title('Sepal length and width analysis')</code>
    </pythonScript>
    <pythonScript>
      <code>from pandas.plotting import scatter_matrix
sample_df = xl(%P2%, headers=True)
columns_to_plot = ["sepal_length", "sepal_width", "petal_length", "petal_width"]
categories = sample_df["species"].unique()  # Get unique categories
colors = {category: i for i, category in enumerate(categories)}
scatter_matrix(sample_df, c=sample_df["species"].apply(lambda x: colors[x]), figsize=(6, 6), alpha=0.8)</code>
    </pythonScript>
  </pythonScripts>
</python>
</file>

<file path=xl/sharedStrings.xml><?xml version="1.0" encoding="utf-8"?>
<sst xmlns="http://schemas.openxmlformats.org/spreadsheetml/2006/main" count="4434" uniqueCount="468">
  <si>
    <t>Day 1</t>
  </si>
  <si>
    <t>Intro To Data Science</t>
  </si>
  <si>
    <t>Difference Between Data Analytics Data Science Data Engineering AI ML</t>
  </si>
  <si>
    <t>Different Roles</t>
  </si>
  <si>
    <t xml:space="preserve">Module Discussion </t>
  </si>
  <si>
    <t>Roadmap</t>
  </si>
  <si>
    <t>Guidelines</t>
  </si>
  <si>
    <t>Curriculum Discussion</t>
  </si>
  <si>
    <t>Github</t>
  </si>
  <si>
    <t>Intro To Excel</t>
  </si>
  <si>
    <t>Components of the Excel</t>
  </si>
  <si>
    <t>Menu / Tab</t>
  </si>
  <si>
    <t>Ribbion</t>
  </si>
  <si>
    <t>Group</t>
  </si>
  <si>
    <t>Commands</t>
  </si>
  <si>
    <t>Name Box</t>
  </si>
  <si>
    <t>Formulae Bar</t>
  </si>
  <si>
    <t>Acciojob</t>
  </si>
  <si>
    <t>Numbers</t>
  </si>
  <si>
    <t>Rows =&gt; Horizontal Space</t>
  </si>
  <si>
    <t>Alphabet</t>
  </si>
  <si>
    <t>Columns =&gt; Vertical Space</t>
  </si>
  <si>
    <t>Cell</t>
  </si>
  <si>
    <t>Cell Address</t>
  </si>
  <si>
    <t>Column Alphabet Row Number</t>
  </si>
  <si>
    <t>Search Box</t>
  </si>
  <si>
    <t xml:space="preserve">Sheets </t>
  </si>
  <si>
    <t>Scroll Bar</t>
  </si>
  <si>
    <t xml:space="preserve">Page Layout </t>
  </si>
  <si>
    <t>Customize Quick Access Bar</t>
  </si>
  <si>
    <t>Customize a Ribbion</t>
  </si>
  <si>
    <t>Day 2</t>
  </si>
  <si>
    <t>Entering Text, Numbers, and Dates into Cells</t>
  </si>
  <si>
    <t>Relative and Absolute Cell Referencing</t>
  </si>
  <si>
    <t>AutoFill Feature for Quickly Populating Data Series</t>
  </si>
  <si>
    <t>Navigating through Worksheets and Workbooks</t>
  </si>
  <si>
    <t>Using Mouse and Keyboard Shortcuts to Move within Worksheets</t>
  </si>
  <si>
    <t>Selecting Cells, Ranges, Rows, and Columns</t>
  </si>
  <si>
    <t>Inserting and Deleting Rows and Columns</t>
  </si>
  <si>
    <t>Insert Row, Delete Row, and Format Options</t>
  </si>
  <si>
    <t>Customizing the Excel Interface for Personal Preferences</t>
  </si>
  <si>
    <t>Understanding the Active Cell and Its Importance</t>
  </si>
  <si>
    <t>Editing Data in Cells Using Various Techniques</t>
  </si>
  <si>
    <t>Adjusting Row Height and Column Width</t>
  </si>
  <si>
    <t>Renaming, Adding, and Deleting Worksheets</t>
  </si>
  <si>
    <t>Moving and Copying Worksheets within a Workbook</t>
  </si>
  <si>
    <t>Applying Cell Formatting Options (Bold, Font, Color, Alignment)</t>
  </si>
  <si>
    <t>Using Number Formatting to Display Values in Desired Formats</t>
  </si>
  <si>
    <t>Formatting Text (Font Style, Size, Effects)</t>
  </si>
  <si>
    <t>Applying Conditional Formatting to Highlight Data Based on Rules</t>
  </si>
  <si>
    <t>Highlight Cells Rule, Top/Bottom Rule, Data Bars, Color Scales, Icon Sets</t>
  </si>
  <si>
    <t>Manage Rules in Conditional Formatting</t>
  </si>
  <si>
    <t>Table Formatting</t>
  </si>
  <si>
    <t>Cell Styles</t>
  </si>
  <si>
    <t>Day 3</t>
  </si>
  <si>
    <t>Arithmetic - +,-,*,/</t>
  </si>
  <si>
    <t>SUM function</t>
  </si>
  <si>
    <t>SUMIF function</t>
  </si>
  <si>
    <t>SUMIFS function</t>
  </si>
  <si>
    <t>SUMPRODUCT function</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</si>
  <si>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</si>
  <si>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</si>
  <si>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</si>
  <si>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</si>
  <si>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</si>
  <si>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</si>
  <si>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</si>
  <si>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</si>
  <si>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</si>
  <si>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</si>
  <si>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</si>
  <si>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</si>
  <si>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</si>
  <si>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</si>
  <si>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</si>
  <si>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</si>
  <si>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</si>
  <si>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</si>
  <si>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</si>
  <si>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</si>
  <si>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</si>
  <si>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</si>
  <si>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</si>
  <si>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</si>
  <si>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</si>
  <si>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</si>
  <si>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</si>
  <si>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</si>
  <si>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</si>
  <si>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</si>
  <si>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Logical</t>
  </si>
  <si>
    <t>NOT</t>
  </si>
  <si>
    <t>OR</t>
  </si>
  <si>
    <t>AND</t>
  </si>
  <si>
    <r>
      <t xml:space="preserve">6. Find employees who are located in Seattle </t>
    </r>
    <r>
      <rPr>
        <b/>
        <sz val="11"/>
        <color theme="1"/>
        <rFont val="Aptos Narrow"/>
        <family val="2"/>
        <scheme val="minor"/>
      </rPr>
      <t>or</t>
    </r>
    <r>
      <rPr>
        <sz val="11"/>
        <color theme="1"/>
        <rFont val="Aptos Narrow"/>
        <family val="2"/>
        <scheme val="minor"/>
      </rPr>
      <t xml:space="preserve"> Boston using the OR function.</t>
    </r>
  </si>
  <si>
    <t>Location</t>
  </si>
  <si>
    <t>Department</t>
  </si>
  <si>
    <t>Gender</t>
  </si>
  <si>
    <t>Marital Status</t>
  </si>
  <si>
    <t>Education</t>
  </si>
  <si>
    <t>Job Title</t>
  </si>
  <si>
    <t>Employment Status</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</si>
  <si>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</si>
  <si>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</si>
  <si>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</si>
  <si>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</si>
  <si>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</si>
  <si>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</si>
  <si>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</si>
  <si>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</si>
  <si>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</si>
  <si>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</si>
  <si>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</si>
  <si>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</si>
  <si>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</si>
  <si>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</si>
  <si>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</si>
  <si>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</si>
  <si>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</si>
  <si>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</si>
  <si>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</si>
  <si>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</si>
  <si>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</si>
  <si>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</si>
  <si>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</si>
  <si>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</si>
  <si>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</si>
  <si>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</si>
  <si>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</si>
  <si>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</si>
  <si>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</si>
  <si>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</si>
  <si>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</si>
  <si>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</si>
  <si>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</si>
  <si>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</si>
  <si>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</si>
  <si>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</si>
  <si>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</si>
  <si>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</si>
  <si>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</si>
  <si>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</si>
  <si>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</si>
  <si>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</si>
  <si>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1. MEAN (Average)</t>
  </si>
  <si>
    <t>1. What is the mean salary of all employees in the dataset?</t>
  </si>
  <si>
    <t>2. Calculate the mean work hours per week for all employees.</t>
  </si>
  <si>
    <t>3. What is the mean number of years of experience for employees in the Customer Support department?</t>
  </si>
  <si>
    <t>4. Calculate the mean performance rating for employees with the job title "Manager."</t>
  </si>
  <si>
    <t>5. What is the average salary of employees with a performance rating of 7 or more?</t>
  </si>
  <si>
    <t>6. Find the mean work hours per week for employees who are widowed.</t>
  </si>
  <si>
    <t>7. What is the mean salary of employees in Boston with more than 10 years of experience?</t>
  </si>
  <si>
    <t>8. Calculate the mean years of experience for employees with a performance rating above 8 and working as developers.</t>
  </si>
  <si>
    <t>9. What is the average number of projects handled by employees who are interns and have a performance rating of 7 or more?</t>
  </si>
  <si>
    <t>10. Find the mean salary of employees in the Finance department who work under a contract and have more than 10 years of experience.</t>
  </si>
  <si>
    <t>2. MEDIAN</t>
  </si>
  <si>
    <t>1. Find the median salary of all employees in the dataset.</t>
  </si>
  <si>
    <t>2. What is the median number of projects handled by employees?</t>
  </si>
  <si>
    <t>3. Calculate the median performance rating of employees in the Finance department.</t>
  </si>
  <si>
    <t>4. Find the median work hours per week for employees in Seattle.</t>
  </si>
  <si>
    <t>5. What is the median number of years in the current role for employees working under a contract?</t>
  </si>
  <si>
    <t>6. Calculate the median salary for employees who are married and have more than 5 projects.</t>
  </si>
  <si>
    <t>7. What is the median number of projects handled by employees with a salary greater than $70,000 and more than 20 years of experience?</t>
  </si>
  <si>
    <t>8. Find the median salary of employees in the Marketing department who have a performance rating of 8 or more.</t>
  </si>
  <si>
    <t>9. Calculate the median number of work hours per week for employees who are widowed and have more than 30 years of experience.</t>
  </si>
  <si>
    <t>10. Determine the median years of experience for employees who are working as sales executives and have more than 10 years in their current role.</t>
  </si>
  <si>
    <t>3. MODE</t>
  </si>
  <si>
    <t>1. What is the mode of the "Gender" column in the dataset?</t>
  </si>
  <si>
    <t>2. Find the mode of the "Job Title" column.</t>
  </si>
  <si>
    <t>3. Calculate the mode for the number of projects handled by employees.</t>
  </si>
  <si>
    <t>4. What is the most frequent education level among employees?</t>
  </si>
  <si>
    <t>5. Find the mode for performance ratings among employees in the Marketing department.</t>
  </si>
  <si>
    <t>6. What is the most common marital status among employees in Seattle?</t>
  </si>
  <si>
    <t>7. Determine the mode for years of experience among employees who are working in permanent roles and have more than 7 projects.</t>
  </si>
  <si>
    <t>8. What is the mode of work hours per week for employees in Customer Support with more than 10 years of experience?</t>
  </si>
  <si>
    <t>9. Find the mode of performance ratings for employees who are married and work in Finance.</t>
  </si>
  <si>
    <t>10. What is the most frequent number of years in the current role for employees in the dataset?</t>
  </si>
  <si>
    <t>4. PERCENTILE</t>
  </si>
  <si>
    <t>1. What is the 90th percentile for employee salaries in the dataset?</t>
  </si>
  <si>
    <t>2. Find the 50th percentile for years of experience among all employees.</t>
  </si>
  <si>
    <t>3. Calculate the 75th percentile for the number of projects handled by employees in the Marketing department.</t>
  </si>
  <si>
    <t>4. What is the 25th percentile for work hours per week for employees who are interns?</t>
  </si>
  <si>
    <t>5. Determine the 90th percentile for the salary of employees who are working in a contract role.</t>
  </si>
  <si>
    <t>6. Find the 10th percentile of performance ratings for employees in the Customer Support department.</t>
  </si>
  <si>
    <t>7. Calculate the 75th percentile for the number of years employees have been in their current role.</t>
  </si>
  <si>
    <t>8. What is the 90th percentile for the salary of employees who are married and have a performance rating above 7?</t>
  </si>
  <si>
    <t>9. Find the 25th percentile for the years of experience for employees who are divorced and work in Finance.</t>
  </si>
  <si>
    <t>10. What is the 10th percentile for the number of projects handled by employees with a PhD?</t>
  </si>
  <si>
    <t>5. AVERAGE</t>
  </si>
  <si>
    <t>1. What is the average salary of all employees in the dataset?</t>
  </si>
  <si>
    <t>2. Find the average number of work hours per week for all employees.</t>
  </si>
  <si>
    <t>3. Calculate the average number of years of experience for employees in the Marketing department.</t>
  </si>
  <si>
    <t>4. What is the average performance rating of employees with the job title "Analyst"?</t>
  </si>
  <si>
    <t>5. Determine the average salary of employees who work under a contract in the Boston office.</t>
  </si>
  <si>
    <t>6. What is the average number of projects handled by employees who have a performance rating of 9 or higher?</t>
  </si>
  <si>
    <t>7. Find the average number of work hours per week for employees who are widowed and have more than 30 years of experience.</t>
  </si>
  <si>
    <t>8. Calculate the average years of experience for employees who are married and have a PhD.</t>
  </si>
  <si>
    <t>9. What is the average salary of employees in the Finance department who have handled more than 10 projects?</t>
  </si>
  <si>
    <t>10. Find the average number of years in the current role for employees in the Customer Support department.</t>
  </si>
  <si>
    <t>6. LARGE Function</t>
  </si>
  <si>
    <t>1. Find the largest salary in the dataset.</t>
  </si>
  <si>
    <t>2. What is the second largest number of work hours per week among all employees?</t>
  </si>
  <si>
    <t>3. Determine the third largest performance rating in the Marketing department.</t>
  </si>
  <si>
    <t>4. What are the top two largest values for years of experience in the Customer Support department?</t>
  </si>
  <si>
    <t>5. Find the fourth largest salary for employees working under a contract.</t>
  </si>
  <si>
    <t>6. What is the largest number of projects handled by employees in the Finance department?</t>
  </si>
  <si>
    <t>7. Determine the second largest number of work hours per week for employees who are divorced and work in Finance.</t>
  </si>
  <si>
    <t>8. Find the third largest performance rating for employees who work in Seattle and have a Master's degree.</t>
  </si>
  <si>
    <t>9. What is the fifth largest salary of employees in the dataset?</t>
  </si>
  <si>
    <t>10. Determine the largest number of projects handled by employees who are widowed and work in the Engineering department.</t>
  </si>
  <si>
    <t>7. SMALL Function</t>
  </si>
  <si>
    <t>1. Find the smallest salary in the dataset.</t>
  </si>
  <si>
    <t>2. What is the second smallest number of work hours per week?</t>
  </si>
  <si>
    <t>3. Determine the third smallest performance rating among all employees.</t>
  </si>
  <si>
    <t>4. Find the smallest number of projects handled by employees in the Finance department.</t>
  </si>
  <si>
    <t>5. What is the second smallest salary for employees working under a contract?</t>
  </si>
  <si>
    <t>6. Find the smallest number of years in the current role for employees who are married and have more than 20 years of experience.</t>
  </si>
  <si>
    <t>7. What is the third smallest number of projects handled by employees who work as developers?</t>
  </si>
  <si>
    <t>8. Determine the smallest number of work hours per week for employees who are working as analysts.</t>
  </si>
  <si>
    <t>9. Find the second smallest salary for employees with more than 30 years of experience.</t>
  </si>
  <si>
    <t>10. Determine the smallest performance rating for employees in the Marketing department.</t>
  </si>
  <si>
    <t>8. RANK Function</t>
  </si>
  <si>
    <t>1. What is the rank of an employee's salary of $78,515 in the dataset?</t>
  </si>
  <si>
    <t>2. Determine the rank of an employee's work hours per week of 36 among all employees.</t>
  </si>
  <si>
    <t>3. Rank an employee with 12 projects compared to other employees in the dataset.</t>
  </si>
  <si>
    <t>4. What is the rank of a performance rating of 8 among all employees in the Marketing department?</t>
  </si>
  <si>
    <t>5. Determine the rank of an employee's years of experience of 21 among all employees in Seattle.</t>
  </si>
  <si>
    <t>6. Rank the number of work hours per week of 45 for employees in the Customer Support department.</t>
  </si>
  <si>
    <t>7. What is the rank of an employee's salary of $113,820 in Denver compared to other employees in the dataset?</t>
  </si>
  <si>
    <t>8. Determine the rank of an employee with a performance rating of 9 and more than 10 projects.</t>
  </si>
  <si>
    <t>9. Rank an employee's years of experience of 34 compared to other employees in the Finance department.</t>
  </si>
  <si>
    <t>10. Determine the rank of an employee's salary of $72,417 among employees working as managers.</t>
  </si>
  <si>
    <t>9. MAX Function</t>
  </si>
  <si>
    <t>1. What is the maximum salary in the dataset?</t>
  </si>
  <si>
    <t>2. Find the maximum number of work hours per week.</t>
  </si>
  <si>
    <t>3. What is the maximum number of projects handled by an employee in the dataset?</t>
  </si>
  <si>
    <t>4. Determine the highest performance rating among employees in the Finance department.</t>
  </si>
  <si>
    <t>5. Find the maximum years of experience for employees working under a contract.</t>
  </si>
  <si>
    <t>6. What is the highest salary of employees working in Boston?</t>
  </si>
  <si>
    <t>7. Determine the maximum number of years in the current role for employees in the Marketing department.</t>
  </si>
  <si>
    <t>8. What is the highest performance rating for employees working in Seattle and handling more than 5 projects?</t>
  </si>
  <si>
    <t>9. Find the maximum number of work hours per week for employees with a Master's degree.</t>
  </si>
  <si>
    <t>10. Determine the maximum salary of employees in the Engineering department.</t>
  </si>
  <si>
    <t>10. MIN Function</t>
  </si>
  <si>
    <t>1. What is the minimum salary in the dataset?</t>
  </si>
  <si>
    <t>2. Find the minimum number of work hours per week.</t>
  </si>
  <si>
    <t>3. What is the minimum number of projects handled by an employee in the dataset?</t>
  </si>
  <si>
    <t>4. Determine the lowest performance rating among employees in the Customer Support department.</t>
  </si>
  <si>
    <t>5. Find the minimum years of experience for employees working in Seattle.</t>
  </si>
  <si>
    <t>6. What is the lowest salary of employees working under a contract in Boston?</t>
  </si>
  <si>
    <t>7. Determine the minimum number of years in the current role for employees who have a PhD.</t>
  </si>
  <si>
    <t>8. Find the lowest number of work hours per week for employees with more than 30 years of experience.</t>
  </si>
  <si>
    <t>9. What is the lowest performance rating of employees who work as managers?</t>
  </si>
  <si>
    <t>10. Determine the minimum salary for employees working in the Finance department.</t>
  </si>
  <si>
    <t>1. IF Function</t>
  </si>
  <si>
    <t>1. Create a formula to label employees with a performance rating of 7 or higher as "High Performer" and those below 7 as "Low Performer."</t>
  </si>
  <si>
    <t>2. Use the IF function to label employees who work more than 40 hours per week as "Overworked" and those who work 40 hours or less as "Normal."</t>
  </si>
  <si>
    <t>3. Write an IF formula to mark employees with a salary greater than $80,000 as "Well Paid" and those below $80,000 as "Moderate."</t>
  </si>
  <si>
    <t>4. Label employees who are "Married" and work under a contract as "Contract Married" and all others as "Not Contract Married."</t>
  </si>
  <si>
    <t>5. Write a nested IF formula that labels employees with performance ratings of 9 or more as "Excellent," 7 or 8 as "Good," and below 7 as "Needs Improvement."</t>
  </si>
  <si>
    <t>6. If an employee is from Boston and has more than 10 projects, label them as "Busy in Boston." Otherwise, label them "Manageable in Boston."</t>
  </si>
  <si>
    <t>7. Use IF to label employees who work more than 40 hours and are married as "Busy Family," and others as "Not Busy."</t>
  </si>
  <si>
    <t>8. If an employee is in Marketing and their performance rating is above 8, label them as "Marketing Star," otherwise label them as "Marketing Team."</t>
  </si>
  <si>
    <t>9. Create an IF statement to check if employees in Customer Support with more than 5 years of experience are "Veteran" or "Newcomer."</t>
  </si>
  <si>
    <t>10. Use the IF function to label employees in Finance with salaries above $70,000 and performance ratings of 9 or more as "Top Performer."</t>
  </si>
  <si>
    <t>2. IFERROR Function</t>
  </si>
  <si>
    <t>1. When calculating the average salary, use the IFERROR function to return "Salary Not Available" if an error occurs.</t>
  </si>
  <si>
    <t>2. Create a formula to divide the salary by the number of years of experience, and use IFERROR to return "No Experience" if the employee has 0 years of experience.</t>
  </si>
  <si>
    <t>3. Write a formula to calculate the number of projects per year of experience. Use IFERROR to return "No Projects" if the number of projects is zero.</t>
  </si>
  <si>
    <t>4. Use IFERROR to replace errors with "Data Missing" when calculating performance ratings divided by years in the current role.</t>
  </si>
  <si>
    <t>5. Create a lookup formula to find employees' salaries and use IFERROR to return "Salary Not Found" if the employee’s salary data is missing.</t>
  </si>
  <si>
    <t>6. Write a formula to calculate the work hours per project. If any error occurs, return "Invalid Hours" using IFERROR.</t>
  </si>
  <si>
    <t>7. Use IFERROR to return "Not Applicable" if dividing years in the current role by the number of projects results in an error.</t>
  </si>
  <si>
    <t>8. When calculating the salary per hour, use IFERROR to return "Not Calculated" if the number of work hours is zero.</t>
  </si>
  <si>
    <t>9. Create a formula that uses VLOOKUP to find performance ratings and use IFERROR to return "Rating Not Found" if there's no match.</t>
  </si>
  <si>
    <t>10. If an employee's years of experience are missing, use IFERROR to return "Experience Missing" instead of an error message.</t>
  </si>
  <si>
    <t>3. AND Function</t>
  </si>
  <si>
    <t>1. Use the AND function to determine if employees are "Permanent" and have a performance rating of 8 or higher.</t>
  </si>
  <si>
    <r>
      <t xml:space="preserve">2. Create a formula to check if employees work in Seattle </t>
    </r>
    <r>
      <rPr>
        <b/>
        <sz val="11"/>
        <color theme="1"/>
        <rFont val="Aptos Narrow"/>
        <family val="2"/>
        <scheme val="minor"/>
      </rPr>
      <t>and</t>
    </r>
    <r>
      <rPr>
        <sz val="11"/>
        <color theme="1"/>
        <rFont val="Aptos Narrow"/>
        <family val="2"/>
        <scheme val="minor"/>
      </rPr>
      <t xml:space="preserve"> have more than 5 projects assigned.</t>
    </r>
  </si>
  <si>
    <r>
      <t xml:space="preserve">3. Use the AND function to find employees who are divorced </t>
    </r>
    <r>
      <rPr>
        <b/>
        <sz val="11"/>
        <color theme="1"/>
        <rFont val="Aptos Narrow"/>
        <family val="2"/>
        <scheme val="minor"/>
      </rPr>
      <t>and</t>
    </r>
    <r>
      <rPr>
        <sz val="11"/>
        <color theme="1"/>
        <rFont val="Aptos Narrow"/>
        <family val="2"/>
        <scheme val="minor"/>
      </rPr>
      <t xml:space="preserve"> have more than 10 years of experience.</t>
    </r>
  </si>
  <si>
    <r>
      <t xml:space="preserve">4. Check if employees are in the Finance department </t>
    </r>
    <r>
      <rPr>
        <b/>
        <sz val="11"/>
        <color theme="1"/>
        <rFont val="Aptos Narrow"/>
        <family val="2"/>
        <scheme val="minor"/>
      </rPr>
      <t>and</t>
    </r>
    <r>
      <rPr>
        <sz val="11"/>
        <color theme="1"/>
        <rFont val="Aptos Narrow"/>
        <family val="2"/>
        <scheme val="minor"/>
      </rPr>
      <t xml:space="preserve"> have a performance rating above 7 using AND.</t>
    </r>
  </si>
  <si>
    <r>
      <t xml:space="preserve">5. Find employees who work under a contract </t>
    </r>
    <r>
      <rPr>
        <b/>
        <sz val="11"/>
        <color theme="1"/>
        <rFont val="Aptos Narrow"/>
        <family val="2"/>
        <scheme val="minor"/>
      </rPr>
      <t>and</t>
    </r>
    <r>
      <rPr>
        <sz val="11"/>
        <color theme="1"/>
        <rFont val="Aptos Narrow"/>
        <family val="2"/>
        <scheme val="minor"/>
      </rPr>
      <t xml:space="preserve"> have a PhD using the AND function.</t>
    </r>
  </si>
  <si>
    <r>
      <t xml:space="preserve">6. Create a formula using AND to check if employees are married </t>
    </r>
    <r>
      <rPr>
        <b/>
        <sz val="11"/>
        <color theme="1"/>
        <rFont val="Aptos Narrow"/>
        <family val="2"/>
        <scheme val="minor"/>
      </rPr>
      <t>and</t>
    </r>
    <r>
      <rPr>
        <sz val="11"/>
        <color theme="1"/>
        <rFont val="Aptos Narrow"/>
        <family val="2"/>
        <scheme val="minor"/>
      </rPr>
      <t xml:space="preserve"> have worked more than 15 years.</t>
    </r>
  </si>
  <si>
    <r>
      <t xml:space="preserve">7. Use AND to find employees who are in Customer Support </t>
    </r>
    <r>
      <rPr>
        <b/>
        <sz val="11"/>
        <color theme="1"/>
        <rFont val="Aptos Narrow"/>
        <family val="2"/>
        <scheme val="minor"/>
      </rPr>
      <t>and</t>
    </r>
    <r>
      <rPr>
        <sz val="11"/>
        <color theme="1"/>
        <rFont val="Aptos Narrow"/>
        <family val="2"/>
        <scheme val="minor"/>
      </rPr>
      <t xml:space="preserve"> work more than 40 hours per week.</t>
    </r>
  </si>
  <si>
    <r>
      <t xml:space="preserve">8. Check if employees are in the Marketing department </t>
    </r>
    <r>
      <rPr>
        <b/>
        <sz val="11"/>
        <color theme="1"/>
        <rFont val="Aptos Narrow"/>
        <family val="2"/>
        <scheme val="minor"/>
      </rPr>
      <t>and</t>
    </r>
    <r>
      <rPr>
        <sz val="11"/>
        <color theme="1"/>
        <rFont val="Aptos Narrow"/>
        <family val="2"/>
        <scheme val="minor"/>
      </rPr>
      <t xml:space="preserve"> have handled more than 10 projects using AND.</t>
    </r>
  </si>
  <si>
    <r>
      <t xml:space="preserve">9. Use the AND function to determine if employees work in Boston </t>
    </r>
    <r>
      <rPr>
        <b/>
        <sz val="11"/>
        <color theme="1"/>
        <rFont val="Aptos Narrow"/>
        <family val="2"/>
        <scheme val="minor"/>
      </rPr>
      <t>and</t>
    </r>
    <r>
      <rPr>
        <sz val="11"/>
        <color theme="1"/>
        <rFont val="Aptos Narrow"/>
        <family val="2"/>
        <scheme val="minor"/>
      </rPr>
      <t xml:space="preserve"> have a performance rating of 8 or more.</t>
    </r>
  </si>
  <si>
    <r>
      <t xml:space="preserve">10. Find employees who are married </t>
    </r>
    <r>
      <rPr>
        <b/>
        <sz val="11"/>
        <color theme="1"/>
        <rFont val="Aptos Narrow"/>
        <family val="2"/>
        <scheme val="minor"/>
      </rPr>
      <t>and</t>
    </r>
    <r>
      <rPr>
        <sz val="11"/>
        <color theme="1"/>
        <rFont val="Aptos Narrow"/>
        <family val="2"/>
        <scheme val="minor"/>
      </rPr>
      <t xml:space="preserve"> have handled more than 7 projects using AND.</t>
    </r>
  </si>
  <si>
    <t>4. FILTER Function</t>
  </si>
  <si>
    <t>1. Use the FILTER function to find all employees who work in Finance.</t>
  </si>
  <si>
    <t>2. Filter employees who have a performance rating of 9 or more.</t>
  </si>
  <si>
    <t>3. Use the FILTER function to show employees in Seattle with more than 5 projects.</t>
  </si>
  <si>
    <t>4. Create a filtered list of employees in Marketing who work more than 40 hours per week.</t>
  </si>
  <si>
    <t>5. Filter out employees who are married and work in Customer Support.</t>
  </si>
  <si>
    <t>6. Find employees with salaries above $70,000 and who have worked more than 10 years in their current role using FILTER.</t>
  </si>
  <si>
    <t>7. Use FILTER to show only employees with a PhD and who work in Boston.</t>
  </si>
  <si>
    <t>8. Filter out employees who have a performance rating below 7 and work more than 40 hours per week.</t>
  </si>
  <si>
    <t>9. Create a filtered list of employees who are permanent and have handled more than 8 projects.</t>
  </si>
  <si>
    <t>10. Use the FILTER function to find employees in Finance with a Master's degree and more than 20 years of experience.</t>
  </si>
  <si>
    <t>5. OR Function</t>
  </si>
  <si>
    <r>
      <t xml:space="preserve">1. Use the OR function to check if employees are in Marketing </t>
    </r>
    <r>
      <rPr>
        <b/>
        <sz val="11"/>
        <color theme="1"/>
        <rFont val="Aptos Narrow"/>
        <family val="2"/>
        <scheme val="minor"/>
      </rPr>
      <t>or</t>
    </r>
    <r>
      <rPr>
        <sz val="11"/>
        <color theme="1"/>
        <rFont val="Aptos Narrow"/>
        <family val="2"/>
        <scheme val="minor"/>
      </rPr>
      <t xml:space="preserve"> Finance.</t>
    </r>
  </si>
  <si>
    <r>
      <t xml:space="preserve">2. Create a formula to see if employees are married </t>
    </r>
    <r>
      <rPr>
        <b/>
        <sz val="11"/>
        <color theme="1"/>
        <rFont val="Aptos Narrow"/>
        <family val="2"/>
        <scheme val="minor"/>
      </rPr>
      <t>or</t>
    </r>
    <r>
      <rPr>
        <sz val="11"/>
        <color theme="1"/>
        <rFont val="Aptos Narrow"/>
        <family val="2"/>
        <scheme val="minor"/>
      </rPr>
      <t xml:space="preserve"> divorced using OR.</t>
    </r>
  </si>
  <si>
    <r>
      <t xml:space="preserve">3. Find employees who have more than 10 years of experience </t>
    </r>
    <r>
      <rPr>
        <b/>
        <sz val="11"/>
        <color theme="1"/>
        <rFont val="Aptos Narrow"/>
        <family val="2"/>
        <scheme val="minor"/>
      </rPr>
      <t>or</t>
    </r>
    <r>
      <rPr>
        <sz val="11"/>
        <color theme="1"/>
        <rFont val="Aptos Narrow"/>
        <family val="2"/>
        <scheme val="minor"/>
      </rPr>
      <t xml:space="preserve"> handle more than 5 projects using OR.</t>
    </r>
  </si>
  <si>
    <r>
      <t xml:space="preserve">4. Use OR to check if employees are permanent </t>
    </r>
    <r>
      <rPr>
        <b/>
        <sz val="11"/>
        <color theme="1"/>
        <rFont val="Aptos Narrow"/>
        <family val="2"/>
        <scheme val="minor"/>
      </rPr>
      <t>or</t>
    </r>
    <r>
      <rPr>
        <sz val="11"/>
        <color theme="1"/>
        <rFont val="Aptos Narrow"/>
        <family val="2"/>
        <scheme val="minor"/>
      </rPr>
      <t xml:space="preserve"> work under a contract.</t>
    </r>
  </si>
  <si>
    <r>
      <t xml:space="preserve">5. Create a formula using OR to determine if employees have a salary greater than $100,000 </t>
    </r>
    <r>
      <rPr>
        <b/>
        <sz val="11"/>
        <color theme="1"/>
        <rFont val="Aptos Narrow"/>
        <family val="2"/>
        <scheme val="minor"/>
      </rPr>
      <t>or</t>
    </r>
    <r>
      <rPr>
        <sz val="11"/>
        <color theme="1"/>
        <rFont val="Aptos Narrow"/>
        <family val="2"/>
        <scheme val="minor"/>
      </rPr>
      <t xml:space="preserve"> a performance rating of 9 or more.</t>
    </r>
  </si>
  <si>
    <r>
      <t xml:space="preserve">7. Use OR to check if employees work more than 40 hours per week </t>
    </r>
    <r>
      <rPr>
        <b/>
        <sz val="11"/>
        <color theme="1"/>
        <rFont val="Aptos Narrow"/>
        <family val="2"/>
        <scheme val="minor"/>
      </rPr>
      <t>or</t>
    </r>
    <r>
      <rPr>
        <sz val="11"/>
        <color theme="1"/>
        <rFont val="Aptos Narrow"/>
        <family val="2"/>
        <scheme val="minor"/>
      </rPr>
      <t xml:space="preserve"> have more than 5 years in their current role.</t>
    </r>
  </si>
  <si>
    <r>
      <t xml:space="preserve">8. Create a formula using OR to see if employees in Customer Support are married </t>
    </r>
    <r>
      <rPr>
        <b/>
        <sz val="11"/>
        <color theme="1"/>
        <rFont val="Aptos Narrow"/>
        <family val="2"/>
        <scheme val="minor"/>
      </rPr>
      <t>or</t>
    </r>
    <r>
      <rPr>
        <sz val="11"/>
        <color theme="1"/>
        <rFont val="Aptos Narrow"/>
        <family val="2"/>
        <scheme val="minor"/>
      </rPr>
      <t xml:space="preserve"> widowed.</t>
    </r>
  </si>
  <si>
    <r>
      <t xml:space="preserve">9. Use OR to find employees who have a Bachelor's </t>
    </r>
    <r>
      <rPr>
        <b/>
        <sz val="11"/>
        <color theme="1"/>
        <rFont val="Aptos Narrow"/>
        <family val="2"/>
        <scheme val="minor"/>
      </rPr>
      <t>or</t>
    </r>
    <r>
      <rPr>
        <sz val="11"/>
        <color theme="1"/>
        <rFont val="Aptos Narrow"/>
        <family val="2"/>
        <scheme val="minor"/>
      </rPr>
      <t xml:space="preserve"> Master's degree.</t>
    </r>
  </si>
  <si>
    <r>
      <t xml:space="preserve">10. Check if employees have handled more than 10 projects </t>
    </r>
    <r>
      <rPr>
        <b/>
        <sz val="11"/>
        <color theme="1"/>
        <rFont val="Aptos Narrow"/>
        <family val="2"/>
        <scheme val="minor"/>
      </rPr>
      <t>or</t>
    </r>
    <r>
      <rPr>
        <sz val="11"/>
        <color theme="1"/>
        <rFont val="Aptos Narrow"/>
        <family val="2"/>
        <scheme val="minor"/>
      </rPr>
      <t xml:space="preserve"> work in the Engineering department using OR.</t>
    </r>
  </si>
  <si>
    <t>6. NOT Function</t>
  </si>
  <si>
    <r>
      <t xml:space="preserve">1. Use the NOT function to find employees who are </t>
    </r>
    <r>
      <rPr>
        <b/>
        <sz val="11"/>
        <color theme="1"/>
        <rFont val="Aptos Narrow"/>
        <family val="2"/>
        <scheme val="minor"/>
      </rPr>
      <t>not</t>
    </r>
    <r>
      <rPr>
        <sz val="11"/>
        <color theme="1"/>
        <rFont val="Aptos Narrow"/>
        <family val="2"/>
        <scheme val="minor"/>
      </rPr>
      <t xml:space="preserve"> working in Marketing.</t>
    </r>
  </si>
  <si>
    <r>
      <t xml:space="preserve">2. Create a formula to check if employees are </t>
    </r>
    <r>
      <rPr>
        <b/>
        <sz val="11"/>
        <color theme="1"/>
        <rFont val="Aptos Narrow"/>
        <family val="2"/>
        <scheme val="minor"/>
      </rPr>
      <t>not</t>
    </r>
    <r>
      <rPr>
        <sz val="11"/>
        <color theme="1"/>
        <rFont val="Aptos Narrow"/>
        <family val="2"/>
        <scheme val="minor"/>
      </rPr>
      <t xml:space="preserve"> working more than 40 hours per week.</t>
    </r>
  </si>
  <si>
    <r>
      <t xml:space="preserve">3. Use NOT to filter out employees who are </t>
    </r>
    <r>
      <rPr>
        <b/>
        <sz val="11"/>
        <color theme="1"/>
        <rFont val="Aptos Narrow"/>
        <family val="2"/>
        <scheme val="minor"/>
      </rPr>
      <t>not</t>
    </r>
    <r>
      <rPr>
        <sz val="11"/>
        <color theme="1"/>
        <rFont val="Aptos Narrow"/>
        <family val="2"/>
        <scheme val="minor"/>
      </rPr>
      <t xml:space="preserve"> married.</t>
    </r>
  </si>
  <si>
    <r>
      <t xml:space="preserve">4. Find employees who do </t>
    </r>
    <r>
      <rPr>
        <b/>
        <sz val="11"/>
        <color theme="1"/>
        <rFont val="Aptos Narrow"/>
        <family val="2"/>
        <scheme val="minor"/>
      </rPr>
      <t>not</t>
    </r>
    <r>
      <rPr>
        <sz val="11"/>
        <color theme="1"/>
        <rFont val="Aptos Narrow"/>
        <family val="2"/>
        <scheme val="minor"/>
      </rPr>
      <t xml:space="preserve"> have a performance rating of 9 or higher using NOT.</t>
    </r>
  </si>
  <si>
    <r>
      <t xml:space="preserve">5. Use the NOT function to check if employees are </t>
    </r>
    <r>
      <rPr>
        <b/>
        <sz val="11"/>
        <color theme="1"/>
        <rFont val="Aptos Narrow"/>
        <family val="2"/>
        <scheme val="minor"/>
      </rPr>
      <t>not</t>
    </r>
    <r>
      <rPr>
        <sz val="11"/>
        <color theme="1"/>
        <rFont val="Aptos Narrow"/>
        <family val="2"/>
        <scheme val="minor"/>
      </rPr>
      <t xml:space="preserve"> working in permanent roles.</t>
    </r>
  </si>
  <si>
    <r>
      <t xml:space="preserve">6. Create a formula using NOT to see if employees are </t>
    </r>
    <r>
      <rPr>
        <b/>
        <sz val="11"/>
        <color theme="1"/>
        <rFont val="Aptos Narrow"/>
        <family val="2"/>
        <scheme val="minor"/>
      </rPr>
      <t>not</t>
    </r>
    <r>
      <rPr>
        <sz val="11"/>
        <color theme="1"/>
        <rFont val="Aptos Narrow"/>
        <family val="2"/>
        <scheme val="minor"/>
      </rPr>
      <t xml:space="preserve"> located in Boston.</t>
    </r>
  </si>
  <si>
    <r>
      <t xml:space="preserve">7. Use NOT to find employees who are </t>
    </r>
    <r>
      <rPr>
        <b/>
        <sz val="11"/>
        <color theme="1"/>
        <rFont val="Aptos Narrow"/>
        <family val="2"/>
        <scheme val="minor"/>
      </rPr>
      <t>not</t>
    </r>
    <r>
      <rPr>
        <sz val="11"/>
        <color theme="1"/>
        <rFont val="Aptos Narrow"/>
        <family val="2"/>
        <scheme val="minor"/>
      </rPr>
      <t xml:space="preserve"> working as developers.</t>
    </r>
  </si>
  <si>
    <r>
      <t xml:space="preserve">8. Find employees who are </t>
    </r>
    <r>
      <rPr>
        <b/>
        <sz val="11"/>
        <color theme="1"/>
        <rFont val="Aptos Narrow"/>
        <family val="2"/>
        <scheme val="minor"/>
      </rPr>
      <t>not</t>
    </r>
    <r>
      <rPr>
        <sz val="11"/>
        <color theme="1"/>
        <rFont val="Aptos Narrow"/>
        <family val="2"/>
        <scheme val="minor"/>
      </rPr>
      <t xml:space="preserve"> handling more than 5 projects using the NOT function.</t>
    </r>
  </si>
  <si>
    <r>
      <t xml:space="preserve">9. Use NOT to check if employees are </t>
    </r>
    <r>
      <rPr>
        <b/>
        <sz val="11"/>
        <color theme="1"/>
        <rFont val="Aptos Narrow"/>
        <family val="2"/>
        <scheme val="minor"/>
      </rPr>
      <t>not</t>
    </r>
    <r>
      <rPr>
        <sz val="11"/>
        <color theme="1"/>
        <rFont val="Aptos Narrow"/>
        <family val="2"/>
        <scheme val="minor"/>
      </rPr>
      <t xml:space="preserve"> working in Finance.</t>
    </r>
  </si>
  <si>
    <r>
      <t xml:space="preserve">10. Create a formula to see if employees have </t>
    </r>
    <r>
      <rPr>
        <b/>
        <sz val="11"/>
        <color theme="1"/>
        <rFont val="Aptos Narrow"/>
        <family val="2"/>
        <scheme val="minor"/>
      </rPr>
      <t>not</t>
    </r>
    <r>
      <rPr>
        <sz val="11"/>
        <color theme="1"/>
        <rFont val="Aptos Narrow"/>
        <family val="2"/>
        <scheme val="minor"/>
      </rPr>
      <t xml:space="preserve"> handled any projects using NOT.</t>
    </r>
  </si>
  <si>
    <t>7. TRUE Function</t>
  </si>
  <si>
    <t>1. Use the TRUE function to automatically return "True" for employees in Boston.</t>
  </si>
  <si>
    <t>2. Create a formula that always returns TRUE for employees who work more than 40 hours per week.</t>
  </si>
  <si>
    <t>3. Return TRUE for employees who have handled more than 5 projects using the TRUE function.</t>
  </si>
  <si>
    <t>4. Use the TRUE function to mark employees in Finance as "Finance Team."</t>
  </si>
  <si>
    <t>5. Create a formula using TRUE to label employees who have a performance rating of 9 or more as "Top Performer."</t>
  </si>
  <si>
    <t>6. Use TRUE to automatically return "Eligible" for employees with more than 10 years of experience.</t>
  </si>
  <si>
    <t>7. Create a formula using TRUE to mark employees in Seattle as "Seattle Team."</t>
  </si>
  <si>
    <t>8. Use TRUE to return "High Performer" for employees who work in Marketing and have a rating of 8 or more.</t>
  </si>
  <si>
    <t>9. Create a formula that uses TRUE to return "Busy Employee" for anyone working more than 45 hours per week.</t>
  </si>
  <si>
    <t>10. Use TRUE to automatically label employees with a salary over $90,000 as "High Salary."</t>
  </si>
  <si>
    <t>8. FALSE Function</t>
  </si>
  <si>
    <t>1. Use the FALSE function to return "False" for employees who work less than 40 hours per week.</t>
  </si>
  <si>
    <t>2. Create a formula that returns FALSE for employees who are not in Marketing.</t>
  </si>
  <si>
    <t>3. Use FALSE to automatically mark employees as "Low Performer" if their performance rating is below 5.</t>
  </si>
  <si>
    <t>4. Create a formula using FALSE to label employees who are not permanent as "Not Permanent."</t>
  </si>
  <si>
    <t>5. Use FALSE to return "False" for employees who do not have a PhD.</t>
  </si>
  <si>
    <t>6. Create a formula using FALSE to mark employees with a salary below $50,000 as "Low Salary."</t>
  </si>
  <si>
    <t>7. Use FALSE to return "False" for employees who do not work in Finance.</t>
  </si>
  <si>
    <t>8. Automatically return "False" for employees who have handled fewer than 3 projects using the FALSE function.</t>
  </si>
  <si>
    <t>9. Create a formula that returns FALSE for employees who have less than 5 years of experience.</t>
  </si>
  <si>
    <t>10. Use FALSE to automatically label employees as "Not Eligible" if they work fewer than 40 hours per week.</t>
  </si>
  <si>
    <t>9. IS Function (ISBLANK, ISERROR, ISNUMBER, etc.)</t>
  </si>
  <si>
    <t>1. Use the ISBLANK function to check if any employees have missing data in the "Salary" column.</t>
  </si>
  <si>
    <t>2. Create a formula using ISNUMBER to check if all employees have valid performance ratings.</t>
  </si>
  <si>
    <t>3. Use ISERROR to identify any errors in the lookup formula for employee salaries.</t>
  </si>
  <si>
    <t>4. Apply ISBLANK to see which employees have no data in the "Years in Current Role" column.</t>
  </si>
  <si>
    <t>5. Create a formula using ISNUMBER to check if the number of projects is a valid number for all employees.</t>
  </si>
  <si>
    <t>6. Use ISERROR to catch errors in a formula dividing salary by years of experience, returning "Error in Calculation" if needed.</t>
  </si>
  <si>
    <t>7. Use ISBLANK to find any employees who do not have an education level listed.</t>
  </si>
  <si>
    <t>8. Apply ISNUMBER to determine if all employees have valid ages listed in the dataset.</t>
  </si>
  <si>
    <t>9. Use ISERROR to detect any issues in a VLOOKUP formula used to retrieve employee work hours.</t>
  </si>
  <si>
    <t>10. Create a formula using ISBLANK to identify which employees do not have a performance rating recorded.</t>
  </si>
  <si>
    <t>IF</t>
  </si>
  <si>
    <t>Mean</t>
  </si>
  <si>
    <t>Median</t>
  </si>
  <si>
    <t>Mode</t>
  </si>
  <si>
    <t>Range</t>
  </si>
  <si>
    <t>Max</t>
  </si>
  <si>
    <t>Min</t>
  </si>
  <si>
    <t>Standard Deviation</t>
  </si>
  <si>
    <t>Variance</t>
  </si>
  <si>
    <t>IQR</t>
  </si>
  <si>
    <t>Kurtosis</t>
  </si>
  <si>
    <t>Skewness</t>
  </si>
  <si>
    <t>Minimum</t>
  </si>
  <si>
    <t>Maximum</t>
  </si>
  <si>
    <t>Large</t>
  </si>
  <si>
    <t>Small</t>
  </si>
  <si>
    <t>Percentile</t>
  </si>
  <si>
    <t>Rank</t>
  </si>
  <si>
    <t>Cond1</t>
  </si>
  <si>
    <t>Cond2</t>
  </si>
  <si>
    <t>Data Collection</t>
  </si>
  <si>
    <t>Measure Of Central Tendency</t>
  </si>
  <si>
    <t>Average</t>
  </si>
  <si>
    <t>ON</t>
  </si>
  <si>
    <t>OFF</t>
  </si>
  <si>
    <t>Yes</t>
  </si>
  <si>
    <t>No</t>
  </si>
  <si>
    <t>Boolean</t>
  </si>
  <si>
    <t>1=1</t>
  </si>
  <si>
    <t>Correct</t>
  </si>
  <si>
    <t>Wrong</t>
  </si>
  <si>
    <t>1&gt;2</t>
  </si>
  <si>
    <t>AND_7</t>
  </si>
  <si>
    <t>If</t>
  </si>
  <si>
    <t>Logical Expression</t>
  </si>
  <si>
    <t>Ha</t>
  </si>
  <si>
    <t>Nahi</t>
  </si>
  <si>
    <t>Not</t>
  </si>
  <si>
    <t>Or</t>
  </si>
  <si>
    <t>And</t>
  </si>
  <si>
    <t>If all the conditions are false then OR will return False otherwise it will always return true</t>
  </si>
  <si>
    <t>If all the conditions are True then AND will return True otherwise it will always return False</t>
  </si>
  <si>
    <t>Verify OR</t>
  </si>
  <si>
    <t>3. Find employees who have more than 10 years of experience or handle more than 5 projects using OR.</t>
  </si>
  <si>
    <t>criteria_1</t>
  </si>
  <si>
    <t>criteria_3</t>
  </si>
  <si>
    <t>criteria_2</t>
  </si>
  <si>
    <t>&gt;10</t>
  </si>
  <si>
    <t>&gt;5</t>
  </si>
  <si>
    <t>OR_3</t>
  </si>
  <si>
    <t>5. Create a formula using OR to determine if employees have a salary greater than $100,000 or a performance rating of 9 or more or from Boston.</t>
  </si>
  <si>
    <t>Or_5</t>
  </si>
  <si>
    <t>Salary&gt;100000</t>
  </si>
  <si>
    <t>Performance Rating &gt;=9</t>
  </si>
  <si>
    <t>Location =Boston</t>
  </si>
  <si>
    <t>4. Check if employees are in the Finance department and have a performance rating above 7 using AND.</t>
  </si>
  <si>
    <t>Department="Finance"</t>
  </si>
  <si>
    <t>Performance Rating &gt;7</t>
  </si>
  <si>
    <t>AND_4</t>
  </si>
  <si>
    <t>Department="Customer Support"</t>
  </si>
  <si>
    <t>Work Hour in week &gt;40</t>
  </si>
  <si>
    <t>value_if_true</t>
  </si>
  <si>
    <t>value_if_false</t>
  </si>
  <si>
    <t>Result</t>
  </si>
  <si>
    <t>Data attribution: Fisher,R. A.. (1988). Iris. UCI Machine Learning Repository. https://doi.org/10.24432/C56C76</t>
  </si>
  <si>
    <t>virginica</t>
  </si>
  <si>
    <t>versicolor</t>
  </si>
  <si>
    <t>setosa</t>
  </si>
  <si>
    <t>species</t>
  </si>
  <si>
    <t>petal_width</t>
  </si>
  <si>
    <t>petal_length</t>
  </si>
  <si>
    <t>sepal_width</t>
  </si>
  <si>
    <t>sepal_length</t>
  </si>
  <si>
    <t>Iris data set (as Excel table)</t>
  </si>
  <si>
    <t>Select cell G3 to see the sample Python formula.</t>
  </si>
  <si>
    <t>Select cell G6 to see the sample Python formula.</t>
  </si>
  <si>
    <t>IF_3</t>
  </si>
  <si>
    <t>Iferror</t>
  </si>
  <si>
    <t>Is Family</t>
  </si>
  <si>
    <t>IFERROR</t>
  </si>
  <si>
    <t>SUM</t>
  </si>
  <si>
    <t>SUMIF</t>
  </si>
  <si>
    <t>SUMIFS</t>
  </si>
  <si>
    <t>COUNT</t>
  </si>
  <si>
    <t>COUNTIF</t>
  </si>
  <si>
    <t>COUNTIFS</t>
  </si>
  <si>
    <t>COUNTA</t>
  </si>
  <si>
    <t>COUNT BLANK</t>
  </si>
  <si>
    <t>AVERAGEIF</t>
  </si>
  <si>
    <t>AVERAGEIFS</t>
  </si>
  <si>
    <t>SUMPRODUCT</t>
  </si>
  <si>
    <t>MOD</t>
  </si>
  <si>
    <t>DIVIDEND</t>
  </si>
  <si>
    <t>DIVISOR</t>
  </si>
  <si>
    <t>QUOTIENT</t>
  </si>
  <si>
    <t>REMAINDER</t>
  </si>
  <si>
    <t>Data Presentation</t>
  </si>
  <si>
    <t>Correlation</t>
  </si>
  <si>
    <t>Probability</t>
  </si>
  <si>
    <t>Hypothesis Testing</t>
  </si>
  <si>
    <t>Types Of Data</t>
  </si>
  <si>
    <t>6 Sigma</t>
  </si>
  <si>
    <t>Analysis Of Data</t>
  </si>
  <si>
    <t>Expectation</t>
  </si>
  <si>
    <t>Measure Of Spread / Deviation</t>
  </si>
  <si>
    <t>Measure Of Shape</t>
  </si>
  <si>
    <t>Even</t>
  </si>
  <si>
    <t>Odd</t>
  </si>
  <si>
    <t>n/2th +1</t>
  </si>
  <si>
    <t>n/2th</t>
  </si>
  <si>
    <t>n+1/2th</t>
  </si>
  <si>
    <t>n/2th+1</t>
  </si>
  <si>
    <t>Height</t>
  </si>
  <si>
    <t>Second Smallest Value</t>
  </si>
  <si>
    <t>Fifth Smallest Value</t>
  </si>
  <si>
    <t>Second Highest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</si>
</sst>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b/>
      <sz val="11"/>
      <color theme="1"/>
      <name val="Aptos Narrow"/>
      <family val="2"/>
      <scheme val="minor"/>
    </font>
    <font>
      <b/>
      <sz val="13.5"/>
      <color theme="1"/>
      <name val="Aptos Narrow"/>
      <family val="2"/>
      <scheme val="minor"/>
    </font>
    <font>
      <b/>
      <sz val="11"/>
      <color theme="4" tint="-0.249977111117893"/>
      <name val="Aptos Narrow"/>
      <family val="2"/>
      <scheme val="minor"/>
    </font>
    <font>
      <sz val="11"/>
      <color theme="4" tint="-0.249977111117893"/>
      <name val="Aptos Narrow"/>
      <family val="2"/>
      <scheme val="minor"/>
    </font>
    <font>
      <sz val="11"/>
      <color rgb="FF006100"/>
      <name val="Aptos Narrow"/>
      <family val="2"/>
      <scheme val="minor"/>
    </font>
    <font>
      <sz val="11"/>
      <color rgb="FF9C5700"/>
      <name val="Aptos Narrow"/>
      <family val="2"/>
      <scheme val="minor"/>
    </font>
    <font>
      <sz val="11"/>
      <color rgb="FF3F3F76"/>
      <name val="Aptos Narrow"/>
      <family val="2"/>
      <scheme val="minor"/>
    </font>
    <font>
      <sz val="11"/>
      <color rgb="FF107C41"/>
      <name val="Aptos Narrow"/>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4" tint="0.79998168889431442"/>
        <bgColor theme="4" tint="0.79998168889431442"/>
      </patternFill>
    </fill>
    <fill>
      <patternFill patternType="solid">
        <fgColor theme="6" tint="0.59999389629810485"/>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theme="5" tint="0.59999389629810485"/>
        <bgColor indexed="64"/>
      </patternFill>
    </fill>
  </fills>
  <borders count="12">
    <border>
      <left/>
      <right/>
      <top/>
      <bottom/>
      <diagonal/>
    </border>
    <border>
      <left/>
      <right/>
      <top style="thin">
        <color theme="4"/>
      </top>
      <bottom/>
      <diagonal/>
    </border>
    <border>
      <left/>
      <right/>
      <top/>
      <bottom style="thin">
        <color theme="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5" fillId="7" borderId="0" applyNumberFormat="0" applyBorder="0" applyAlignment="0" applyProtection="0"/>
    <xf numFmtId="0" fontId="6" fillId="8" borderId="0" applyNumberFormat="0" applyBorder="0" applyAlignment="0" applyProtection="0"/>
    <xf numFmtId="0" fontId="7" fillId="9" borderId="3" applyNumberFormat="0" applyAlignment="0" applyProtection="0"/>
  </cellStyleXfs>
  <cellXfs count="32">
    <xf numFmtId="0" fontId="0" fillId="0" borderId="0" xfId="0"/>
    <xf numFmtId="0" fontId="0" fillId="2" borderId="0" xfId="0" applyFill="1"/>
    <xf numFmtId="14" fontId="0" fillId="0" borderId="0" xfId="0" applyNumberFormat="1"/>
    <xf numFmtId="0" fontId="0" fillId="3" borderId="0" xfId="0" applyFill="1"/>
    <xf numFmtId="0" fontId="0" fillId="4" borderId="0" xfId="0" applyFill="1"/>
    <xf numFmtId="0" fontId="0" fillId="0" borderId="0" xfId="0" applyAlignment="1">
      <alignment horizontal="left" vertical="center" indent="1"/>
    </xf>
    <xf numFmtId="0" fontId="2" fillId="0" borderId="0" xfId="0" applyFont="1" applyAlignment="1">
      <alignment vertical="center"/>
    </xf>
    <xf numFmtId="0" fontId="3" fillId="0" borderId="1" xfId="0" applyFont="1" applyBorder="1"/>
    <xf numFmtId="0" fontId="4" fillId="0" borderId="0" xfId="0" applyFont="1"/>
    <xf numFmtId="0" fontId="4" fillId="5" borderId="0" xfId="0" applyFont="1" applyFill="1"/>
    <xf numFmtId="0" fontId="4" fillId="0" borderId="1" xfId="0" applyFont="1" applyBorder="1"/>
    <xf numFmtId="0" fontId="4" fillId="5" borderId="2" xfId="0" applyFont="1" applyFill="1" applyBorder="1"/>
    <xf numFmtId="0" fontId="0" fillId="6" borderId="0" xfId="0" applyFill="1"/>
    <xf numFmtId="0" fontId="0" fillId="10" borderId="0" xfId="0" applyFill="1"/>
    <xf numFmtId="0" fontId="5" fillId="7" borderId="0" xfId="1" applyAlignment="1">
      <alignment horizontal="center" vertical="center" wrapText="1"/>
    </xf>
    <xf numFmtId="0" fontId="6" fillId="8" borderId="0" xfId="2" applyAlignment="1">
      <alignment horizontal="center" vertical="center" wrapText="1"/>
    </xf>
    <xf numFmtId="0" fontId="3" fillId="0" borderId="0" xfId="0" applyFont="1" applyFill="1" applyBorder="1"/>
    <xf numFmtId="0" fontId="7" fillId="9" borderId="3" xfId="3"/>
    <xf numFmtId="0" fontId="5" fillId="7" borderId="0" xfId="1"/>
    <xf numFmtId="0" fontId="0" fillId="0" borderId="0" xfId="0" applyAlignment="1">
      <alignment horizontal="left"/>
    </xf>
    <xf numFmtId="0" fontId="8" fillId="0" borderId="0" xfId="0" applyFont="1"/>
    <xf numFmtId="0" fontId="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1" fontId="0" fillId="0" borderId="0" xfId="0" applyNumberFormat="1"/>
  </cellXfs>
  <cellStyles count="4">
    <cellStyle name="Good" xfId="1" builtinId="26"/>
    <cellStyle name="Input" xfId="3" builtinId="20"/>
    <cellStyle name="Neutral" xfId="2" builtinId="28"/>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1" defaultTableStyle="TableStyleMedium2" defaultPivotStyle="PivotStyleLight16">
    <tableStyle name="Invisible" pivot="0" table="0" count="0" xr9:uid="{9E8DEB34-7E80-477D-ADD8-A9DF63ACB11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5" Type="http://schemas.microsoft.com/office/2023/09/relationships/Python" Target="python.xml"/><Relationship Id="rId2" Type="http://schemas.openxmlformats.org/officeDocument/2006/relationships/worksheet" Target="worksheets/sheet2.xml"/><Relationship Id="rId16" Type="http://schemas.microsoft.com/office/2022/10/relationships/richValueRel" Target="richData/richValueRel.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eetMetadata" Target="metadata.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microsoft.com/office/2017/06/relationships/rdArray" Target="richData/rdarray.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8" Type="http://schemas.openxmlformats.org/officeDocument/2006/relationships/customXml" Target="../ink/ink3.xml"/><Relationship Id="rId13" Type="http://schemas.openxmlformats.org/officeDocument/2006/relationships/image" Target="../media/image10.png"/><Relationship Id="rId18" Type="http://schemas.openxmlformats.org/officeDocument/2006/relationships/customXml" Target="../ink/ink8.xml"/><Relationship Id="rId26" Type="http://schemas.openxmlformats.org/officeDocument/2006/relationships/customXml" Target="../ink/ink12.xml"/><Relationship Id="rId3" Type="http://schemas.openxmlformats.org/officeDocument/2006/relationships/customXml" Target="../ink/ink2.xml"/><Relationship Id="rId21" Type="http://schemas.openxmlformats.org/officeDocument/2006/relationships/image" Target="../media/image14.png"/><Relationship Id="rId7" Type="http://schemas.openxmlformats.org/officeDocument/2006/relationships/image" Target="../media/image7.png"/><Relationship Id="rId12" Type="http://schemas.openxmlformats.org/officeDocument/2006/relationships/customXml" Target="../ink/ink5.xml"/><Relationship Id="rId17" Type="http://schemas.openxmlformats.org/officeDocument/2006/relationships/image" Target="../media/image12.png"/><Relationship Id="rId25" Type="http://schemas.openxmlformats.org/officeDocument/2006/relationships/image" Target="../media/image16.png"/><Relationship Id="rId2" Type="http://schemas.openxmlformats.org/officeDocument/2006/relationships/image" Target="../media/image3.png"/><Relationship Id="rId16" Type="http://schemas.openxmlformats.org/officeDocument/2006/relationships/customXml" Target="../ink/ink7.xml"/><Relationship Id="rId20" Type="http://schemas.openxmlformats.org/officeDocument/2006/relationships/customXml" Target="../ink/ink9.xml"/><Relationship Id="rId1" Type="http://schemas.openxmlformats.org/officeDocument/2006/relationships/customXml" Target="../ink/ink1.xml"/><Relationship Id="rId6" Type="http://schemas.openxmlformats.org/officeDocument/2006/relationships/image" Target="../media/image6.png"/><Relationship Id="rId11" Type="http://schemas.openxmlformats.org/officeDocument/2006/relationships/image" Target="../media/image9.png"/><Relationship Id="rId24" Type="http://schemas.openxmlformats.org/officeDocument/2006/relationships/customXml" Target="../ink/ink11.xml"/><Relationship Id="rId5" Type="http://schemas.openxmlformats.org/officeDocument/2006/relationships/image" Target="../media/image5.png"/><Relationship Id="rId15" Type="http://schemas.openxmlformats.org/officeDocument/2006/relationships/image" Target="../media/image11.png"/><Relationship Id="rId23" Type="http://schemas.openxmlformats.org/officeDocument/2006/relationships/image" Target="../media/image15.png"/><Relationship Id="rId10" Type="http://schemas.openxmlformats.org/officeDocument/2006/relationships/customXml" Target="../ink/ink4.xml"/><Relationship Id="rId19"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ustomXml" Target="../ink/ink6.xml"/><Relationship Id="rId22" Type="http://schemas.openxmlformats.org/officeDocument/2006/relationships/customXml" Target="../ink/ink10.xml"/><Relationship Id="rId27" Type="http://schemas.openxmlformats.org/officeDocument/2006/relationships/image" Target="../media/image1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7</xdr:col>
      <xdr:colOff>208822</xdr:colOff>
      <xdr:row>18</xdr:row>
      <xdr:rowOff>38880</xdr:rowOff>
    </xdr:from>
    <xdr:to>
      <xdr:col>8</xdr:col>
      <xdr:colOff>246120</xdr:colOff>
      <xdr:row>19</xdr:row>
      <xdr:rowOff>54802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1" name="Ink 20">
              <a:extLst>
                <a:ext uri="{FF2B5EF4-FFF2-40B4-BE49-F238E27FC236}">
                  <a16:creationId xmlns:a16="http://schemas.microsoft.com/office/drawing/2014/main" id="{C5ED7AF0-2D4A-BD7D-2C9E-13787A7C7543}"/>
                </a:ext>
              </a:extLst>
            </xdr14:cNvPr>
            <xdr14:cNvContentPartPr/>
          </xdr14:nvContentPartPr>
          <xdr14:nvPr macro=""/>
          <xdr14:xfrm>
            <a:off x="4742722" y="3330720"/>
            <a:ext cx="684998" cy="198802"/>
          </xdr14:xfrm>
        </xdr:contentPart>
      </mc:Choice>
      <mc:Fallback>
        <xdr:pic>
          <xdr:nvPicPr>
            <xdr:cNvPr id="21" name="Ink 20">
              <a:extLst>
                <a:ext uri="{FF2B5EF4-FFF2-40B4-BE49-F238E27FC236}">
                  <a16:creationId xmlns:a16="http://schemas.microsoft.com/office/drawing/2014/main" id="{C5ED7AF0-2D4A-BD7D-2C9E-13787A7C7543}"/>
                </a:ext>
              </a:extLst>
            </xdr:cNvPr>
            <xdr:cNvPicPr/>
          </xdr:nvPicPr>
          <xdr:blipFill>
            <a:blip xmlns:r="http://schemas.openxmlformats.org/officeDocument/2006/relationships" r:embed="rId2"/>
            <a:stretch>
              <a:fillRect/>
            </a:stretch>
          </xdr:blipFill>
          <xdr:spPr>
            <a:xfrm>
              <a:off x="4736603" y="3324597"/>
              <a:ext cx="697237" cy="211047"/>
            </a:xfrm>
            <a:prstGeom prst="rect">
              <a:avLst/>
            </a:prstGeom>
          </xdr:spPr>
        </xdr:pic>
      </mc:Fallback>
    </mc:AlternateContent>
    <xdr:clientData/>
  </xdr:twoCellAnchor>
  <xdr:twoCellAnchor editAs="oneCell">
    <xdr:from>
      <xdr:col>5</xdr:col>
      <xdr:colOff>321982</xdr:colOff>
      <xdr:row>17</xdr:row>
      <xdr:rowOff>151920</xdr:rowOff>
    </xdr:from>
    <xdr:to>
      <xdr:col>6</xdr:col>
      <xdr:colOff>582922</xdr:colOff>
      <xdr:row>19</xdr:row>
      <xdr:rowOff>64522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2" name="Ink 21">
              <a:extLst>
                <a:ext uri="{FF2B5EF4-FFF2-40B4-BE49-F238E27FC236}">
                  <a16:creationId xmlns:a16="http://schemas.microsoft.com/office/drawing/2014/main" id="{EBC33761-B488-5F5C-79A7-9ECD966BE81D}"/>
                </a:ext>
              </a:extLst>
            </xdr14:cNvPr>
            <xdr14:cNvContentPartPr/>
          </xdr14:nvContentPartPr>
          <xdr14:nvPr macro=""/>
          <xdr14:xfrm>
            <a:off x="3560482" y="3260880"/>
            <a:ext cx="908640" cy="278362"/>
          </xdr14:xfrm>
        </xdr:contentPart>
      </mc:Choice>
      <mc:Fallback>
        <xdr:pic>
          <xdr:nvPicPr>
            <xdr:cNvPr id="22" name="Ink 21">
              <a:extLst>
                <a:ext uri="{FF2B5EF4-FFF2-40B4-BE49-F238E27FC236}">
                  <a16:creationId xmlns:a16="http://schemas.microsoft.com/office/drawing/2014/main" id="{EBC33761-B488-5F5C-79A7-9ECD966BE81D}"/>
                </a:ext>
              </a:extLst>
            </xdr:cNvPr>
            <xdr:cNvPicPr/>
          </xdr:nvPicPr>
          <xdr:blipFill>
            <a:blip xmlns:r="http://schemas.openxmlformats.org/officeDocument/2006/relationships" r:embed="rId4"/>
            <a:stretch>
              <a:fillRect/>
            </a:stretch>
          </xdr:blipFill>
          <xdr:spPr>
            <a:xfrm>
              <a:off x="3554330" y="3254758"/>
              <a:ext cx="920943" cy="290606"/>
            </a:xfrm>
            <a:prstGeom prst="rect">
              <a:avLst/>
            </a:prstGeom>
          </xdr:spPr>
        </xdr:pic>
      </mc:Fallback>
    </mc:AlternateContent>
    <xdr:clientData/>
  </xdr:twoCellAnchor>
  <xdr:twoCellAnchor editAs="oneCell">
    <xdr:from>
      <xdr:col>4</xdr:col>
      <xdr:colOff>0</xdr:colOff>
      <xdr:row>89</xdr:row>
      <xdr:rowOff>0</xdr:rowOff>
    </xdr:from>
    <xdr:to>
      <xdr:col>9</xdr:col>
      <xdr:colOff>276964</xdr:colOff>
      <xdr:row>90</xdr:row>
      <xdr:rowOff>48158</xdr:rowOff>
    </xdr:to>
    <xdr:pic>
      <xdr:nvPicPr>
        <xdr:cNvPr id="23" name="Picture 22">
          <a:extLst>
            <a:ext uri="{FF2B5EF4-FFF2-40B4-BE49-F238E27FC236}">
              <a16:creationId xmlns:a16="http://schemas.microsoft.com/office/drawing/2014/main" id="{2AE2B585-0B28-5AA6-F0C8-0D47685723A6}"/>
            </a:ext>
          </a:extLst>
        </xdr:cNvPr>
        <xdr:cNvPicPr>
          <a:picLocks noChangeAspect="1"/>
        </xdr:cNvPicPr>
      </xdr:nvPicPr>
      <xdr:blipFill>
        <a:blip xmlns:r="http://schemas.openxmlformats.org/officeDocument/2006/relationships" r:embed="rId5"/>
        <a:stretch>
          <a:fillRect/>
        </a:stretch>
      </xdr:blipFill>
      <xdr:spPr>
        <a:xfrm>
          <a:off x="3328737" y="16062158"/>
          <a:ext cx="3505689" cy="228632"/>
        </a:xfrm>
        <a:prstGeom prst="rect">
          <a:avLst/>
        </a:prstGeom>
      </xdr:spPr>
    </xdr:pic>
    <xdr:clientData/>
  </xdr:twoCellAnchor>
  <xdr:twoCellAnchor editAs="oneCell">
    <xdr:from>
      <xdr:col>1</xdr:col>
      <xdr:colOff>10026</xdr:colOff>
      <xdr:row>101</xdr:row>
      <xdr:rowOff>160421</xdr:rowOff>
    </xdr:from>
    <xdr:to>
      <xdr:col>4</xdr:col>
      <xdr:colOff>381173</xdr:colOff>
      <xdr:row>103</xdr:row>
      <xdr:rowOff>37632</xdr:rowOff>
    </xdr:to>
    <xdr:pic>
      <xdr:nvPicPr>
        <xdr:cNvPr id="24" name="Picture 23">
          <a:extLst>
            <a:ext uri="{FF2B5EF4-FFF2-40B4-BE49-F238E27FC236}">
              <a16:creationId xmlns:a16="http://schemas.microsoft.com/office/drawing/2014/main" id="{DD736DEB-DF61-3E22-5A94-71F64C090148}"/>
            </a:ext>
          </a:extLst>
        </xdr:cNvPr>
        <xdr:cNvPicPr>
          <a:picLocks noChangeAspect="1"/>
        </xdr:cNvPicPr>
      </xdr:nvPicPr>
      <xdr:blipFill>
        <a:blip xmlns:r="http://schemas.openxmlformats.org/officeDocument/2006/relationships" r:embed="rId6"/>
        <a:stretch>
          <a:fillRect/>
        </a:stretch>
      </xdr:blipFill>
      <xdr:spPr>
        <a:xfrm>
          <a:off x="656723" y="18388263"/>
          <a:ext cx="3053187" cy="238158"/>
        </a:xfrm>
        <a:prstGeom prst="rect">
          <a:avLst/>
        </a:prstGeom>
      </xdr:spPr>
    </xdr:pic>
    <xdr:clientData/>
  </xdr:twoCellAnchor>
  <xdr:twoCellAnchor editAs="oneCell">
    <xdr:from>
      <xdr:col>4</xdr:col>
      <xdr:colOff>601579</xdr:colOff>
      <xdr:row>103</xdr:row>
      <xdr:rowOff>50132</xdr:rowOff>
    </xdr:from>
    <xdr:to>
      <xdr:col>10</xdr:col>
      <xdr:colOff>155636</xdr:colOff>
      <xdr:row>105</xdr:row>
      <xdr:rowOff>22606</xdr:rowOff>
    </xdr:to>
    <xdr:pic>
      <xdr:nvPicPr>
        <xdr:cNvPr id="25" name="Picture 24">
          <a:extLst>
            <a:ext uri="{FF2B5EF4-FFF2-40B4-BE49-F238E27FC236}">
              <a16:creationId xmlns:a16="http://schemas.microsoft.com/office/drawing/2014/main" id="{5CB4A345-7847-ED8F-6E00-36CEC77D1886}"/>
            </a:ext>
          </a:extLst>
        </xdr:cNvPr>
        <xdr:cNvPicPr>
          <a:picLocks noChangeAspect="1"/>
        </xdr:cNvPicPr>
      </xdr:nvPicPr>
      <xdr:blipFill>
        <a:blip xmlns:r="http://schemas.openxmlformats.org/officeDocument/2006/relationships" r:embed="rId7"/>
        <a:stretch>
          <a:fillRect/>
        </a:stretch>
      </xdr:blipFill>
      <xdr:spPr>
        <a:xfrm>
          <a:off x="3930316" y="18638921"/>
          <a:ext cx="3434241" cy="333422"/>
        </a:xfrm>
        <a:prstGeom prst="rect">
          <a:avLst/>
        </a:prstGeom>
      </xdr:spPr>
    </xdr:pic>
    <xdr:clientData/>
  </xdr:twoCellAnchor>
  <xdr:twoCellAnchor editAs="oneCell">
    <xdr:from>
      <xdr:col>2</xdr:col>
      <xdr:colOff>113125</xdr:colOff>
      <xdr:row>105</xdr:row>
      <xdr:rowOff>6385</xdr:rowOff>
    </xdr:from>
    <xdr:to>
      <xdr:col>2</xdr:col>
      <xdr:colOff>264325</xdr:colOff>
      <xdr:row>105</xdr:row>
      <xdr:rowOff>111505</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26" name="Ink 25">
              <a:extLst>
                <a:ext uri="{FF2B5EF4-FFF2-40B4-BE49-F238E27FC236}">
                  <a16:creationId xmlns:a16="http://schemas.microsoft.com/office/drawing/2014/main" id="{BAD72D64-85A5-94AB-E3EF-BFD15799B704}"/>
                </a:ext>
              </a:extLst>
            </xdr14:cNvPr>
            <xdr14:cNvContentPartPr/>
          </xdr14:nvContentPartPr>
          <xdr14:nvPr macro=""/>
          <xdr14:xfrm>
            <a:off x="1406520" y="18956122"/>
            <a:ext cx="151200" cy="105120"/>
          </xdr14:xfrm>
        </xdr:contentPart>
      </mc:Choice>
      <mc:Fallback>
        <xdr:pic>
          <xdr:nvPicPr>
            <xdr:cNvPr id="26" name="Ink 25">
              <a:extLst>
                <a:ext uri="{FF2B5EF4-FFF2-40B4-BE49-F238E27FC236}">
                  <a16:creationId xmlns:a16="http://schemas.microsoft.com/office/drawing/2014/main" id="{BAD72D64-85A5-94AB-E3EF-BFD15799B704}"/>
                </a:ext>
              </a:extLst>
            </xdr:cNvPr>
            <xdr:cNvPicPr/>
          </xdr:nvPicPr>
          <xdr:blipFill>
            <a:blip xmlns:r="http://schemas.openxmlformats.org/officeDocument/2006/relationships" r:embed="rId9"/>
            <a:stretch>
              <a:fillRect/>
            </a:stretch>
          </xdr:blipFill>
          <xdr:spPr>
            <a:xfrm>
              <a:off x="1400400" y="18950002"/>
              <a:ext cx="163440" cy="117360"/>
            </a:xfrm>
            <a:prstGeom prst="rect">
              <a:avLst/>
            </a:prstGeom>
          </xdr:spPr>
        </xdr:pic>
      </mc:Fallback>
    </mc:AlternateContent>
    <xdr:clientData/>
  </xdr:twoCellAnchor>
  <xdr:twoCellAnchor editAs="oneCell">
    <xdr:from>
      <xdr:col>2</xdr:col>
      <xdr:colOff>159647</xdr:colOff>
      <xdr:row>104</xdr:row>
      <xdr:rowOff>151219</xdr:rowOff>
    </xdr:from>
    <xdr:to>
      <xdr:col>2</xdr:col>
      <xdr:colOff>975407</xdr:colOff>
      <xdr:row>107</xdr:row>
      <xdr:rowOff>2280</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38" name="Ink 37">
              <a:extLst>
                <a:ext uri="{FF2B5EF4-FFF2-40B4-BE49-F238E27FC236}">
                  <a16:creationId xmlns:a16="http://schemas.microsoft.com/office/drawing/2014/main" id="{91690FFE-06C3-3C79-4116-36F59E7D3DAA}"/>
                </a:ext>
              </a:extLst>
            </xdr14:cNvPr>
            <xdr14:cNvContentPartPr/>
          </xdr14:nvContentPartPr>
          <xdr14:nvPr macro=""/>
          <xdr14:xfrm>
            <a:off x="1453042" y="18920482"/>
            <a:ext cx="815760" cy="392482"/>
          </xdr14:xfrm>
        </xdr:contentPart>
      </mc:Choice>
      <mc:Fallback>
        <xdr:pic>
          <xdr:nvPicPr>
            <xdr:cNvPr id="38" name="Ink 37">
              <a:extLst>
                <a:ext uri="{FF2B5EF4-FFF2-40B4-BE49-F238E27FC236}">
                  <a16:creationId xmlns:a16="http://schemas.microsoft.com/office/drawing/2014/main" id="{91690FFE-06C3-3C79-4116-36F59E7D3DAA}"/>
                </a:ext>
              </a:extLst>
            </xdr:cNvPr>
            <xdr:cNvPicPr/>
          </xdr:nvPicPr>
          <xdr:blipFill>
            <a:blip xmlns:r="http://schemas.openxmlformats.org/officeDocument/2006/relationships" r:embed="rId11"/>
            <a:stretch>
              <a:fillRect/>
            </a:stretch>
          </xdr:blipFill>
          <xdr:spPr>
            <a:xfrm>
              <a:off x="1446922" y="18914361"/>
              <a:ext cx="828000" cy="404725"/>
            </a:xfrm>
            <a:prstGeom prst="rect">
              <a:avLst/>
            </a:prstGeom>
          </xdr:spPr>
        </xdr:pic>
      </mc:Fallback>
    </mc:AlternateContent>
    <xdr:clientData/>
  </xdr:twoCellAnchor>
  <xdr:twoCellAnchor editAs="oneCell">
    <xdr:from>
      <xdr:col>5</xdr:col>
      <xdr:colOff>581086</xdr:colOff>
      <xdr:row>105</xdr:row>
      <xdr:rowOff>174865</xdr:rowOff>
    </xdr:from>
    <xdr:to>
      <xdr:col>7</xdr:col>
      <xdr:colOff>65651</xdr:colOff>
      <xdr:row>113</xdr:row>
      <xdr:rowOff>76756</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45" name="Ink 44">
              <a:extLst>
                <a:ext uri="{FF2B5EF4-FFF2-40B4-BE49-F238E27FC236}">
                  <a16:creationId xmlns:a16="http://schemas.microsoft.com/office/drawing/2014/main" id="{285E2BAC-3122-1275-A655-1DA765B8076A}"/>
                </a:ext>
              </a:extLst>
            </xdr14:cNvPr>
            <xdr14:cNvContentPartPr/>
          </xdr14:nvContentPartPr>
          <xdr14:nvPr macro=""/>
          <xdr14:xfrm>
            <a:off x="4556520" y="19124602"/>
            <a:ext cx="777960" cy="1345680"/>
          </xdr14:xfrm>
        </xdr:contentPart>
      </mc:Choice>
      <mc:Fallback>
        <xdr:pic>
          <xdr:nvPicPr>
            <xdr:cNvPr id="45" name="Ink 44">
              <a:extLst>
                <a:ext uri="{FF2B5EF4-FFF2-40B4-BE49-F238E27FC236}">
                  <a16:creationId xmlns:a16="http://schemas.microsoft.com/office/drawing/2014/main" id="{285E2BAC-3122-1275-A655-1DA765B8076A}"/>
                </a:ext>
              </a:extLst>
            </xdr:cNvPr>
            <xdr:cNvPicPr/>
          </xdr:nvPicPr>
          <xdr:blipFill>
            <a:blip xmlns:r="http://schemas.openxmlformats.org/officeDocument/2006/relationships" r:embed="rId13"/>
            <a:stretch>
              <a:fillRect/>
            </a:stretch>
          </xdr:blipFill>
          <xdr:spPr>
            <a:xfrm>
              <a:off x="4550400" y="19118482"/>
              <a:ext cx="790200" cy="1357920"/>
            </a:xfrm>
            <a:prstGeom prst="rect">
              <a:avLst/>
            </a:prstGeom>
          </xdr:spPr>
        </xdr:pic>
      </mc:Fallback>
    </mc:AlternateContent>
    <xdr:clientData/>
  </xdr:twoCellAnchor>
  <xdr:twoCellAnchor editAs="oneCell">
    <xdr:from>
      <xdr:col>7</xdr:col>
      <xdr:colOff>119651</xdr:colOff>
      <xdr:row>106</xdr:row>
      <xdr:rowOff>91591</xdr:rowOff>
    </xdr:from>
    <xdr:to>
      <xdr:col>7</xdr:col>
      <xdr:colOff>384611</xdr:colOff>
      <xdr:row>106</xdr:row>
      <xdr:rowOff>112111</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46" name="Ink 45">
              <a:extLst>
                <a:ext uri="{FF2B5EF4-FFF2-40B4-BE49-F238E27FC236}">
                  <a16:creationId xmlns:a16="http://schemas.microsoft.com/office/drawing/2014/main" id="{40C02E75-438B-C21F-8FD4-A015F4E68CE5}"/>
                </a:ext>
              </a:extLst>
            </xdr14:cNvPr>
            <xdr14:cNvContentPartPr/>
          </xdr14:nvContentPartPr>
          <xdr14:nvPr macro=""/>
          <xdr14:xfrm>
            <a:off x="5388480" y="19221802"/>
            <a:ext cx="264960" cy="20520"/>
          </xdr14:xfrm>
        </xdr:contentPart>
      </mc:Choice>
      <mc:Fallback>
        <xdr:pic>
          <xdr:nvPicPr>
            <xdr:cNvPr id="46" name="Ink 45">
              <a:extLst>
                <a:ext uri="{FF2B5EF4-FFF2-40B4-BE49-F238E27FC236}">
                  <a16:creationId xmlns:a16="http://schemas.microsoft.com/office/drawing/2014/main" id="{40C02E75-438B-C21F-8FD4-A015F4E68CE5}"/>
                </a:ext>
              </a:extLst>
            </xdr:cNvPr>
            <xdr:cNvPicPr/>
          </xdr:nvPicPr>
          <xdr:blipFill>
            <a:blip xmlns:r="http://schemas.openxmlformats.org/officeDocument/2006/relationships" r:embed="rId15"/>
            <a:stretch>
              <a:fillRect/>
            </a:stretch>
          </xdr:blipFill>
          <xdr:spPr>
            <a:xfrm>
              <a:off x="5382360" y="19215682"/>
              <a:ext cx="277200" cy="32760"/>
            </a:xfrm>
            <a:prstGeom prst="rect">
              <a:avLst/>
            </a:prstGeom>
          </xdr:spPr>
        </xdr:pic>
      </mc:Fallback>
    </mc:AlternateContent>
    <xdr:clientData/>
  </xdr:twoCellAnchor>
  <xdr:twoCellAnchor editAs="oneCell">
    <xdr:from>
      <xdr:col>7</xdr:col>
      <xdr:colOff>171491</xdr:colOff>
      <xdr:row>106</xdr:row>
      <xdr:rowOff>129391</xdr:rowOff>
    </xdr:from>
    <xdr:to>
      <xdr:col>7</xdr:col>
      <xdr:colOff>399371</xdr:colOff>
      <xdr:row>106</xdr:row>
      <xdr:rowOff>132991</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47" name="Ink 46">
              <a:extLst>
                <a:ext uri="{FF2B5EF4-FFF2-40B4-BE49-F238E27FC236}">
                  <a16:creationId xmlns:a16="http://schemas.microsoft.com/office/drawing/2014/main" id="{8985EA08-C46C-9409-C88F-C183DC516749}"/>
                </a:ext>
              </a:extLst>
            </xdr14:cNvPr>
            <xdr14:cNvContentPartPr/>
          </xdr14:nvContentPartPr>
          <xdr14:nvPr macro=""/>
          <xdr14:xfrm>
            <a:off x="5440320" y="19259602"/>
            <a:ext cx="227880" cy="3600"/>
          </xdr14:xfrm>
        </xdr:contentPart>
      </mc:Choice>
      <mc:Fallback>
        <xdr:pic>
          <xdr:nvPicPr>
            <xdr:cNvPr id="47" name="Ink 46">
              <a:extLst>
                <a:ext uri="{FF2B5EF4-FFF2-40B4-BE49-F238E27FC236}">
                  <a16:creationId xmlns:a16="http://schemas.microsoft.com/office/drawing/2014/main" id="{8985EA08-C46C-9409-C88F-C183DC516749}"/>
                </a:ext>
              </a:extLst>
            </xdr:cNvPr>
            <xdr:cNvPicPr/>
          </xdr:nvPicPr>
          <xdr:blipFill>
            <a:blip xmlns:r="http://schemas.openxmlformats.org/officeDocument/2006/relationships" r:embed="rId17"/>
            <a:stretch>
              <a:fillRect/>
            </a:stretch>
          </xdr:blipFill>
          <xdr:spPr>
            <a:xfrm>
              <a:off x="5434200" y="19253482"/>
              <a:ext cx="240120" cy="15840"/>
            </a:xfrm>
            <a:prstGeom prst="rect">
              <a:avLst/>
            </a:prstGeom>
          </xdr:spPr>
        </xdr:pic>
      </mc:Fallback>
    </mc:AlternateContent>
    <xdr:clientData/>
  </xdr:twoCellAnchor>
  <xdr:twoCellAnchor editAs="oneCell">
    <xdr:from>
      <xdr:col>7</xdr:col>
      <xdr:colOff>309011</xdr:colOff>
      <xdr:row>106</xdr:row>
      <xdr:rowOff>56311</xdr:rowOff>
    </xdr:from>
    <xdr:to>
      <xdr:col>7</xdr:col>
      <xdr:colOff>460211</xdr:colOff>
      <xdr:row>107</xdr:row>
      <xdr:rowOff>44318</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48" name="Ink 47">
              <a:extLst>
                <a:ext uri="{FF2B5EF4-FFF2-40B4-BE49-F238E27FC236}">
                  <a16:creationId xmlns:a16="http://schemas.microsoft.com/office/drawing/2014/main" id="{9B58FB17-BB96-3A20-F149-A8A983DE3C6C}"/>
                </a:ext>
              </a:extLst>
            </xdr14:cNvPr>
            <xdr14:cNvContentPartPr/>
          </xdr14:nvContentPartPr>
          <xdr14:nvPr macro=""/>
          <xdr14:xfrm>
            <a:off x="5577840" y="19186522"/>
            <a:ext cx="151200" cy="168480"/>
          </xdr14:xfrm>
        </xdr:contentPart>
      </mc:Choice>
      <mc:Fallback>
        <xdr:pic>
          <xdr:nvPicPr>
            <xdr:cNvPr id="48" name="Ink 47">
              <a:extLst>
                <a:ext uri="{FF2B5EF4-FFF2-40B4-BE49-F238E27FC236}">
                  <a16:creationId xmlns:a16="http://schemas.microsoft.com/office/drawing/2014/main" id="{9B58FB17-BB96-3A20-F149-A8A983DE3C6C}"/>
                </a:ext>
              </a:extLst>
            </xdr:cNvPr>
            <xdr:cNvPicPr/>
          </xdr:nvPicPr>
          <xdr:blipFill>
            <a:blip xmlns:r="http://schemas.openxmlformats.org/officeDocument/2006/relationships" r:embed="rId19"/>
            <a:stretch>
              <a:fillRect/>
            </a:stretch>
          </xdr:blipFill>
          <xdr:spPr>
            <a:xfrm>
              <a:off x="5571720" y="19180402"/>
              <a:ext cx="163440" cy="180720"/>
            </a:xfrm>
            <a:prstGeom prst="rect">
              <a:avLst/>
            </a:prstGeom>
          </xdr:spPr>
        </xdr:pic>
      </mc:Fallback>
    </mc:AlternateContent>
    <xdr:clientData/>
  </xdr:twoCellAnchor>
  <xdr:twoCellAnchor editAs="oneCell">
    <xdr:from>
      <xdr:col>7</xdr:col>
      <xdr:colOff>605291</xdr:colOff>
      <xdr:row>106</xdr:row>
      <xdr:rowOff>15271</xdr:rowOff>
    </xdr:from>
    <xdr:to>
      <xdr:col>9</xdr:col>
      <xdr:colOff>107496</xdr:colOff>
      <xdr:row>114</xdr:row>
      <xdr:rowOff>7162</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50" name="Ink 49">
              <a:extLst>
                <a:ext uri="{FF2B5EF4-FFF2-40B4-BE49-F238E27FC236}">
                  <a16:creationId xmlns:a16="http://schemas.microsoft.com/office/drawing/2014/main" id="{06F658E8-79D7-1EC5-87BC-461EED0A2F25}"/>
                </a:ext>
              </a:extLst>
            </xdr14:cNvPr>
            <xdr14:cNvContentPartPr/>
          </xdr14:nvContentPartPr>
          <xdr14:nvPr macro=""/>
          <xdr14:xfrm>
            <a:off x="5874120" y="19145482"/>
            <a:ext cx="795600" cy="1435680"/>
          </xdr14:xfrm>
        </xdr:contentPart>
      </mc:Choice>
      <mc:Fallback>
        <xdr:pic>
          <xdr:nvPicPr>
            <xdr:cNvPr id="50" name="Ink 49">
              <a:extLst>
                <a:ext uri="{FF2B5EF4-FFF2-40B4-BE49-F238E27FC236}">
                  <a16:creationId xmlns:a16="http://schemas.microsoft.com/office/drawing/2014/main" id="{06F658E8-79D7-1EC5-87BC-461EED0A2F25}"/>
                </a:ext>
              </a:extLst>
            </xdr:cNvPr>
            <xdr:cNvPicPr/>
          </xdr:nvPicPr>
          <xdr:blipFill>
            <a:blip xmlns:r="http://schemas.openxmlformats.org/officeDocument/2006/relationships" r:embed="rId21"/>
            <a:stretch>
              <a:fillRect/>
            </a:stretch>
          </xdr:blipFill>
          <xdr:spPr>
            <a:xfrm>
              <a:off x="5868000" y="19139362"/>
              <a:ext cx="807840" cy="1447920"/>
            </a:xfrm>
            <a:prstGeom prst="rect">
              <a:avLst/>
            </a:prstGeom>
          </xdr:spPr>
        </xdr:pic>
      </mc:Fallback>
    </mc:AlternateContent>
    <xdr:clientData/>
  </xdr:twoCellAnchor>
  <xdr:twoCellAnchor editAs="oneCell">
    <xdr:from>
      <xdr:col>6</xdr:col>
      <xdr:colOff>45350</xdr:colOff>
      <xdr:row>115</xdr:row>
      <xdr:rowOff>106768</xdr:rowOff>
    </xdr:from>
    <xdr:to>
      <xdr:col>6</xdr:col>
      <xdr:colOff>599668</xdr:colOff>
      <xdr:row>117</xdr:row>
      <xdr:rowOff>74943</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52" name="Ink 51">
              <a:extLst>
                <a:ext uri="{FF2B5EF4-FFF2-40B4-BE49-F238E27FC236}">
                  <a16:creationId xmlns:a16="http://schemas.microsoft.com/office/drawing/2014/main" id="{9FD45121-A64F-E4D4-73FF-6AE52F81697F}"/>
                </a:ext>
              </a:extLst>
            </xdr14:cNvPr>
            <xdr14:cNvContentPartPr/>
          </xdr14:nvContentPartPr>
          <xdr14:nvPr macro=""/>
          <xdr14:xfrm>
            <a:off x="4667482" y="20861242"/>
            <a:ext cx="554318" cy="329122"/>
          </xdr14:xfrm>
        </xdr:contentPart>
      </mc:Choice>
      <mc:Fallback>
        <xdr:pic>
          <xdr:nvPicPr>
            <xdr:cNvPr id="52" name="Ink 51">
              <a:extLst>
                <a:ext uri="{FF2B5EF4-FFF2-40B4-BE49-F238E27FC236}">
                  <a16:creationId xmlns:a16="http://schemas.microsoft.com/office/drawing/2014/main" id="{9FD45121-A64F-E4D4-73FF-6AE52F81697F}"/>
                </a:ext>
              </a:extLst>
            </xdr:cNvPr>
            <xdr:cNvPicPr/>
          </xdr:nvPicPr>
          <xdr:blipFill>
            <a:blip xmlns:r="http://schemas.openxmlformats.org/officeDocument/2006/relationships" r:embed="rId23"/>
            <a:stretch>
              <a:fillRect/>
            </a:stretch>
          </xdr:blipFill>
          <xdr:spPr>
            <a:xfrm>
              <a:off x="4661355" y="20855032"/>
              <a:ext cx="566572" cy="341542"/>
            </a:xfrm>
            <a:prstGeom prst="rect">
              <a:avLst/>
            </a:prstGeom>
          </xdr:spPr>
        </xdr:pic>
      </mc:Fallback>
    </mc:AlternateContent>
    <xdr:clientData/>
  </xdr:twoCellAnchor>
  <xdr:twoCellAnchor editAs="oneCell">
    <xdr:from>
      <xdr:col>7</xdr:col>
      <xdr:colOff>56291</xdr:colOff>
      <xdr:row>116</xdr:row>
      <xdr:rowOff>32135</xdr:rowOff>
    </xdr:from>
    <xdr:to>
      <xdr:col>7</xdr:col>
      <xdr:colOff>343211</xdr:colOff>
      <xdr:row>116</xdr:row>
      <xdr:rowOff>100895</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53" name="Ink 52">
              <a:extLst>
                <a:ext uri="{FF2B5EF4-FFF2-40B4-BE49-F238E27FC236}">
                  <a16:creationId xmlns:a16="http://schemas.microsoft.com/office/drawing/2014/main" id="{DF5B0125-BFF2-80F7-5A29-280494A40F41}"/>
                </a:ext>
              </a:extLst>
            </xdr14:cNvPr>
            <xdr14:cNvContentPartPr/>
          </xdr14:nvContentPartPr>
          <xdr14:nvPr macro=""/>
          <xdr14:xfrm>
            <a:off x="5325120" y="20967082"/>
            <a:ext cx="286920" cy="68760"/>
          </xdr14:xfrm>
        </xdr:contentPart>
      </mc:Choice>
      <mc:Fallback>
        <xdr:pic>
          <xdr:nvPicPr>
            <xdr:cNvPr id="53" name="Ink 52">
              <a:extLst>
                <a:ext uri="{FF2B5EF4-FFF2-40B4-BE49-F238E27FC236}">
                  <a16:creationId xmlns:a16="http://schemas.microsoft.com/office/drawing/2014/main" id="{DF5B0125-BFF2-80F7-5A29-280494A40F41}"/>
                </a:ext>
              </a:extLst>
            </xdr:cNvPr>
            <xdr:cNvPicPr/>
          </xdr:nvPicPr>
          <xdr:blipFill>
            <a:blip xmlns:r="http://schemas.openxmlformats.org/officeDocument/2006/relationships" r:embed="rId25"/>
            <a:stretch>
              <a:fillRect/>
            </a:stretch>
          </xdr:blipFill>
          <xdr:spPr>
            <a:xfrm>
              <a:off x="5319000" y="20960962"/>
              <a:ext cx="299160" cy="81000"/>
            </a:xfrm>
            <a:prstGeom prst="rect">
              <a:avLst/>
            </a:prstGeom>
          </xdr:spPr>
        </xdr:pic>
      </mc:Fallback>
    </mc:AlternateContent>
    <xdr:clientData/>
  </xdr:twoCellAnchor>
  <xdr:twoCellAnchor editAs="oneCell">
    <xdr:from>
      <xdr:col>7</xdr:col>
      <xdr:colOff>614651</xdr:colOff>
      <xdr:row>115</xdr:row>
      <xdr:rowOff>86608</xdr:rowOff>
    </xdr:from>
    <xdr:to>
      <xdr:col>8</xdr:col>
      <xdr:colOff>556914</xdr:colOff>
      <xdr:row>117</xdr:row>
      <xdr:rowOff>33101</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55" name="Ink 54">
              <a:extLst>
                <a:ext uri="{FF2B5EF4-FFF2-40B4-BE49-F238E27FC236}">
                  <a16:creationId xmlns:a16="http://schemas.microsoft.com/office/drawing/2014/main" id="{948D3F09-B4A7-EC9D-491E-1F23334E12FA}"/>
                </a:ext>
              </a:extLst>
            </xdr14:cNvPr>
            <xdr14:cNvContentPartPr/>
          </xdr14:nvContentPartPr>
          <xdr14:nvPr macro=""/>
          <xdr14:xfrm>
            <a:off x="5883480" y="20841082"/>
            <a:ext cx="588960" cy="307440"/>
          </xdr14:xfrm>
        </xdr:contentPart>
      </mc:Choice>
      <mc:Fallback>
        <xdr:pic>
          <xdr:nvPicPr>
            <xdr:cNvPr id="55" name="Ink 54">
              <a:extLst>
                <a:ext uri="{FF2B5EF4-FFF2-40B4-BE49-F238E27FC236}">
                  <a16:creationId xmlns:a16="http://schemas.microsoft.com/office/drawing/2014/main" id="{948D3F09-B4A7-EC9D-491E-1F23334E12FA}"/>
                </a:ext>
              </a:extLst>
            </xdr:cNvPr>
            <xdr:cNvPicPr/>
          </xdr:nvPicPr>
          <xdr:blipFill>
            <a:blip xmlns:r="http://schemas.openxmlformats.org/officeDocument/2006/relationships" r:embed="rId27"/>
            <a:stretch>
              <a:fillRect/>
            </a:stretch>
          </xdr:blipFill>
          <xdr:spPr>
            <a:xfrm>
              <a:off x="5877360" y="20834962"/>
              <a:ext cx="601200" cy="3196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B34799D7-BB0E-428C-8A23-A32E362B2E52}"/>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361950</xdr:colOff>
      <xdr:row>4</xdr:row>
      <xdr:rowOff>85725</xdr:rowOff>
    </xdr:from>
    <xdr:to>
      <xdr:col>5</xdr:col>
      <xdr:colOff>944880</xdr:colOff>
      <xdr:row>6</xdr:row>
      <xdr:rowOff>123825</xdr:rowOff>
    </xdr:to>
    <xdr:sp macro="" textlink="">
      <xdr:nvSpPr>
        <xdr:cNvPr id="3" name="Arrow: Right 2">
          <a:extLst>
            <a:ext uri="{FF2B5EF4-FFF2-40B4-BE49-F238E27FC236}">
              <a16:creationId xmlns:a16="http://schemas.microsoft.com/office/drawing/2014/main" id="{07AE0087-4521-4552-8B21-471BA49F7561}"/>
            </a:ext>
          </a:extLst>
        </xdr:cNvPr>
        <xdr:cNvSpPr/>
      </xdr:nvSpPr>
      <xdr:spPr>
        <a:xfrm>
          <a:off x="3600450" y="809625"/>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1019175</xdr:colOff>
      <xdr:row>15</xdr:row>
      <xdr:rowOff>0</xdr:rowOff>
    </xdr:from>
    <xdr:to>
      <xdr:col>10</xdr:col>
      <xdr:colOff>1000124</xdr:colOff>
      <xdr:row>24</xdr:row>
      <xdr:rowOff>87433</xdr:rowOff>
    </xdr:to>
    <xdr:grpSp>
      <xdr:nvGrpSpPr>
        <xdr:cNvPr id="7" name="Hint">
          <a:extLst>
            <a:ext uri="{FF2B5EF4-FFF2-40B4-BE49-F238E27FC236}">
              <a16:creationId xmlns:a16="http://schemas.microsoft.com/office/drawing/2014/main" id="{6B0E2560-260F-CABD-59D8-05BC7DFC5394}"/>
            </a:ext>
          </a:extLst>
        </xdr:cNvPr>
        <xdr:cNvGrpSpPr/>
      </xdr:nvGrpSpPr>
      <xdr:grpSpPr>
        <a:xfrm>
          <a:off x="6257925" y="2714625"/>
          <a:ext cx="5219699" cy="1716208"/>
          <a:chOff x="6257925" y="2714625"/>
          <a:chExt cx="5219699" cy="1716208"/>
        </a:xfrm>
      </xdr:grpSpPr>
      <xdr:sp macro="" textlink="">
        <xdr:nvSpPr>
          <xdr:cNvPr id="4" name="Hint Title">
            <a:extLst>
              <a:ext uri="{FF2B5EF4-FFF2-40B4-BE49-F238E27FC236}">
                <a16:creationId xmlns:a16="http://schemas.microsoft.com/office/drawing/2014/main" id="{D15BBE8F-BB43-DF9B-16B3-A7D0A02613C5}"/>
              </a:ext>
            </a:extLst>
          </xdr:cNvPr>
          <xdr:cNvSpPr txBox="1"/>
        </xdr:nvSpPr>
        <xdr:spPr>
          <a:xfrm>
            <a:off x="6257925" y="2714625"/>
            <a:ext cx="5219699"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IN" sz="1100" b="0" i="0" u="none" strike="noStrike" kern="0" cap="none" spc="0" normalizeH="0" baseline="0" noProof="0">
                <a:ln>
                  <a:noFill/>
                </a:ln>
                <a:solidFill>
                  <a:srgbClr val="FFFFFF"/>
                </a:solidFill>
                <a:effectLst/>
                <a:uLnTx/>
                <a:uFillTx/>
                <a:latin typeface="Aptos Narrow" panose="02110004020202020204"/>
              </a:rPr>
              <a:t>Describe with pandas</a:t>
            </a:r>
          </a:p>
        </xdr:txBody>
      </xdr:sp>
      <xdr:sp macro="" textlink="">
        <xdr:nvSpPr>
          <xdr:cNvPr id="5" name="Hint Text">
            <a:extLst>
              <a:ext uri="{FF2B5EF4-FFF2-40B4-BE49-F238E27FC236}">
                <a16:creationId xmlns:a16="http://schemas.microsoft.com/office/drawing/2014/main" id="{000452FF-3412-F3CA-2EA0-A34B21553D00}"/>
              </a:ext>
            </a:extLst>
          </xdr:cNvPr>
          <xdr:cNvSpPr txBox="1"/>
        </xdr:nvSpPr>
        <xdr:spPr>
          <a:xfrm>
            <a:off x="6257925" y="2960687"/>
            <a:ext cx="5219699" cy="1470146"/>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IN" sz="1100" b="0" i="0" u="none" strike="noStrike" kern="0" cap="none" spc="0" normalizeH="0" baseline="0" noProof="0">
                <a:ln>
                  <a:noFill/>
                </a:ln>
                <a:solidFill>
                  <a:sysClr val="windowText" lastClr="000000"/>
                </a:solidFill>
                <a:effectLst/>
                <a:uLnTx/>
                <a:uFillTx/>
                <a:latin typeface="Aptos Narrow" panose="02110004020202020204"/>
              </a:rPr>
              <a:t>
Python in Excel uses the pandas library to create the DataFrame object in cell G3. Select the icon in the cell labeled DataFrame to see the output. Select the cell and expand the formula bar to see an example of how to create a DataFrame.
Select cell G6 and expand the formula bar to see an example of the pandas describe function in a Python formula.</a:t>
            </a:r>
          </a:p>
        </xdr:txBody>
      </xdr:sp>
      <xdr:sp macro="" textlink="">
        <xdr:nvSpPr>
          <xdr:cNvPr id="6" name="TextBox 5">
            <a:extLst>
              <a:ext uri="{FF2B5EF4-FFF2-40B4-BE49-F238E27FC236}">
                <a16:creationId xmlns:a16="http://schemas.microsoft.com/office/drawing/2014/main" id="{F1DA8196-F081-41B9-829E-1E052DAE5FAA}"/>
              </a:ext>
            </a:extLst>
          </xdr:cNvPr>
          <xdr:cNvSpPr txBox="1"/>
        </xdr:nvSpPr>
        <xdr:spPr>
          <a:xfrm>
            <a:off x="6267450" y="3011487"/>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IN"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B50D29DD-C586-4DDB-BCC4-CD38731A12A5}"/>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1019175</xdr:colOff>
      <xdr:row>15</xdr:row>
      <xdr:rowOff>0</xdr:rowOff>
    </xdr:from>
    <xdr:to>
      <xdr:col>10</xdr:col>
      <xdr:colOff>1000124</xdr:colOff>
      <xdr:row>26</xdr:row>
      <xdr:rowOff>65087</xdr:rowOff>
    </xdr:to>
    <xdr:grpSp>
      <xdr:nvGrpSpPr>
        <xdr:cNvPr id="6" name="Hint">
          <a:extLst>
            <a:ext uri="{FF2B5EF4-FFF2-40B4-BE49-F238E27FC236}">
              <a16:creationId xmlns:a16="http://schemas.microsoft.com/office/drawing/2014/main" id="{6BB941EE-87AD-07E8-692C-31B615A1D7DB}"/>
            </a:ext>
          </a:extLst>
        </xdr:cNvPr>
        <xdr:cNvGrpSpPr/>
      </xdr:nvGrpSpPr>
      <xdr:grpSpPr>
        <a:xfrm>
          <a:off x="6257925" y="2714625"/>
          <a:ext cx="5219699" cy="2055812"/>
          <a:chOff x="6257925" y="2714625"/>
          <a:chExt cx="5219699" cy="2055812"/>
        </a:xfrm>
      </xdr:grpSpPr>
      <xdr:sp macro="" textlink="">
        <xdr:nvSpPr>
          <xdr:cNvPr id="3" name="Hint Title">
            <a:extLst>
              <a:ext uri="{FF2B5EF4-FFF2-40B4-BE49-F238E27FC236}">
                <a16:creationId xmlns:a16="http://schemas.microsoft.com/office/drawing/2014/main" id="{1BEE70E8-B336-660B-6C0C-B8E3EC612491}"/>
              </a:ext>
            </a:extLst>
          </xdr:cNvPr>
          <xdr:cNvSpPr txBox="1"/>
        </xdr:nvSpPr>
        <xdr:spPr>
          <a:xfrm>
            <a:off x="6257925" y="2714625"/>
            <a:ext cx="5219699"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IN" sz="1100" b="0" i="0" u="none" strike="noStrike" kern="0" cap="none" spc="0" normalizeH="0" baseline="0" noProof="0">
                <a:ln>
                  <a:noFill/>
                </a:ln>
                <a:solidFill>
                  <a:srgbClr val="FFFFFF"/>
                </a:solidFill>
                <a:effectLst/>
                <a:uLnTx/>
                <a:uFillTx/>
                <a:latin typeface="Aptos Narrow" panose="02110004020202020204"/>
              </a:rPr>
              <a:t>Create a scatter plot</a:t>
            </a:r>
          </a:p>
        </xdr:txBody>
      </xdr:sp>
      <xdr:sp macro="" textlink="">
        <xdr:nvSpPr>
          <xdr:cNvPr id="4" name="Hint Text">
            <a:extLst>
              <a:ext uri="{FF2B5EF4-FFF2-40B4-BE49-F238E27FC236}">
                <a16:creationId xmlns:a16="http://schemas.microsoft.com/office/drawing/2014/main" id="{12302B68-BF1C-5D13-ABDB-D813DAB89FD3}"/>
              </a:ext>
            </a:extLst>
          </xdr:cNvPr>
          <xdr:cNvSpPr txBox="1"/>
        </xdr:nvSpPr>
        <xdr:spPr>
          <a:xfrm>
            <a:off x="6257925" y="2960687"/>
            <a:ext cx="5219699" cy="180975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IN" sz="1100" b="0" i="0" u="none" strike="noStrike" kern="0" cap="none" spc="0" normalizeH="0" baseline="0" noProof="0">
                <a:ln>
                  <a:noFill/>
                </a:ln>
                <a:solidFill>
                  <a:sysClr val="windowText" lastClr="000000"/>
                </a:solidFill>
                <a:effectLst/>
                <a:uLnTx/>
                <a:uFillTx/>
                <a:latin typeface="Aptos Narrow" panose="02110004020202020204"/>
              </a:rPr>
              <a:t>
Python in Excel creates this Sepal length and width analysis plot using the Matplotlib Python library. The floating plot in cell G4 is a reference to the Python formula in cell G3. Drag and drop the floating plot image to move it around the worksheet. 
Select cell G3 and expand the formula bar to see how the Matplotlib library is imported and learn how to create your own plots. To display other plots as floating images, like in this example, select the cell with the Image object, select the Insert Data icon, and then select Display Plot over Cells.  </a:t>
            </a:r>
          </a:p>
        </xdr:txBody>
      </xdr:sp>
      <xdr:sp macro="" textlink="">
        <xdr:nvSpPr>
          <xdr:cNvPr id="5" name="TextBox 4">
            <a:extLst>
              <a:ext uri="{FF2B5EF4-FFF2-40B4-BE49-F238E27FC236}">
                <a16:creationId xmlns:a16="http://schemas.microsoft.com/office/drawing/2014/main" id="{7EF4DA3E-9E7A-2E3F-7E28-54B1AC5118AF}"/>
              </a:ext>
            </a:extLst>
          </xdr:cNvPr>
          <xdr:cNvSpPr txBox="1"/>
        </xdr:nvSpPr>
        <xdr:spPr>
          <a:xfrm>
            <a:off x="6267450" y="3011487"/>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IN"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twoCellAnchor editAs="oneCell">
    <xdr:from>
      <xdr:col>6</xdr:col>
      <xdr:colOff>68262</xdr:colOff>
      <xdr:row>3</xdr:row>
      <xdr:rowOff>77787</xdr:rowOff>
    </xdr:from>
    <xdr:to>
      <xdr:col>8</xdr:col>
      <xdr:colOff>456916</xdr:colOff>
      <xdr:row>14</xdr:row>
      <xdr:rowOff>68262</xdr:rowOff>
    </xdr:to>
    <xdr:pic>
      <xdr:nvPicPr>
        <xdr:cNvPr id="7" name="Scatter Plot Image">
          <a:extLst>
            <a:ext uri="{FF2B5EF4-FFF2-40B4-BE49-F238E27FC236}">
              <a16:creationId xmlns:a16="http://schemas.microsoft.com/office/drawing/2014/main" id="{4FA53105-6B93-4E70-A6A5-9DE65943E1FC}"/>
            </a:ext>
          </a:extLst>
        </xdr:cNvPr>
        <xdr:cNvPicPr>
          <a:picLocks noChangeAspect="1"/>
          <a:extLst>
            <a:ext uri="{53484399-7A02-498B-ADA4-41CD10E50FAC}">
              <aif:imageFormula xmlns:aif="http://schemas.microsoft.com/office/drawing/2022/imageformula" formula="'py2'!G3"/>
            </a:ext>
          </a:extLst>
        </xdr:cNvPicPr>
      </xdr:nvPicPr>
      <xdr:blipFill>
        <a:blip xmlns:r="http://schemas.openxmlformats.org/officeDocument/2006/relationships" r:embed="rId1"/>
        <a:stretch>
          <a:fillRect/>
        </a:stretch>
      </xdr:blipFill>
      <xdr:spPr>
        <a:xfrm>
          <a:off x="6354762" y="620712"/>
          <a:ext cx="2484154" cy="1981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BA8C2296-BF7A-4694-901F-CDC2978C13BF}"/>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1019175</xdr:colOff>
      <xdr:row>16</xdr:row>
      <xdr:rowOff>0</xdr:rowOff>
    </xdr:from>
    <xdr:to>
      <xdr:col>10</xdr:col>
      <xdr:colOff>1000124</xdr:colOff>
      <xdr:row>27</xdr:row>
      <xdr:rowOff>65087</xdr:rowOff>
    </xdr:to>
    <xdr:grpSp>
      <xdr:nvGrpSpPr>
        <xdr:cNvPr id="6" name="Hint">
          <a:extLst>
            <a:ext uri="{FF2B5EF4-FFF2-40B4-BE49-F238E27FC236}">
              <a16:creationId xmlns:a16="http://schemas.microsoft.com/office/drawing/2014/main" id="{4DF3BF0A-7A79-A97E-0253-3069C94B9FBD}"/>
            </a:ext>
          </a:extLst>
        </xdr:cNvPr>
        <xdr:cNvGrpSpPr/>
      </xdr:nvGrpSpPr>
      <xdr:grpSpPr>
        <a:xfrm>
          <a:off x="6285940" y="2868706"/>
          <a:ext cx="5247713" cy="2037322"/>
          <a:chOff x="6257925" y="2895600"/>
          <a:chExt cx="5219699" cy="2055812"/>
        </a:xfrm>
      </xdr:grpSpPr>
      <xdr:sp macro="" textlink="">
        <xdr:nvSpPr>
          <xdr:cNvPr id="3" name="Hint Title">
            <a:extLst>
              <a:ext uri="{FF2B5EF4-FFF2-40B4-BE49-F238E27FC236}">
                <a16:creationId xmlns:a16="http://schemas.microsoft.com/office/drawing/2014/main" id="{BFF1AA9F-6366-23EF-A5D8-D566998C9EC6}"/>
              </a:ext>
            </a:extLst>
          </xdr:cNvPr>
          <xdr:cNvSpPr txBox="1"/>
        </xdr:nvSpPr>
        <xdr:spPr>
          <a:xfrm>
            <a:off x="6257925" y="2895600"/>
            <a:ext cx="5219699"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IN" sz="1100" b="0" i="0" u="none" strike="noStrike" kern="0" cap="none" spc="0" normalizeH="0" baseline="0" noProof="0">
                <a:ln>
                  <a:noFill/>
                </a:ln>
                <a:solidFill>
                  <a:srgbClr val="FFFFFF"/>
                </a:solidFill>
                <a:effectLst/>
                <a:uLnTx/>
                <a:uFillTx/>
                <a:latin typeface="Aptos Narrow" panose="02110004020202020204"/>
              </a:rPr>
              <a:t>Develop a pair plot</a:t>
            </a:r>
          </a:p>
        </xdr:txBody>
      </xdr:sp>
      <xdr:sp macro="" textlink="">
        <xdr:nvSpPr>
          <xdr:cNvPr id="4" name="Hint Text">
            <a:extLst>
              <a:ext uri="{FF2B5EF4-FFF2-40B4-BE49-F238E27FC236}">
                <a16:creationId xmlns:a16="http://schemas.microsoft.com/office/drawing/2014/main" id="{0F713413-C7A8-382F-3E3D-D8A152C10FDE}"/>
              </a:ext>
            </a:extLst>
          </xdr:cNvPr>
          <xdr:cNvSpPr txBox="1"/>
        </xdr:nvSpPr>
        <xdr:spPr>
          <a:xfrm>
            <a:off x="6257925" y="3141662"/>
            <a:ext cx="5219699" cy="180975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IN" sz="1100" b="0" i="0" u="none" strike="noStrike" kern="0" cap="none" spc="0" normalizeH="0" baseline="0" noProof="0">
                <a:ln>
                  <a:noFill/>
                </a:ln>
                <a:solidFill>
                  <a:sysClr val="windowText" lastClr="000000"/>
                </a:solidFill>
                <a:effectLst/>
                <a:uLnTx/>
                <a:uFillTx/>
                <a:latin typeface="Aptos Narrow" panose="02110004020202020204"/>
              </a:rPr>
              <a:t>
Python in Excel creates this pair plot using the pandas Python library. The floating plot in cell G4 is a reference to the Python formula in cell G3. Drag and drop the floating plot image to move it around the worksheet.
Select cell G3 and expand the formula bar to see how the pandas library is imported and learn how to create your own pair plots. To display other plots as floating images, like in this example, select the cell with the Image object, select the Insert Data icon, and then select Display Plot over Cells.  </a:t>
            </a:r>
          </a:p>
        </xdr:txBody>
      </xdr:sp>
      <xdr:sp macro="" textlink="">
        <xdr:nvSpPr>
          <xdr:cNvPr id="5" name="TextBox 4">
            <a:extLst>
              <a:ext uri="{FF2B5EF4-FFF2-40B4-BE49-F238E27FC236}">
                <a16:creationId xmlns:a16="http://schemas.microsoft.com/office/drawing/2014/main" id="{AFE14C69-15C7-3D04-D51F-74AA9E5CAC80}"/>
              </a:ext>
            </a:extLst>
          </xdr:cNvPr>
          <xdr:cNvSpPr txBox="1"/>
        </xdr:nvSpPr>
        <xdr:spPr>
          <a:xfrm>
            <a:off x="6267450" y="3192462"/>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IN"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twoCellAnchor editAs="oneCell">
    <xdr:from>
      <xdr:col>6</xdr:col>
      <xdr:colOff>68262</xdr:colOff>
      <xdr:row>3</xdr:row>
      <xdr:rowOff>77787</xdr:rowOff>
    </xdr:from>
    <xdr:to>
      <xdr:col>15</xdr:col>
      <xdr:colOff>19050</xdr:colOff>
      <xdr:row>46</xdr:row>
      <xdr:rowOff>178040</xdr:rowOff>
    </xdr:to>
    <xdr:pic>
      <xdr:nvPicPr>
        <xdr:cNvPr id="7" name="Pair Plot Image">
          <a:extLst>
            <a:ext uri="{FF2B5EF4-FFF2-40B4-BE49-F238E27FC236}">
              <a16:creationId xmlns:a16="http://schemas.microsoft.com/office/drawing/2014/main" id="{DDA81CE8-403E-C4E1-ECAA-6D036F669401}"/>
            </a:ext>
          </a:extLst>
        </xdr:cNvPr>
        <xdr:cNvPicPr>
          <a:picLocks noChangeAspect="1"/>
          <a:extLst>
            <a:ext uri="{53484399-7A02-498B-ADA4-41CD10E50FAC}">
              <aif:imageFormula xmlns:aif="http://schemas.microsoft.com/office/drawing/2022/imageformula" formula="'py3'!G3"/>
            </a:ext>
          </a:extLst>
        </xdr:cNvPicPr>
      </xdr:nvPicPr>
      <xdr:blipFill>
        <a:blip xmlns:r="http://schemas.openxmlformats.org/officeDocument/2006/relationships" r:embed="rId1"/>
        <a:stretch>
          <a:fillRect/>
        </a:stretch>
      </xdr:blipFill>
      <xdr:spPr>
        <a:xfrm>
          <a:off x="6354762" y="620712"/>
          <a:ext cx="7780338" cy="788217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95250</xdr:colOff>
      <xdr:row>5</xdr:row>
      <xdr:rowOff>59530</xdr:rowOff>
    </xdr:from>
    <xdr:to>
      <xdr:col>11</xdr:col>
      <xdr:colOff>211027</xdr:colOff>
      <xdr:row>6</xdr:row>
      <xdr:rowOff>123856</xdr:rowOff>
    </xdr:to>
    <xdr:pic>
      <xdr:nvPicPr>
        <xdr:cNvPr id="2" name="Picture 1">
          <a:extLst>
            <a:ext uri="{FF2B5EF4-FFF2-40B4-BE49-F238E27FC236}">
              <a16:creationId xmlns:a16="http://schemas.microsoft.com/office/drawing/2014/main" id="{08F3C217-BA71-017B-D1CC-8B2D0031D825}"/>
            </a:ext>
          </a:extLst>
        </xdr:cNvPr>
        <xdr:cNvPicPr>
          <a:picLocks noChangeAspect="1"/>
        </xdr:cNvPicPr>
      </xdr:nvPicPr>
      <xdr:blipFill>
        <a:blip xmlns:r="http://schemas.openxmlformats.org/officeDocument/2006/relationships" r:embed="rId1"/>
        <a:stretch>
          <a:fillRect/>
        </a:stretch>
      </xdr:blipFill>
      <xdr:spPr>
        <a:xfrm>
          <a:off x="4054078" y="952499"/>
          <a:ext cx="2062449" cy="24292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5:33:58.899"/>
    </inkml:context>
    <inkml:brush xml:id="br0">
      <inkml:brushProperty name="width" value="0.035" units="cm"/>
      <inkml:brushProperty name="height" value="0.035" units="cm"/>
      <inkml:brushProperty name="color" value="#004F8B"/>
    </inkml:brush>
  </inkml:definitions>
  <inkml:trace contextRef="#ctx0" brushRef="#br0">13 249 7139,'0'0'8471,"-1"-6"-6868,-4-24 1284,59 29-2442,51 1-116,-95 1-1545,0 0 0,0 1 0,0 0 0,14 6-1,-11-1-2550,-6 2-1752</inkml:trace>
  <inkml:trace contextRef="#ctx0" brushRef="#br0" timeOffset="228.77">13 347 6739,'0'0'9829,"-12"0"-9717,21 0-96,13 0 672,6 0-288,6 0 144,10-5-432,-1-4-112,4 0 0,-3 0-2881,-7 0 272,-9-2-2449,-9 1-209</inkml:trace>
  <inkml:trace contextRef="#ctx0" brushRef="#br0" timeOffset="569.88">181 185 7443,'0'0'8164,"-12"-4"-6112,-50-15 95,61 19-1698,7 0-751,14 2 272,-1 1 1,1 1-1,-1 0 0,0 2 1,0 0-1,0 1 0,32 18 1,-47-22 8,-1-1 0,1 1 0,-1 0 0,0 0 0,0 0 0,0 1 0,0-1 0,0 1 1,-1-1-1,0 1 0,0 0 0,0 0 0,0 0 0,0 0 0,-1 1 0,0-1 0,1 0 0,-2 0 0,1 1 1,0-1-1,-1 1 0,0-1 0,0 1 0,-1-1 0,1 1 0,-1-1 0,0 0 0,0 1 0,0-1 0,0 0 0,-1 0 1,0 0-1,0 0 0,0 0 0,0 0 0,-1 0 0,1-1 0,-1 1 0,0-1 0,0 0 0,0 0 0,-5 4 1,-59 37 254,49-34-195,0 1 0,1 1-1,-30 28 1,33-18-987,10-6-2530,4-6-2738</inkml:trace>
  <inkml:trace contextRef="#ctx0" brushRef="#br0" timeOffset="1034.45">699 213 3426,'0'0'16631,"0"-5"-16284,0-9-381,2 38-7,1 30 183,4-7 47,-1 65 1,-22-115 244,13-1-420,0 0-1,-1 0 1,1 0-1,1 0 1,-1-1-1,1 1 0,0-1 1,0 0-1,0 0 1,0 1-1,1-1 1,0 0-1,-1-6 1,-5-68 86,6 57-269,0 0 1,2 0 0,0 0 0,2 1 0,9-40 0,-10 55 100,0 0-1,0 0 1,1 1-1,0-1 1,0 1-1,0-1 0,1 1 1,-1 0-1,1 0 1,1 0-1,-1 1 1,1 0-1,-1-1 1,1 2-1,0-1 1,1 0-1,-1 1 1,1 0-1,-1 0 1,1 1-1,0 0 1,0 0-1,0 0 1,12-1-1,29-2-2618,-17 8-1944,-16 5-1908</inkml:trace>
  <inkml:trace contextRef="#ctx0" brushRef="#br0" timeOffset="1218.59">693 310 9877,'0'0'7491,"19"3"-8003,12-3 160,9 0-2258,1 0-879,3 0-2706</inkml:trace>
  <inkml:trace contextRef="#ctx0" brushRef="#br0" timeOffset="2103.92">1076 267 9877,'0'0'5327,"-13"-3"-3785,-45-10-434,55 12-1076,0 1 0,0 0 0,0 0 1,0-1-1,0 2 0,1-1 0,-1 0 1,0 1-1,0-1 0,0 1 1,0 0-1,0 0 0,0 0 0,1 0 1,-1 1-1,0-1 0,1 1 0,-1 0 1,1-1-1,0 1 0,-1 0 1,1 0-1,0 1 0,0-1 0,0 0 1,1 1-1,-1-1 0,1 1 0,-1 0 1,1-1-1,0 1 0,0 0 1,0 0-1,0 0 0,0 0 0,1-1 1,-1 1-1,1 0 0,0 0 0,0 5 1,1-8-37,-1 1 1,1-1-1,-1 1 1,1 0-1,-1-1 1,1 1-1,0-1 1,-1 1-1,1-1 1,0 0-1,-1 1 1,1-1-1,0 0 1,0 1 0,-1-1-1,1 0 1,0 0-1,0 0 1,0 0-1,-1 0 1,1 0-1,0 0 1,0 0-1,-1 0 1,1 0-1,0 0 1,0 0-1,0 0 1,-1-1-1,1 1 1,1-1-1,27-7-218,-20 4 7,0-1-1,-1-1 0,1 1 0,-1-1 1,-1-1-1,11-10 0,-19 27 669,1-1 0,0 1-1,1 0 1,0-1 0,3 13-1,-4-19-439,1-1-1,-1 1 1,1-1 0,0 1-1,0-1 1,1 1 0,-1-1-1,0 0 1,1 1-1,-1-1 1,1 0 0,0 0-1,0 0 1,0-1 0,0 1-1,0 0 1,0-1-1,0 1 1,0-1 0,1 1-1,-1-1 1,1 0 0,-1 0-1,1 0 1,-1-1-1,1 1 1,-1-1 0,1 1-1,0-1 1,-1 0 0,1 0-1,0 0 1,-1 0-1,1 0 1,2-1 0,2-1-7,0 1 1,0-1-1,-1 0 1,1-1-1,-1 1 1,0-1-1,1-1 1,-2 1-1,1-1 1,0 0-1,-1-1 1,8-6-1,-5 1-220,1 0 1,-1-1-1,-1 0 0,0-1 1,-1 0-1,0 0 0,0 0 1,-2 0-1,1-1 0,3-23 1,-2 1-311,-2-1 0,0-62 0,-4 97 1338,-7 41-139,1-8-222,1 0-1,1 0 1,2 0 0,1 1-1,5 41 1,-4-70-435,0 0 0,1 0 0,0 0 0,0 0 0,0 0 0,0-1 0,0 1 0,1 0 0,0-1 0,0 1-1,0-1 1,0 1 0,0-1 0,1 0 0,3 4 0,-4-6-4,1 1-1,-1 0 0,1-1 1,-1 1-1,1-1 1,0 0-1,0 0 0,0 0 1,-1 0-1,1 0 1,0-1-1,0 1 0,0-1 1,0 0-1,0 0 0,4 0 1,1-2-12,0 1 0,1-1 1,-1-1-1,0 1 0,0-1 0,0-1 1,0 1-1,-1-2 0,0 1 0,1-1 1,-1 0-1,9-9 0,-10 9-45,0-1 0,0 1 0,-1-1 0,0-1-1,0 1 1,-1 0 0,0-1 0,0 0 0,0 0 0,-1 0 0,0-1 0,0 1-1,-1-1 1,0 0 0,0 1 0,-1-1 0,0-10 0,-1 17 46,0 0 0,-1-1-1,1 1 1,-1-1 0,1 1 0,-1 0 0,1 0 0,-1-1 0,0 1 0,0 0-1,0 0 1,0 0 0,0 0 0,0 0 0,0 0 0,0 0 0,0 0 0,0 0-1,-1 1 1,1-1 0,0 0 0,0 1 0,-1-1 0,1 1 0,0-1 0,-1 1 0,1 0-1,-1-1 1,1 1 0,-1 0 0,1 0 0,-3 0 0,2 0 6,-1 0 1,1 0-1,0 0 0,-1 0 1,1 0-1,-1 0 1,1 1-1,0-1 0,-1 1 1,1 0-1,0-1 0,0 1 1,-1 0-1,1 0 1,0 1-1,0-1 0,0 0 1,0 1-1,-3 2 1,3-1-18,0 0 0,1 0 0,-1 0 0,0 0 0,1 0 1,0 0-1,0 0 0,0 1 0,0-1 0,0 0 0,1 1 1,-1-1-1,1 0 0,0 1 0,0-1 0,0 1 0,1-1 1,-1 0-1,1 1 0,0-1 0,0 0 0,0 1 0,0-1 1,0 0-1,4 5 0,2 3 20,2-1-1,-1 0 1,1-1-1,0 0 1,16 12 0,24 24 122,-49-44-138,1 0 1,-1-1-1,1 1 1,-1-1-1,1 1 1,-1 0 0,1 0-1,-1-1 1,1 1-1,-1 0 1,0 0-1,1-1 1,-1 1-1,0 0 1,0 0 0,0 0-1,1 0 1,-1 0-1,0-1 1,0 1-1,0 0 1,0 0-1,-1 0 1,1 0 0,0-1-1,0 1 1,0 0-1,-1 0 1,1 1-1,-2-1 31,1 0 1,0 0-1,-1 0 0,1 0 0,0 0 0,-1 0 0,1 0 0,-1 0 0,1 0 0,-1-1 0,0 1 0,1-1 1,-3 1-1,-55 6-1893,51-10-2665,6-7-2795</inkml:trace>
  <inkml:trace contextRef="#ctx0" brushRef="#br0" timeOffset="2412.14">1684 268 8228,'0'0'4557,"13"-6"-2535,0 0-1570,2-1 114,0 0 1,0-1 0,-1 0 0,0-1-1,19-16 1,-32 24-525,0 1 0,-1 0 0,1-1 0,-1 1 0,1-1 0,-1 1 0,1-1 0,-1 0 0,1 1 0,-1-1 0,1 1-1,-1-1 1,0 0 0,1 1 0,-1-1 0,0 0 0,0 1 0,1-1 0,-1 0 0,0 0 0,0 1 0,0-1 0,0 0 0,0 0 0,0 1 0,0-1 0,0 0-1,0 0 1,0 1 0,-1-1 0,1 0 0,0 0 0,0 1 0,-1-1 0,1 0 0,0 1 0,-1-1 0,1 1 0,-1-1 0,1 0 0,-1 1 0,1-1 0,-1 1-1,1-1 1,-1 1 0,0 0 0,1-1 0,-1 1 0,0-1 0,1 1 0,-1 0 0,0 0 0,1-1 0,-1 1 0,0 0 0,0 0 0,1 0 0,-1 0 0,-1 0-1,-43-6 319,39 6-335,-1 1-1,0 0 1,1 0 0,-1 0-1,1 1 1,-1 0-1,1 0 1,0 1-1,0 0 1,0 0 0,0 0-1,1 1 1,-1 0-1,1 0 1,0 0 0,0 1-1,0-1 1,1 1-1,-1 0 1,1 1 0,0-1-1,1 1 1,0-1-1,-1 1 1,2 0-1,-1 1 1,1-1 0,0 0-1,0 1 1,1-1-1,0 1 1,0-1 0,0 1-1,1 0 1,0-1-1,1 12 1,0-15-17,0 0-1,0 0 1,1 1 0,-1-1-1,1 0 1,0 0-1,0 0 1,0 0 0,0-1-1,0 1 1,1-1 0,-1 1-1,1-1 1,0 0 0,-1 0-1,1 0 1,0 0 0,0 0-1,0-1 1,1 1-1,-1-1 1,0 0 0,0 0-1,1 0 1,5 0 0,10 3-38,1-2 0,-1 0 1,25-1-1,-38-1 1,4 0-382,-1 0 0,1-1 0,-1 0 0,0-1 0,1 1 1,12-6-1,11-8-3906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5:33:51.649"/>
    </inkml:context>
    <inkml:brush xml:id="br0">
      <inkml:brushProperty name="width" value="0.035" units="cm"/>
      <inkml:brushProperty name="height" value="0.035" units="cm"/>
      <inkml:brushProperty name="color" value="#004F8B"/>
    </inkml:brush>
  </inkml:definitions>
  <inkml:trace contextRef="#ctx0" brushRef="#br0">1291 276 2481,'0'0'9786,"0"-9"-1187,-9 137-8020,2-47-2213,5-27-4160</inkml:trace>
  <inkml:trace contextRef="#ctx0" brushRef="#br0" timeOffset="323.66">1138 276 7379,'0'0'8991,"-4"-8"-8089,-10-23-347,14 30-541,-1 1 0,1-1 0,0 0 0,0 0 0,0 0 0,0 0 0,0 0 0,0 0 0,0 1 0,0-1 0,1 0 1,-1 0-1,0 0 0,0 0 0,1 1 0,-1-1 0,0 0 0,1 0 0,-1 1 0,1-1 0,-1 0 0,1 1 0,-1-1 0,1 0 0,0 1 0,-1-1 0,1 1 0,0-1 0,-1 1 1,1-1-1,0 1 0,0-1 0,0 1 0,0-1 0,33-11 159,-28 10-139,20-6 32,0 1 1,0 2 0,43-5-1,-6 9-2504,-62 1 2125,1 0 0,-1 0 0,0 0 0,0 0 0,1 1 1,-1-1-1,0 0 0,1 1 0,-1-1 0,0 1 0,0-1 0,0 1 0,1 0 0,-1-1 0,0 1 0,0 0 0,0 0 0,0 0 0,1 1 0,3 10-4788</inkml:trace>
  <inkml:trace contextRef="#ctx0" brushRef="#br0" timeOffset="803.7">1303 382 6211,'0'0'11218,"-1"0"-10313,20 0-261,-11 0-523,0-1 0,0 1 0,0 1 0,0 0 0,0 0 0,16 4 0,-22-3-103,1-1 0,0 1 0,-1-1 0,1 1 0,-1 0 0,1 0 0,-1 0 0,0 0 0,0 0 0,0 1 0,0-1 0,0 0 0,-1 1 0,1 0 0,-1-1 0,0 1 0,1 0 0,-1 0 0,0 0 0,-1 0 0,1 0 0,0 0 0,-1 4 0,2 3 16,-1-1 0,0 1 0,-1-1 0,-1 14-1,1-20-18,0 0 0,-1 0-1,0-1 1,1 1 0,-1-1-1,0 1 1,0-1-1,0 1 1,-1-1 0,1 0-1,-1 1 1,1-1-1,-1 0 1,0 0 0,0 0-1,0 0 1,0 0 0,0-1-1,-4 4 1,5-5-6,1 0-1,-1 0 1,1 0 0,-1 0 0,1 1 0,-1-1 0,0 0 0,1 0-1,-1 0 1,1 0 0,-1-1 0,1 1 0,-1 0 0,1 0-1,-1 0 1,1 0 0,-1-1 0,1 1 0,-1 0 0,1 0-1,-1-1 1,1 1 0,-1 0 0,1-1 0,-1 1 0,1 0-1,0-1 1,-1 1 0,1-1 0,0 1 0,-1-1 0,1 1-1,0-1 1,0 1 0,0-1 0,-1 1 0,1-1 0,0 1-1,0-1 1,0 1 0,0-1 0,0 1 0,0-1 0,0 0 0,0 1-1,0-1 1,0 0 0,-2-28-76,2 24 25,1 1-1,0-1 0,0 0 0,0 1 0,1 0 1,-1-1-1,1 1 0,0 0 0,0 0 1,1 0-1,-1 0 0,1 0 0,0 0 0,0 1 1,0-1-1,1 1 0,-1 0 0,1 0 1,7-5-1,38-18-3602,-2 12-6229,-36 12 5269</inkml:trace>
  <inkml:trace contextRef="#ctx0" brushRef="#br0" timeOffset="1475.81">1568 386 2209,'0'0'12515,"7"61"-8614,-8-59-3876,1-1 0,0 1 0,0 0 0,0 0 0,0 0 1,1 0-1,-1 0 0,0 0 0,1-1 0,-1 1 1,1 0-1,0 0 0,0-1 0,-1 1 0,1 0 1,0-1-1,0 1 0,1-1 0,-1 1 0,0-1 0,0 1 1,1-1-1,-1 0 0,1 0 0,-1 0 0,1 0 1,0 0-1,-1 0 0,1 0 0,0 0 0,-1-1 1,1 1-1,0-1 0,0 1 0,0-1 0,0 0 1,2 1-1,0-1-7,0-1 0,0 1 0,-1-1 0,1 0 0,0 0 0,-1 0 0,1 0 0,-1 0 0,1-1 0,-1 0 0,0 0 0,1 0 0,-1 0 0,0 0 0,0 0 0,-1-1 0,1 0 0,3-3 0,-1-1-51,0 0 0,0 0 1,-1-1-1,0 1 0,0-1 1,-1 0-1,1 0 0,-2 0 1,1 0-1,-2-1 0,3-10 1,-4 18 152,-1 30-48,-5-4 227,3-17-179,1-1 0,1 1 1,-1-1-1,1 1 0,1-1 1,-1 1-1,1 0 0,1 7 1,0-14-115,1 1 0,-1-1 0,0 0 0,0 0 0,0 0 0,0 0 0,1 0 0,-1 0 0,1 0 0,-1 0-1,1 0 1,-1-1 0,1 1 0,-1 0 0,1-1 0,-1 0 0,1 1 0,0-1 0,-1 0 0,1 0 0,0 0 0,-1 0 0,1 0 0,0 0 0,-1 0 0,4-1 0,47-8 134,-36 3-123,1 0 0,-1-1 0,20-13 0,-30 17-22,-1 0 1,1-1 0,-1 0-1,0 0 1,0 0-1,-1-1 1,1 1 0,-1-1-1,0 0 1,0 0 0,0-1-1,4-9 1,-8 14-3,1 1-1,-1-1 1,1 0 0,-1 0 0,1 0-1,-1 0 1,0 0 0,0 0 0,1 0 0,-1 0-1,0 0 1,0 0 0,0 0 0,0 0 0,0 0-1,0 0 1,0 0 0,0 0 0,-1 0-1,1 0 1,0 0 0,-1 0 0,1 0 0,-1 0-1,1 0 1,-1 1 0,1-1 0,-1 0-1,1 0 1,-1 0 0,0 1 0,1-1 0,-1 0-1,0 1 1,0-1 0,0 0 0,1 1-1,-1-1 1,0 1 0,0 0 0,0-1 0,0 1-1,0 0 1,0-1 0,0 1 0,0 0 0,0 0-1,0 0 1,0 0 0,-1 0 0,-2 0-17,0 0 0,1 0 0,-1 1 0,1 0 0,-1-1 0,1 1 0,-1 1 0,1-1 0,-1 0 0,1 1 0,0 0 0,0-1-1,-5 5 1,2 0 31,0 0 0,0 1 0,1 0 0,0 0 0,0 0 0,1 1 0,0 0 0,0-1 0,1 1 0,0 1 0,0-1 0,1 0 0,0 1 0,1-1 0,-1 1 0,2 0 0,-1 9 0,1-17-6,0 0 0,0 1 0,1-1 0,-1 0 0,0 1 1,1-1-1,-1 0 0,0 0 0,1 1 0,0-1 0,-1 0 0,1 0 0,0 0 1,-1 0-1,1 0 0,0 0 0,0 0 0,0 0 0,0 0 0,0 0 0,0 0 1,0-1-1,0 1 0,0 0 0,2 0 0,2 1-1,0 0-1,-1-1 1,1 0-1,0 0 1,0 0-1,0 0 1,6-1-1,7 0-136,1-1-1,34-7 1,52-24-5143,-58 16-2240</inkml:trace>
  <inkml:trace contextRef="#ctx0" brushRef="#br0" timeOffset="4373.83">1116 24 5074,'0'0'8209,"-12"-5"-7398,-41-12-154,51 16-618,0 1 1,-1 0-1,1 0 0,-1 0 1,1 0-1,0 0 1,-1 1-1,1-1 0,0 1 1,-1 0-1,1-1 1,0 1-1,0 0 1,0 0-1,0 0 0,0 1 1,0-1-1,0 0 1,0 1-1,0-1 0,0 1 1,1 0-1,-1 0 1,1-1-1,-1 1 1,1 0-1,0 0 0,0 1 1,0-1-1,0 0 1,-1 2-1,-2 4 122,-12 18 83,2 1 0,1 0 0,1 1 1,2 0-1,1 1 0,1 0 0,1 0 1,1 1-1,2 0 0,-1 43 0,6-64-300,0 0 0,0 0 0,1 0-1,0 0 1,0 0 0,1 0 0,1-1-1,-1 1 1,1-1 0,1 0 0,-1 0 0,1 0-1,1-1 1,-1 0 0,1 0 0,1 0-1,-1-1 1,1 0 0,11 8 0,2 0-998,0-1 1,2-1 0,-1 0 0,1-2 0,1-1-1,30 9 1,30 3-5531</inkml:trace>
  <inkml:trace contextRef="#ctx0" brushRef="#br0" timeOffset="4731.54">2373 194 11189,'0'0'2881,"81"49"-2032,-59-13 79,0 7-15,-13 3-305,-6 4-224,-3 2-48,-12 3-192,-25 2-144,-23 5-480,-18 3-2849,-12-1-4115</inkml:trace>
  <inkml:trace contextRef="#ctx0" brushRef="#br0" timeOffset="5593.66">6 241 8260,'0'0'7403,"-3"19"-6125,0 196 1489,4-255-3615,1 1 1,12-59-1,-14 97 864,0 0-1,0-1 1,0 1-1,1 0 1,-1 0-1,0 0 1,1 0-1,-1 0 1,1 0-1,-1 0 1,1 0-1,0 0 1,-1 0 0,1 0-1,0 0 1,0 0-1,0 0 1,0 1-1,-1-1 1,1 0-1,0 1 1,0-1-1,0 1 1,0-1-1,1 1 1,-1-1-1,0 1 1,1-1-1,1 1 70,0 0-1,0 0 0,0 1 0,-1-1 0,1 1 1,0-1-1,-1 1 0,1 0 0,0 0 0,-1 0 1,5 2-1,3 3 248,0 0 0,-1 1 0,1 0 0,12 13 1,55 85 222,-77-105-772,1 1 1,-1-1 0,0 1 0,1-1 0,-1 0 0,1 1-1,-1-1 1,1 0 0,-1 0 0,1 1 0,-1-1 0,1 0-1,-1 0 1,1 0 0,-1 0 0,1 0 0,-1 0 0,1 0-1,0 0 1,-1 0 0,1 0 0,-1 0 0,1 0 0,-1 0-1,1 0 1,-1 0 0,1 0 0,-1-1 0,1 1 0,-1 0-1,1 0 1,-1-1 0,1 1 0,-1 0 0,1-1 0,-1 1 0,1 0-1,-1-1 1,0 1 0,1-1 0,0 0 0,2-16-5992</inkml:trace>
  <inkml:trace contextRef="#ctx0" brushRef="#br0" timeOffset="5811.5">247 217 5555,'0'0'10871,"0"4"-10372,-2 49 1617,1-18-1612,5 63 0,-4-96-602,0 1 0,1 0 0,0 0 0,0-1-1,0 1 1,0 0 0,0-1 0,0 1 0,1-1 0,-1 0-1,1 1 1,0-1 0,0 0 0,-1 0 0,5 3 0,-4-3-421,0-1 0,0 0 0,0 0 0,0 0 1,0 0-1,0 0 0,0 0 0,0-1 0,0 1 1,1-1-1,-1 1 0,0-1 0,0 0 0,1 0 0,-1 0 1,0 0-1,0 0 0,1-1 0,3 0 0,10-7-5886</inkml:trace>
  <inkml:trace contextRef="#ctx0" brushRef="#br0" timeOffset="6103.54">368 372 4114,'0'0'12936,"-6"16"-11903,4-10-855,0 0 1,1 0-1,0 0 0,0 1 0,1-1 1,-1 0-1,1 0 0,2 11 1,-2-15-173,1-1 1,-1 1 0,1-1 0,0 1-1,-1-1 1,1 1 0,0-1-1,0 0 1,0 0 0,0 1-1,0-1 1,0 0 0,0 0 0,0 0-1,1 0 1,-1 0 0,0 0-1,1 0 1,-1-1 0,1 1-1,-1 0 1,1-1 0,-1 1 0,1-1-1,-1 0 1,1 1 0,-1-1-1,1 0 1,0 0 0,-1 0 0,1 0-1,-1 0 1,1 0 0,-1-1-1,1 1 1,0 0 0,2-2-1,-1 2 27,0-1-1,0 0 0,0 0 1,0 0-1,0-1 0,0 1 1,0-1-1,0 0 0,0 1 1,0-1-1,-1 0 0,1-1 1,-1 1-1,0 0 0,0-1 1,1 1-1,-2-1 0,1 0 1,0 0-1,0 0 0,-1 0 0,2-6 1,-2 7-28,0 0 0,-1-1 0,1 1 1,-1 0-1,0-1 0,0 1 0,0 0 0,0-1 1,0 1-1,-1 0 0,1-1 0,-1 1 0,1 0 1,-1-1-1,0 1 0,0 0 0,0 0 0,0 0 1,0 0-1,-1 0 0,1 0 0,0 0 0,-1 0 1,0 0-1,1 1 0,-1-1 0,0 1 1,0-1-1,0 1 0,0 0 0,0 0 0,-3-2 1,-2 0 78,0 1 0,0 0 1,0 0-1,-1 1 1,-7-2-1,-9 7-1088,23-3 816,1-1 1,-1 0-1,1 1 1,-1-1 0,1 1-1,-1 0 1,1-1 0,-1 1-1,1-1 1,0 1-1,-1-1 1,1 1 0,0 0-1,0-1 1,0 1-1,-1 0 1,1-1 0,0 1-1,0 0 1,0-1 0,0 1-1,0 0 1,0 0-1,0-1 1,0 1 0,0 0-1,0-1 1,1 1-1,-1 0 1,1 0 0,4 3-2743,11-4-2048</inkml:trace>
  <inkml:trace contextRef="#ctx0" brushRef="#br0" timeOffset="6341.42">542 238 10005,'0'0'5970,"-9"79"-4001,0-44-1200,2 1 143,4-4-688,0 0-16,3-5-128,0-4-80,6-9-288,13-7-1265,0-7-1344,6 0-769,-7-18-4978</inkml:trace>
  <inkml:trace contextRef="#ctx0" brushRef="#br0" timeOffset="6494.07">461 368 7283,'0'0'8756,"103"-10"-8756,-28-3-1728,9-3-4083</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5:49.478"/>
    </inkml:context>
    <inkml:brush xml:id="br0">
      <inkml:brushProperty name="width" value="0.035" units="cm"/>
      <inkml:brushProperty name="height" value="0.035" units="cm"/>
      <inkml:brushProperty name="color" value="#004F8B"/>
    </inkml:brush>
  </inkml:definitions>
  <inkml:trace contextRef="#ctx0" brushRef="#br0">38 96 7411,'0'0'7281,"-6"-5"-6731,-25-18 1949,31 56-2429,0-25-61,0 15 31,0 0 0,1-1 1,1 1-1,1 0 0,11 39 1,-14-61-9,1-1 0,-1 0 0,0 1 0,0-1 0,0 0 0,0 1 0,0-1 1,1 0-1,-1 0 0,0 1 0,0-1 0,1 0 0,-1 0 0,0 1 0,0-1 1,1 0-1,-1 0 0,0 1 0,1-1 0,-1 0 0,0 0 0,0 0 0,1 0 1,-1 0-1,0 0 0,1 0 0,-1 1 0,1-1 0,-1 0 0,0 0 1,1 0-1,-1 0 0,0 0 0,1-1 0,-1 1 0,0 0 0,1 0 0,-1 0 1,0 0-1,1 0 0,-1 0 0,0 0 0,1-1 0,-1 1 0,0 0 0,0 0 1,1-1-1,-1 1 0,0 0 0,0 0 0,1-1 0,17-18-75,-12 12 134,38-31-96,2 1 1,66-40 0,32-24 3,-139 97 514,3-1-2220,-7 18-2916,-1-12 4459,0 10-4321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5:53.716"/>
    </inkml:context>
    <inkml:brush xml:id="br0">
      <inkml:brushProperty name="width" value="0.035" units="cm"/>
      <inkml:brushProperty name="height" value="0.035" units="cm"/>
      <inkml:brushProperty name="color" value="#004F8B"/>
    </inkml:brush>
  </inkml:definitions>
  <inkml:trace contextRef="#ctx0" brushRef="#br0">636 321 3458,'0'0'6787,"0"-7"-5958,0-24 1023,0 24 952,0 27-1993,0 139-528,0-159-198,0-5 201,3-35-270,1-1 0,2 1 0,21-72 0,-27 112-22,0 0 1,0 1-1,1-1 1,-1 0-1,0 1 1,0-1 0,0 0-1,0 1 1,0-1-1,1 0 1,-1 1 0,0-1-1,0 0 1,1 0-1,-1 1 1,0-1-1,0 0 1,1 0 0,-1 1-1,0-1 1,1 0-1,-1 0 1,0 0-1,1 0 1,-1 1 0,0-1-1,1 0 1,-1 0-1,0 0 1,1 0 0,-1 0-1,1 0 1,-1 0-1,0 0 1,1 0-1,-1 0 1,0 0 0,1 0-1,-1 0 1,0-1-1,1 1 1,-1 0 0,0 0-1,1 0 1,-1 0-1,0-1 1,1 1-1,-1 0 1,0 0 0,0 0-1,1-1 1,-1 1-1,0 0 1,0-1-1,1 1 1,-1 0 0,0-1-1,0 1 1,0 0-1,0-1 1,1 1 0,-1 0-1,0-1 1,0 1-1,0-1 1,12 30-107,-2 23 125,-8-38 4,0 0 0,1 0 0,1 0 1,8 21-1,-11-34-19,-1-1-1,0 1 1,0 0 0,1-1 0,-1 1 0,0-1-1,1 1 1,-1-1 0,1 1 0,-1-1 0,1 1-1,-1-1 1,1 1 0,-1-1 0,1 0 0,-1 1-1,1-1 1,-1 0 0,1 1 0,0-1 0,-1 0-1,1 0 1,-1 0 0,1 0 0,0 1 0,-1-1-1,1 0 1,0 0 0,-1 0 0,1 0 0,0 0-1,0-1 1,21-14-162,13-33-120,-32 44 276,27-56 46,-27 57-14,-3 2-21,2 4-99,-1-1 75,0 0 0,0 1-1,0-1 1,0 1 0,0 0 0,-1-1 0,1 1 0,-1-1 0,0 1 0,1 0 0,-1-1 0,-1 6 0,1-4 1,3 37 139,-3-27-90,1 1 1,0 0 0,1 0-1,7 23 1,-9-37-143,1-1-1,-1 1 1,1 0 0,-1 0 0,1 0 0,-1 0-1,1 0 1,0 0 0,0-1 0,-1 1 0,1 0-1,0 0 1,0-1 0,0 1 0,0-1 0,-1 1-1,1-1 1,0 1 0,0-1 0,0 0 0,0 1-1,0-1 1,0 0 0,1 0 0,-1 0 0,0 1-1,0-1 1,0 0 0,0 0 0,0-1 0,0 1-1,0 0 1,0 0 0,0-1 0,0 1 0,0 0-1,0-1 1,2 0 0,0 0-117,-1-1 1,1 1-1,0 0 0,0-1 0,-1 0 1,1 0-1,-1 0 0,1 0 1,-1 0-1,0 0 0,4-5 1,0-5-42,0 0 1,0-1 0,-1 0 0,-1 0-1,3-14 1,0-40 4794,-7 67-4022,1 2-473,0 1 0,0-1 0,-1 0 0,1 0 0,-1 1 0,1-1 0,-1 1 0,0-1 0,0 0 0,0 1 0,-1 2 0,1-3 31,0 2 5,5 50 499,-5-52-552,1-1-1,-1 1 1,0 0-1,1-1 1,0 1 0,-1-1-1,1 0 1,0 1 0,0-1-1,0 0 1,0 1 0,0-1-1,0 0 1,0 0 0,0 0-1,1 0 1,-1 0-1,0 0 1,1 0 0,-1 0-1,0 0 1,1-1 0,-1 1-1,1-1 1,0 1 0,-1-1-1,1 0 1,-1 1-1,1-1 1,2 0 0,-2 0 7,1 1 0,0-1 0,0 0-1,0 0 1,0-1 0,0 1 0,0-1 0,0 1 0,0-1 0,0 0 0,0 0 0,-1 0 0,1-1 0,0 1 0,-1-1 0,1 1 0,-1-1 0,0 0 0,1 0 0,-1 0-1,0 0 1,0 0 0,0 0 0,-1-1 0,1 1 0,0-1 0,-1 1 0,1-1 0,-1 0 0,0 1 0,0-1 0,0 0 0,-1 0 0,1 0 0,0 0 0,-1 0 0,0 0 0,0 0-1,0-5 1,0 6 4,0-1 0,0 0 0,0 1 0,0-1 0,0 1-1,0-1 1,-1 1 0,1 0 0,-1-1 0,0 1 0,0-1-1,0 1 1,0 0 0,0 0 0,0-1 0,-1 1 0,1 0-1,-3-2 1,1 2 2,0 0-1,0 1 1,0-1-1,0 1 1,-1 0-1,1 0 0,0 1 1,-1-1-1,1 0 1,0 1-1,-1 0 1,1 0-1,-5 0 1,6 1-50,0-1 1,0 1-1,0 0 1,0 0-1,0 0 1,1 0-1,-1 0 1,0 0 0,0 0-1,1 0 1,-1 1-1,1-1 1,-1 0-1,1 1 1,0 0-1,0-1 1,-1 1-1,1 0 1,0-1-1,0 1 1,1 0-1,-1 0 1,0 0-1,1 0 1,-1 2-1,0-2-218,0-1-1,1 1 1,-1-1-1,1 1 1,0 0-1,-1-1 0,1 1 1,0 0-1,0-1 1,0 1-1,0 0 0,0-1 1,0 1-1,1 0 1,-1-1-1,0 1 0,1-1 1,-1 1-1,1-1 1,0 1-1,0-1 0,-1 1 1,1-1-1,0 1 1,0-1-1,0 0 0,0 1 1,1-1-1,-1 0 1,3 2-1,18 4-3528</inkml:trace>
  <inkml:trace contextRef="#ctx0" brushRef="#br0" timeOffset="1491.86">1236 314 3922,'0'0'7966,"-12"2"-7638,-36 9-18,46-10-292,0 0 0,0 0 0,0 0 1,0 0-1,0 0 0,0 1 0,1-1 0,-1 1 1,1-1-1,-1 1 0,1-1 0,0 1 0,-1 0 1,1 0-1,0-1 0,0 1 0,0 0 1,0 0-1,1 0 0,-2 5 0,-2 38 94,4-37-78,1-7-29,-1 0 0,0 0 0,1 0 0,-1 0 0,1-1-1,-1 1 1,1 0 0,-1 0 0,1 0 0,0 0 0,-1-1 0,1 1 0,0 0 0,0 0 0,-1-1 0,1 1-1,0-1 1,0 1 0,0-1 0,0 1 0,0-1 0,0 0 0,0 1 0,0-1 0,0 0 0,0 0 0,0 1-1,0-1 1,0 0 0,0 0 0,0 0 0,0 0 0,0-1 0,0 1 0,0 0 0,0 0 0,0-1 0,2 0-1,3 0 6,-1 0 0,1 0-1,0-1 1,-1 1 0,1-2-1,5-2 1,-3 0-40,0-1 1,0 0 0,0 0 0,-1-1-1,0 1 1,0-2 0,-1 1-1,0-1 1,0 0 0,-1 0-1,0-1 1,0 0 0,-1 1-1,0-2 1,-1 1 0,3-11-1,0-10-26,-2 0-1,-1 0 0,-1-59 0,-22 110 228,15-9-140,0 0 0,1 1-1,1-1 1,0 1 0,1-1 0,0 1 0,1 0 0,0 0 0,1-1-1,2 16 1,-2-23-21,1-1 0,0 0 0,-1 0 1,2 0-1,-1 0 0,0-1 0,1 1 0,0 0 0,-1 0 0,2-1 0,-1 1 0,0-1 0,1 0 0,-1 0 0,1 0 0,0 0 0,0 0 0,0 0 0,0-1 0,1 1 0,-1-1 0,1 0 0,-1 0 0,1 0 0,0-1 0,0 0 0,0 1 1,0-1-1,0 0 0,0-1 0,0 1 0,0-1 0,0 0 0,5 0 0,-5 1-4,0-1 0,1 0 0,-1 0 1,0 0-1,0-1 0,0 0 0,0 1 0,0-1 1,0-1-1,0 1 0,0 0 0,0-1 0,0 0 1,-1 0-1,1 0 0,-1 0 0,1-1 0,-1 0 1,0 1-1,0-1 0,0 0 0,0 0 0,-1-1 1,1 1-1,-1-1 0,0 1 0,0-1 1,0 1-1,0-1 0,-1 0 0,1 0 0,-1 0 1,0 0-1,0 0 0,-1 0 0,1-1 0,-1 1 1,0 0-1,-1-6 0,2 10-7,-1 0 1,0-1-1,0 1 0,0 0 1,0-1-1,0 1 0,0 0 1,0 0-1,0-1 0,0 1 1,0 0-1,0-1 0,0 1 1,0 0-1,-1 0 0,1-1 1,0 1-1,0 0 0,0 0 0,0-1 1,0 1-1,0 0 0,-1 0 1,1-1-1,0 1 0,0 0 1,0 0-1,-1 0 0,1-1 1,0 1-1,0 0 0,-1 0 1,1 0-1,0 0 0,0 0 1,-1 0-1,1 0 0,0-1 1,-1 1-1,1 0 0,-13 7-56,-9 15-21,18-14 78,1 0 0,0 0 0,0 0-1,1 0 1,0 0 0,0 0 0,1 1-1,0-1 1,0 0 0,1 1 0,1 9 0,0-17 2,-1-1 1,1 1 0,0-1 0,-1 1 0,1 0 0,0-1-1,0 1 1,0-1 0,0 0 0,-1 1 0,1-1 0,0 0-1,0 0 1,0 1 0,0-1 0,0 0 0,0 0-1,0 0 1,0 0 0,0 0 0,0 0 0,0 0 0,0 0-1,-1-1 1,2 1 0,28-5 132,-7-7-120,-1-2 0,-1 0-1,0-1 1,24-23 0,-45 38-19,1-1 0,-1 1 0,1 0 0,-1 0 0,1 0 0,-1-1 0,1 1 0,-1 0 0,1 0 0,-1 0 0,1 0 0,-1 0 0,1 0 0,-1 0 0,1 0 0,0 0 0,-1 0 0,1 0 0,-1 0 0,1 1 0,-1-1 0,1 0 0,-1 0 0,1 1 0,-1-1 0,1 0 0,-1 0 0,1 1 0,-1-1 0,0 0 0,1 1 0,-1-1 0,0 1 0,1-1 0,-1 1 0,0-1 0,1 1 0,-1-1 0,0 1 0,0-1 0,1 1 0,-1-1 0,0 1 0,0-1 0,0 1 0,12 32 99,-11-27-56,0-4-35,-1 0 0,1-1 1,-1 1-1,1 0 1,0 0-1,0-1 0,-1 1 1,1-1-1,0 1 0,0 0 1,1-1-1,-1 0 1,0 1-1,0-1 0,1 0 1,-1 0-1,1 0 1,-1 0-1,1 0 0,-1 0 1,1 0-1,0 0 0,0 0 1,-1-1-1,1 1 1,0-1-1,0 0 0,-1 1 1,1-1-1,0 0 0,0 0 1,0 0-1,0 0 1,0 0-1,-1 0 0,1-1 1,0 1-1,0-1 1,-1 1-1,1-1 0,0 0 1,0 0-1,-1 1 0,1-1 1,-1 0-1,1-1 1,1 0-1,1-1-34,-1 1 0,1-1 0,-1 0 0,1 0 0,-1-1 0,0 1 0,0-1 0,0 0 0,-1 1 0,1-1 0,-1-1 0,0 1 0,0 0 0,0 0 0,-1-1 0,1 1 0,-1-1-1,0-5 1,-1 10 31,0-1 0,0 1 0,0 0 0,0-1-1,0 1 1,0-1 0,0 1 0,-1 0-1,1 0 1,0-1 0,0 1 0,0 0-1,-1-1 1,1 1 0,0 0 0,-1 0-1,1-1 1,0 1 0,0 0 0,-1 0-1,1 0 1,0-1 0,-1 1 0,1 0 0,0 0-1,-1 0 1,1 0 0,-1 0 0,1 0-1,0 0 1,-1 0 0,1 0 0,0 0-1,-1 0 1,1 0 0,0 0 0,-1 0-1,1 0 1,-1 0 0,1 0 0,0 0-1,-1 1 1,1-1 0,0 0 0,0 0 0,-1 0-1,1 1 1,0-1 0,-1 0 0,1 0-1,0 1 1,0-1 0,-1 0 0,1 0-1,0 1 1,0-1 0,-17 12 11,14-7 3,-1 0-1,1 0 0,0 0 0,1 0 0,-1 1 0,1-1 0,0 1 0,0-1 0,1 1 1,-1 0-1,1 0 0,1-1 0,-1 9 0,43-14 103,-35-1-110,0 0 0,0-1 0,0 1 0,-1-2 0,1 1 0,0-1 0,-1 0 0,1 0 0,-1-1 1,0 1-1,0-1 0,-1-1 0,1 1 0,-1-1 0,0 0 0,0 0 0,0-1 0,-1 1 0,7-12 0,3-4-84,-2-1-1,0 0 1,-1-1 0,10-32 0,-15 35-37,-1 1 0,-1-1 0,-1 0 1,-1 0-1,-1-35 0,-1 54 207,1 5-86,-2-1-1,1 0 1,0 1-1,-1-1 1,1 1-1,-1-1 1,0 0-1,0 1 1,-3 4-1,4-6 4,-10 30 124,2 0 1,1 1 0,2-1-1,1 1 1,2 0-1,1 38 1,1-68-128,0 0 0,0 0 1,1 0-1,-1 0 0,1 0 1,-1 0-1,1 0 0,0 0 1,0 0-1,0 0 0,1-1 1,-1 1-1,1 0 0,-1-1 1,1 1-1,0-1 0,0 1 1,0-1-1,0 0 0,0 0 1,1 0-1,-1 0 0,1-1 1,-1 1-1,1 0 0,0-1 1,-1 0-1,1 0 0,0 0 1,0 0-1,0 0 0,0 0 1,0-1-1,0 1 1,0-1-1,0 0 0,0 0 1,0 0-1,0 0 0,0-1 1,0 1-1,0-1 0,0 0 1,0 0-1,0 0 0,0 0 1,0 0-1,-1-1 0,1 1 1,0-1-1,2-2 0,1-1-9,-1 1 0,0-1 1,0 0-1,-1-1 0,1 1 0,-1-1 0,0 0 0,-1 0 0,1 0 1,-1 0-1,-1-1 0,1 1 0,-1-1 0,0 0 0,-1 0 0,1 0 0,-1 0 1,-1 0-1,1-13 0,-18 44 159,12-16-129,0 1-1,1-1 0,1 1 0,-1 0 1,1 0-1,1 0 0,0 0 0,0 1 1,1-1-1,0 1 0,0-1 0,1 1 1,1 9-1,0-18-76,-1 0 0,1 0 0,-1-1 1,1 1-1,-1 0 0,1 0 0,0-1 1,0 1-1,-1 0 0,1-1 0,0 1 1,0 0-1,0-1 0,0 1 0,-1-1 0,1 0 1,0 1-1,0-1 0,0 0 0,0 1 1,0-1-1,0 0 0,0 0 0,0 0 0,2 0 1,13-2-4329,-10-6-2432</inkml:trace>
  <inkml:trace contextRef="#ctx0" brushRef="#br0" timeOffset="1668.26">1855 201 2417,'0'0'11942,"98"-66"-11862,-44 54-16,-9 3-64,-4 9-1601,-12 0-1569,-21 0-2256</inkml:trace>
  <inkml:trace contextRef="#ctx0" brushRef="#br0" timeOffset="3324.37">0 882 1553,'0'0'11122,"0"-7"-10129,0-26 18,13 43-579,8 51 193,-18-49-526,0-1 1,1 1-1,0-1 1,1 0-1,8 15 1,-10-23-39,-2-3-42,0 0-1,0 0 0,-1 0 1,1 1-1,0-1 0,0 0 1,-1 0-1,1 0 1,0 0-1,0-1 0,-1 1 1,1 0-1,0 0 0,0 0 1,-1 0-1,1-1 1,0 1-1,-1 0 0,1-1 1,0 1-1,-1-1 0,1 1 1,0-1-1,-1 1 1,1-1-1,-1 1 0,2-2 1,15-20 111,-12 15-76,17-19-31,101-114 216,-107 124-315,0 1 1,2 0-1,0 1 0,0 1 1,41-21-1,-39 31-6532</inkml:trace>
  <inkml:trace contextRef="#ctx0" brushRef="#br0" timeOffset="4267.56">842 930 4114,'0'0'7707,"-2"-9"-7338,-4-23 661,6 33-975,0-1-1,0 0 1,0 0-1,0 0 1,0 0 0,0 0-1,0 0 1,-1 0-1,1 0 1,0 0 0,0 0-1,0 0 1,0 0-1,0 0 1,0 0 0,0 0-1,0 0 1,0 0-1,0 0 1,0 0 0,0 0-1,0 0 1,0 0-1,0 0 1,-1 0-1,1 0 1,0 0 0,0 0-1,0 0 1,2 26 598,0 24-309,-2-37-233,0 0 0,1 0 0,0 0 0,3 13 0,-4-26-103,0 1-1,0-1 1,1 0 0,-1 0-1,0 1 1,0-1 0,0 0-1,0 0 1,0 1-1,0-1 1,0 0 0,0 0-1,0 0 1,1 1-1,-1-1 1,0 0 0,0 0-1,0 0 1,1 1 0,-1-1-1,0 0 1,0 0-1,0 0 1,1 0 0,-1 0-1,0 0 1,0 1 0,1-1-1,-1 0 1,0 0-1,0 0 1,1 0 0,-1 0-1,0 0 1,0 0-1,1 0 1,-1 0 0,0 0-1,0 0 1,1 0 0,-1 0-1,0 0 1,0 0-1,0-1 1,1 1 0,12-11 143,6-18-69,-12 17-27,-2 4-33,-1 1-1,1-1 0,-1 0 0,-1-1 0,0 1 0,0-1 1,0 1-1,1-13 0,21 63-368,-24-40 351,-1 0 0,1 0 0,-1 0 0,1 0 1,0 0-1,0-1 0,0 1 0,0 0 0,0-1 0,0 1 0,0-1 0,1 1 0,-1-1 0,0 1 1,1-1-1,-1 0 0,1 0 0,0 0 0,-1 0 0,1 0 0,0 0 0,0 0 0,0 0 0,-1-1 0,1 1 1,0-1-1,0 1 0,0-1 0,0 0 0,0 0 0,0 0 0,0 0 0,0 0 0,0 0 0,0-1 1,0 1-1,0-1 0,2 0 0,0-1 8,0-1 1,0 1 0,0-1-1,0 0 1,0 0 0,-1-1-1,1 1 1,-1-1 0,0 1-1,0-1 1,0 0 0,-1 0-1,1-1 1,2-5 0,-1-1-35,-1-1 0,0 0 1,0 1-1,-1-1 1,-1 0-1,0 0 1,0 0-1,-2-13 1,1 13-332,-1 12-279,-1 1-1,1-1 1,0 1 0,0-1 0,0 1 0,0-1 0,0 1 0,0 0 0,0-1 0,0 1-1,0 0 1,0 0 0,1 0 0,-3 2 0,-5 10-4965</inkml:trace>
  <inkml:trace contextRef="#ctx0" brushRef="#br0" timeOffset="4982.04">1121 928 3073,'0'0'7060,"6"-2"-6247,-4 2-768,0-1-1,1 1 1,-1-1-1,0 0 1,0 0-1,0 0 1,0 0-1,0 0 1,0 0-1,0-1 0,0 1 1,0 0-1,-1-1 1,1 0-1,2-2 1,-3 1 5,1-1 0,-1 1-1,0 0 1,0-1 0,0 1 0,0-1 0,0 1 0,-1-1 0,0 1 0,0-1-1,0-4 1,0 8-22,0 0-1,0 0 0,1 0 1,-1 0-1,0-1 0,0 1 1,0 0-1,0 0 0,0 0 1,0 0-1,0-1 0,0 1 1,0 0-1,0 0 0,0 0 1,0-1-1,0 1 0,0 0 1,0 0-1,0 0 0,0-1 1,0 1-1,0 0 0,0 0 1,0 0-1,0 0 1,0-1-1,0 1 0,0 0 1,0 0-1,0 0 0,0-1 1,0 1-1,-1 0 0,1 0 1,0 0-1,0 0 0,0 0 1,0-1-1,0 1 0,-1 0 1,1 0-1,0 0 0,0 0 1,0 0-1,-1 0 0,1 0 1,0 0-1,0 0 0,0 0 1,0 0-1,-1 0 0,1 0 1,0 0-1,0 0 0,0 0 1,-1 0-1,1 0 0,0 0 1,0 0-1,-11 14 219,-6 26-332,15-33 127,0 0 0,1 0 0,0 0-1,0 0 1,1 1 0,0-1 0,0 0 0,3 13 0,-3-19-37,1 0 0,0 0 0,0 0 0,-1 0 0,1-1-1,0 1 1,0 0 0,0 0 0,0-1 0,0 1 0,0 0 0,0-1 0,0 1 0,0-1 0,0 1 0,0-1-1,0 0 1,0 1 0,1-1 0,-1 0 0,0 0 0,0 0 0,0 0 0,1 0 0,-1 0 0,0 0 0,0 0 0,0-1-1,0 1 1,0 0 0,1-1 0,-1 1 0,0-1 0,1 0 0,3 0 15,0-1 1,0 0-1,0 0 0,-1 0 0,1-1 1,6-4-1,0-4-37,0-1 1,0 0-1,-1-1 1,-1 0-1,0 0 0,-1-1 1,-1 0-1,0 0 0,-1-1 1,0 0-1,-1 0 0,-1 0 1,0-1-1,-1 1 1,-1-1-1,-1 0 0,0-27 1,-2 49-1,0 1 1,0 0 0,-1-1 0,0 1 0,0-1 0,-5 9-1,-6 22 200,9-16-76,0 0 0,0 39 1,3-54-91,1-1 0,0 0 0,0 1 1,1-1-1,-1 0 0,1 0 0,1 1 1,-1-1-1,1 0 0,-1 0 0,2 0 1,-1 0-1,0-1 0,1 1 0,0-1 1,6 8-1,-6-10-7,-1 0 0,1 0 0,0-1 0,1 1 0,-1-1 0,0 0 0,0 0 0,0 0 0,1 0 0,-1-1 0,1 1 0,-1-1 0,0 0 0,1 0 0,-1 0 0,1 0 0,-1-1 0,0 1 0,1-1 0,-1 0 0,0 0 0,1 0 0,-1 0 0,0-1 0,0 1 0,0-1 0,0 0 0,0 0 0,3-3 0,4-2-132,-1-1-1,0 0 1,0 0-1,-1 0 1,0-1-1,-1-1 1,8-11-1,-10 11-110,0-1-1,0 0 1,-2 0-1,1 0 1,-1-1-1,-1 1 1,0-1-1,-1 1 0,0-1 1,-1-23-1,0 35 705,-1 36 117,-3 2-214,1 57 1,3-94-374,0 0-32,0 1 0,-1-1 1,2 0-1,-1 1 0,0-1 0,0 1 1,0-1-1,1 0 0,-1 0 0,0 1 1,1-1-1,0 0 0,-1 0 1,1 1-1,0-1 0,-1 0 0,1 0 1,0 0-1,0 0 0,0 0 0,0 0 1,0 0-1,0 0 0,1 0 0,1 1-472,0-1 0,1 0 0,-1-1 0,0 1 0,0 0 0,0-1 0,1 0-1,-1 1 1,4-2 0,17 1-4141</inkml:trace>
  <inkml:trace contextRef="#ctx0" brushRef="#br0" timeOffset="5399.92">1707 734 2945,'0'0'9135,"0"13"-8249,-4 40 551,-16 75-1,22-174 542,-3 19-1993,2 0-1,1 0 0,6-31 1,-4 43-15,24-72-530,-25 79 528,0 0 0,1 1 1,0 0-1,0 0 0,1 0 1,0 0-1,0 0 0,10-9 1,-14 15 18,0 1 0,-1-1 0,1 0 1,-1 1-1,1-1 0,0 1 0,0-1 1,-1 1-1,1-1 0,0 1 0,0-1 1,0 1-1,-1 0 0,1-1 0,0 1 1,0 0-1,0 0 0,0 0 0,0-1 1,0 1-1,0 0 0,-1 0 0,1 0 1,0 1-1,0-1 0,0 0 0,0 0 1,0 0-1,1 1 0,-1 0 1,1 1-1,-1-1 1,0 0 0,0 1-1,-1-1 1,1 1 0,0-1-1,0 1 1,-1-1 0,1 1-1,-1 0 1,1-1 0,-1 1-1,1 2 1,0 5 11,-1-1 1,0 0-1,0 1 1,0-1-1,-3 13 1,0-12 25,0 0 0,-1 0 0,0-1 0,-1 0 0,0 1 0,0-2-1,0 1 1,-10 10 0,-59 52-80,53-51-221,0-6-4718,16-13-900</inkml:trace>
  <inkml:trace contextRef="#ctx0" brushRef="#br0" timeOffset="6013.31">1876 851 3506,'0'0'10223,"1"-11"-8996,1-37-349,-2 47-848,0 1 0,0-1 1,0 0-1,0 1 0,0-1 0,0 0 1,0 0-1,0 1 0,0-1 0,0 0 1,0 1-1,0-1 0,0 0 0,-1 1 1,1-1-1,0 1 0,0-1 0,-1 0 1,1 1-1,0-1 0,-1 1 0,1-1 0,-1 1 1,1-1-1,-1 1 0,1-1 0,-1 1 1,1-1-1,-1 1 0,0 0 0,1-1 1,-1 1-1,1 0 0,-1-1 0,0 1 1,1 0-1,-1 0 0,0 0 0,1 0 1,-1 0-1,0 0 0,1 0 0,-1 0 1,0 0-1,1 0 0,-1 0 0,0 0 1,1 0-1,-1 0 0,0 0 0,1 1 0,-2-1 1,-23 16 87,21-8-112,0 1 1,0-1-1,1 1 0,0-1 1,1 1-1,0 0 1,1 0-1,-1 0 1,2 0-1,-1 0 1,2 15-1,-1-23-4,1-1 0,-1 0 0,0 1 0,0-1 0,1 1 0,-1-1 0,0 0 0,1 1 0,-1-1 0,0 0 0,1 1 0,-1-1-1,0 0 1,1 1 0,-1-1 0,1 0 0,-1 0 0,1 0 0,-1 1 0,1-1 0,-1 0 0,1 0 0,-1 0 0,0 0 0,1 0 0,-1 0 0,1 0 0,-1 0 0,1 0 0,-1 0 0,1 0 0,-1 0 0,1 0-1,-1-1 1,1 1 0,0 0 0,21-7-37,-13-1-134,0 0-1,-1 0 0,0-1 0,-1 0 1,1 0-1,-2 0 0,11-20 0,-18 43 164,0-1-1,1 1 0,1 0 0,2 16 0,-3-29 9,1 0 0,0-1 1,-1 1-1,1-1 0,0 1 1,-1-1-1,1 1 0,0-1 1,0 0-1,-1 1 0,1-1 1,0 0-1,0 0 0,0 0 1,-1 1-1,1-1 0,0 0 1,0 0-1,0 0 0,0 0 1,-1 0-1,1 0 0,0-1 1,0 1-1,0 0 0,-1 0 1,1-1-1,0 1 0,1-1 1,22-12-95,-21 10 37,0-1 0,0 1 0,0-1 0,-1 0-1,1 0 1,-1-1 0,0 1 0,-1 0 0,1-1 0,-1 1-1,0-1 1,0 1 0,0-1 0,0 0 0,-1-7-1,0 10 419,0 31-91,0 62 561,0-91-958,1 1 1,-1-1-1,1 1 1,-1-1-1,1 1 1,-1-1-1,1 0 1,0 1-1,-1-1 1,1 0 0,-1 1-1,1-1 1,0 0-1,-1 0 1,1 0-1,0 1 1,-1-1-1,1 0 1,0 0-1,-1 0 1,1 0-1,0 0 1,-1 0-1,1 0 1,0 0-1,-1-1 1,1 1-1,0 0 1,-1 0-1,1-1 1,1 1 0,10-6-4281</inkml:trace>
  <inkml:trace contextRef="#ctx0" brushRef="#br0" timeOffset="6151.62">2126 710 7972,'0'0'4450,"29"14"-9269,-21 0-431</inkml:trace>
  <inkml:trace contextRef="#ctx0" brushRef="#br0" timeOffset="6522.91">2126 710 4674,'18'20'1137,"28"41"-1,-46-60-1059,1 0 0,-1 0 0,0-1 0,0 1 0,0 0 0,0 0-1,0 0 1,0 0 0,0 0 0,0-1 0,0 1 0,0 0 0,0 0 0,0 0 0,0 0 0,-1-1-1,1 1 1,0 0 0,-1 0 0,1-1 0,0 1 0,-1 0 0,1 0 0,-1-1 0,0 1 0,1 0 0,-1-1-1,1 1 1,-1-1 0,0 1 0,1-1 0,-1 1 0,0-1 0,0 1 0,-35 16 2053,18-9-1037,-18 17 899,34-23-1907,0-1 1,1 1 0,-1-1 0,0 1 0,1 0 0,0 0 0,-1 0 0,1 0 0,0 0 0,0 0 0,0 0 0,0 0-1,0 0 1,0 0 0,1 1 0,-1 2 0,31-5 122,-23-2-205,-1-1-1,1 1 0,-1-1 1,0 0-1,0 0 0,0-1 1,0 0-1,0 0 0,-1 0 1,0-1-1,1 0 1,-2 0-1,1 0 0,-1 0 1,6-10-1,-4 7-39,-1-1 0,0-1 0,0 1 1,-1 0-1,0-1 0,-1 0 0,0 0 0,0 0 0,1-19 0,-3-50 93,-1 78 177,0 5 71,-16 354 2601,16-352-2963,0 1-1,0-1 1,1 0-1,0 0 1,0 0-1,4 11 1,-4-15-287,0 1 1,0 0 0,1-1 0,-1 0-1,1 1 1,0-1 0,0 0-1,0 0 1,0 1 0,2 0-1,13 6-5943</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21.056"/>
    </inkml:context>
    <inkml:brush xml:id="br0">
      <inkml:brushProperty name="width" value="0.035" units="cm"/>
      <inkml:brushProperty name="height" value="0.035" units="cm"/>
      <inkml:brushProperty name="color" value="#004F8B"/>
    </inkml:brush>
  </inkml:definitions>
  <inkml:trace contextRef="#ctx0" brushRef="#br0">0 0 20681,'0'3737'0,"2160"-3737"0,-2160-3737 0,-2160 3737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23.053"/>
    </inkml:context>
    <inkml:brush xml:id="br0">
      <inkml:brushProperty name="width" value="0.035" units="cm"/>
      <inkml:brushProperty name="height" value="0.035" units="cm"/>
      <inkml:brushProperty name="color" value="#004F8B"/>
    </inkml:brush>
  </inkml:definitions>
  <inkml:trace contextRef="#ctx0" brushRef="#br0">1 0 3394,'0'0'10194,"14"4"-9658,40 2 43,57 0 0,-23-3-387,301 31 51,-311-33-529,-77-1-528,-18 3-10618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23.489"/>
    </inkml:context>
    <inkml:brush xml:id="br0">
      <inkml:brushProperty name="width" value="0.035" units="cm"/>
      <inkml:brushProperty name="height" value="0.035" units="cm"/>
      <inkml:brushProperty name="color" value="#004F8B"/>
    </inkml:brush>
  </inkml:definitions>
  <inkml:trace contextRef="#ctx0" brushRef="#br0">25 1 4178,'0'0'5080,"-5"0"-4480,-14 0-463,34 1 674,44 0 658,499 6 44,-558-16-11427</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24.080"/>
    </inkml:context>
    <inkml:brush xml:id="br0">
      <inkml:brushProperty name="width" value="0.035" units="cm"/>
      <inkml:brushProperty name="height" value="0.035" units="cm"/>
      <inkml:brushProperty name="color" value="#004F8B"/>
    </inkml:brush>
  </inkml:definitions>
  <inkml:trace contextRef="#ctx0" brushRef="#br0">54 14 6147,'0'0'8321,"-5"-3"-7137,-9-8 245,34 14-919,55 21-536,-57-18 184,25 7-66,4 4 13,2-3 1,74 12-1,-115-26-70,-7 0-22,-1 3-9,-1 1 1,1-1-1,-1 0 0,0 1 1,0-1-1,0 0 0,0 0 0,-1 0 1,1 0-1,-1 0 0,0 0 1,0 0-1,0 0 0,0-1 1,-4 5-1,-45 34 114,32-27-86,-96 68 88,60-45-60,-73 64 0,124-97-85,2-3 19,1 0 0,-1 0 0,0 0 0,1 1 0,-1-1 0,1 1 1,0-1-1,0 1 0,-1 0 0,1-1 0,0 1 0,0 0 0,0 0 1,1 0-1,-1 0 0,0 0 0,0 2 0,6-3-4345,11-2 429,0-1-2822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27.725"/>
    </inkml:context>
    <inkml:brush xml:id="br0">
      <inkml:brushProperty name="width" value="0.035" units="cm"/>
      <inkml:brushProperty name="height" value="0.035" units="cm"/>
      <inkml:brushProperty name="color" value="#004F8B"/>
    </inkml:brush>
  </inkml:definitions>
  <inkml:trace contextRef="#ctx0" brushRef="#br0">0 0 21317,'0'3987'0,"2209"-3987"0,-2209-3987 0,-2209 3987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32.308"/>
    </inkml:context>
    <inkml:brush xml:id="br0">
      <inkml:brushProperty name="width" value="0.035" units="cm"/>
      <inkml:brushProperty name="height" value="0.035" units="cm"/>
      <inkml:brushProperty name="color" value="#004F8B"/>
    </inkml:brush>
  </inkml:definitions>
  <inkml:trace contextRef="#ctx0" brushRef="#br0">0 0 20306,'0'900'0,"1537"-900"0,-1537-900 0,-1537 900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35.727"/>
    </inkml:context>
    <inkml:brush xml:id="br0">
      <inkml:brushProperty name="width" value="0.035" units="cm"/>
      <inkml:brushProperty name="height" value="0.035" units="cm"/>
      <inkml:brushProperty name="color" value="#004F8B"/>
    </inkml:brush>
  </inkml:definitions>
  <inkml:trace contextRef="#ctx0" brushRef="#br0">5 164 8884,'0'0'8436,"-1"0"-8382,1 0-1,0 0 1,0 0 0,0 0 0,-1 0-1,1 0 1,0-1 0,0 1 0,0 0-1,0 0 1,-1 0 0,1 0-1,0 0 1,0 0 0,0 0 0,0 0-1,0-1 1,-1 1 0,1 0 0,0 0-1,0 0 1,0 0 0,0 0-1,0-1 1,0 1 0,0 0 0,0 0-1,-1 0 1,1-1 0,0 1 0,0 0-1,0 0 1,0 0 0,0 0 0,0-1-1,0 1 1,0 0 0,0 0-1,0 0 1,0-1 0,0 1 0,0 0-1,0 0 1,1 0 0,-1 0 0,0-1-1,0 1 1,0 0 0,0 0-1,273-12 961,-63 2-707,38 4 896,-247 6-1181,0 0 0,0 0 1,0 1-1,0-1 0,0 0 0,0 0 0,0 0 0,0 0 0,0 0 0,0 0 0,0 0 0,0-1 0,0 1 1,0 0-1,0-1 0,0 1 0,0 0 0,0-1 0,-1 1 0,1-1 0,0 1 0,0-1 0,0 0 0,1 0 0,-19-21 678,8 12-652,-1-1-47,-1 0 1,0 1 0,0 0 0,-1 1-1,0 0 1,-1 1 0,0 0 0,-16-7 0,122 73-413,-74-50 401,47 27-60,-65-35 70,-1 0 0,1 1 0,-1-1 0,1 0 0,-1 1 0,1-1-1,-1 1 1,1-1 0,-1 0 0,1 1 0,-1-1 0,0 1 0,1 0 0,-1-1 0,0 1 0,1-1 0,-1 1 0,0-1 0,0 1 0,0 0 0,0-1 0,1 1 0,-1-1 0,0 1 0,0 0 0,0-1 0,0 1 0,0 0 0,0-1 0,-1 1 0,1 0 0,-16 15-21,-29 2 29,26-13-295,-33 11 414,23 2-5737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04T16:36:37.729"/>
    </inkml:context>
    <inkml:brush xml:id="br0">
      <inkml:brushProperty name="width" value="0.035" units="cm"/>
      <inkml:brushProperty name="height" value="0.035" units="cm"/>
      <inkml:brushProperty name="color" value="#004F8B"/>
    </inkml:brush>
  </inkml:definitions>
  <inkml:trace contextRef="#ctx0" brushRef="#br0">0 0 24078,'0'853'0,"1635"-853"0,-1635-853 0,-1635 853 0</inkml:trace>
</inkml:ink>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3">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 r="2">
    <v>568</v>
    <v>453</v>
  </a>
  <a r="2">
    <v>521</v>
    <v>529</v>
  </a>
</arrayData>
</file>

<file path=xl/richData/rdrichvalue.xml><?xml version="1.0" encoding="utf-8"?>
<rvData xmlns="http://schemas.microsoft.com/office/spreadsheetml/2017/richdata" count="13">
  <rv s="0">
    <fb>0</fb>
    <v>0</v>
  </rv>
  <rv s="1">
    <fb>0</fb>
    <v>&lt;class 'NoneType'&gt;</v>
    <v>NoneType</v>
    <v>None</v>
    <v>0</v>
    <v>1</v>
  </rv>
  <rv s="2">
    <v>0</v>
  </rv>
  <rv s="3">
    <v>DataFrame</v>
    <v>3</v>
    <v>2</v>
  </rv>
  <rv s="1">
    <v>&lt;class 'pandas.core.frame.DataFrame'&gt;</v>
    <v>DataFrame</v>
    <v xml:space="preserve">     sepal_length  sepal_width  petal_length  petal_width    species
0             5.1          3.5           1.4          0.2     setosa
1             4.9          3.0           1.4          0.2     setosa
2             4.7          3.2           1.3 ...</v>
    <v>3</v>
    <v>1</v>
  </rv>
  <rv s="4">
    <v>0</v>
    <v>9</v>
  </rv>
  <rv s="2">
    <v>1</v>
  </rv>
  <rv s="5">
    <v>Image</v>
    <v>4</v>
    <v>5</v>
    <v>6</v>
  </rv>
  <rv s="1">
    <v>&lt;class 'PIL.PngImagePlugin.PngImageFile'&gt;</v>
    <v>PngImageFile</v>
    <v>&lt;PIL.PngImagePlugin.PngImageFile image mode=RGBA size=568x453 at 0x7F2F4C109DF0&gt;</v>
    <v>7</v>
    <v>1</v>
  </rv>
  <rv s="4">
    <v>1</v>
    <v>9</v>
  </rv>
  <rv s="2">
    <v>2</v>
  </rv>
  <rv s="5">
    <v>Image</v>
    <v>4</v>
    <v>9</v>
    <v>10</v>
  </rv>
  <rv s="1">
    <v>&lt;class 'PIL.PngImagePlugin.PngImageFile'&gt;</v>
    <v>PngImageFile</v>
    <v>&lt;PIL.PngImagePlugin.PngImageFile image mode=RGBA size=521x529 at 0x7F2F4C597950&gt;</v>
    <v>11</v>
    <v>1</v>
  </rv>
</rvData>
</file>

<file path=xl/richData/rdrichvaluestructure.xml><?xml version="1.0" encoding="utf-8"?>
<rvStructures xmlns="http://schemas.microsoft.com/office/spreadsheetml/2017/richdata" count="6">
  <s t="_formattednumber">
    <k n="_Format" t="spb"/>
  </s>
  <s t="_python">
    <k n="Python_type" t="s"/>
    <k n="Python_typeName" t="s"/>
    <k n="Python_str" t="s"/>
    <k n="preview" t="r"/>
    <k n="_Provider" t="spb"/>
  </s>
  <s t="_array">
    <k n="array" t="a"/>
  </s>
  <s t="_entity">
    <k n="_DisplayString" t="s"/>
    <k n="_ViewInfo" t="spb"/>
    <k n="arrayPreview" t="r"/>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5">
    <spb s="0">
      <v>1</v>
    </spb>
    <spb s="1">
      <v>https://www.anaconda.com/excel</v>
      <v>https://res.cdn.office.net/officepysvc/prod-preview/anacondalogo.png</v>
      <v>Python provided by Anaconda</v>
    </spb>
    <spb s="2">
      <v>150</v>
      <v>5</v>
      <v>DataFrame</v>
      <v>arrayPreview</v>
      <v>1</v>
    </spb>
    <spb s="3">
      <v>2</v>
    </spb>
    <spb s="4">
      <v>2</v>
    </spb>
  </spbData>
</supportingPropertyBags>
</file>

<file path=xl/richData/rdsupportingpropertybagstructure.xml><?xml version="1.0" encoding="utf-8"?>
<spbStructures xmlns="http://schemas.microsoft.com/office/spreadsheetml/2017/richdata2" count="5">
  <s>
    <k n="_Self" t="i"/>
  </s>
  <s>
    <k n="link" t="s"/>
    <k n="logo" t="s"/>
    <k n="name" t="s"/>
  </s>
  <s>
    <k n="drw" t="i"/>
    <k n="dcol" t="i"/>
    <k n="name" t="s"/>
    <k n="array" t="s"/>
    <k n="headers" t="b"/>
  </s>
  <s>
    <k n="ArrayCardInfo" t="spb"/>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Pr n="IsHeroField" t="b"/>
  </richProperties>
  <richStyles>
    <rSty dxfid="0">
      <rpv i="0">0;-0;"None"</rpv>
    </rSty>
    <rSty>
      <rpv i="1">1</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8926F2-A9D0-420A-A529-3F7414D771A0}" name="IrisDataSet2" displayName="IrisDataSet2"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3A2127-3319-4836-8E03-DD72F5B9D587}" name="IrisDataSet23" displayName="IrisDataSet23"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8F831D-54F0-411F-B5AC-0C488CAE875D}" name="IrisDataSet24" displayName="IrisDataSet24"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83DE-A885-4CF7-9300-27C752116D8F}">
  <dimension ref="B2:D85"/>
  <sheetViews>
    <sheetView topLeftCell="A70" zoomScale="130" zoomScaleNormal="130" workbookViewId="0">
      <selection activeCell="B85" sqref="B85"/>
    </sheetView>
  </sheetViews>
  <sheetFormatPr defaultRowHeight="14.25" x14ac:dyDescent="0.45"/>
  <cols>
    <col min="3" max="3" width="59.53125" bestFit="1" customWidth="1"/>
    <col min="4" max="4" width="25.6640625" bestFit="1" customWidth="1"/>
  </cols>
  <sheetData>
    <row r="2" spans="2:3" s="1" customFormat="1" x14ac:dyDescent="0.45">
      <c r="B2" s="1" t="s">
        <v>0</v>
      </c>
    </row>
    <row r="4" spans="2:3" x14ac:dyDescent="0.45">
      <c r="C4" t="s">
        <v>1</v>
      </c>
    </row>
    <row r="5" spans="2:3" x14ac:dyDescent="0.45">
      <c r="C5" t="s">
        <v>2</v>
      </c>
    </row>
    <row r="6" spans="2:3" x14ac:dyDescent="0.45">
      <c r="C6" t="s">
        <v>3</v>
      </c>
    </row>
    <row r="8" spans="2:3" x14ac:dyDescent="0.45">
      <c r="C8" t="s">
        <v>4</v>
      </c>
    </row>
    <row r="9" spans="2:3" x14ac:dyDescent="0.45">
      <c r="C9" t="s">
        <v>5</v>
      </c>
    </row>
    <row r="10" spans="2:3" x14ac:dyDescent="0.45">
      <c r="C10" t="s">
        <v>6</v>
      </c>
    </row>
    <row r="11" spans="2:3" x14ac:dyDescent="0.45">
      <c r="C11" t="s">
        <v>7</v>
      </c>
    </row>
    <row r="12" spans="2:3" x14ac:dyDescent="0.45">
      <c r="C12" t="s">
        <v>8</v>
      </c>
    </row>
    <row r="14" spans="2:3" x14ac:dyDescent="0.45">
      <c r="C14" t="s">
        <v>9</v>
      </c>
    </row>
    <row r="16" spans="2:3" x14ac:dyDescent="0.45">
      <c r="C16" t="s">
        <v>10</v>
      </c>
    </row>
    <row r="17" spans="3:4" x14ac:dyDescent="0.45">
      <c r="D17" t="s">
        <v>11</v>
      </c>
    </row>
    <row r="18" spans="3:4" x14ac:dyDescent="0.45">
      <c r="D18" t="s">
        <v>12</v>
      </c>
    </row>
    <row r="19" spans="3:4" x14ac:dyDescent="0.45">
      <c r="D19" t="s">
        <v>13</v>
      </c>
    </row>
    <row r="20" spans="3:4" x14ac:dyDescent="0.45">
      <c r="D20" t="s">
        <v>14</v>
      </c>
    </row>
    <row r="21" spans="3:4" x14ac:dyDescent="0.45">
      <c r="D21" t="s">
        <v>15</v>
      </c>
    </row>
    <row r="22" spans="3:4" x14ac:dyDescent="0.45">
      <c r="D22" t="s">
        <v>16</v>
      </c>
    </row>
    <row r="23" spans="3:4" x14ac:dyDescent="0.45">
      <c r="C23" t="s">
        <v>17</v>
      </c>
    </row>
    <row r="24" spans="3:4" x14ac:dyDescent="0.45">
      <c r="C24" s="2">
        <f ca="1">TODAY()</f>
        <v>45781</v>
      </c>
    </row>
    <row r="25" spans="3:4" x14ac:dyDescent="0.45">
      <c r="C25" t="s">
        <v>18</v>
      </c>
      <c r="D25" t="s">
        <v>19</v>
      </c>
    </row>
    <row r="26" spans="3:4" x14ac:dyDescent="0.45">
      <c r="C26" t="s">
        <v>20</v>
      </c>
      <c r="D26" t="s">
        <v>21</v>
      </c>
    </row>
    <row r="27" spans="3:4" x14ac:dyDescent="0.45">
      <c r="D27" t="s">
        <v>22</v>
      </c>
    </row>
    <row r="28" spans="3:4" x14ac:dyDescent="0.45">
      <c r="D28" t="s">
        <v>23</v>
      </c>
    </row>
    <row r="29" spans="3:4" x14ac:dyDescent="0.45">
      <c r="D29" t="s">
        <v>24</v>
      </c>
    </row>
    <row r="30" spans="3:4" x14ac:dyDescent="0.45">
      <c r="D30" t="s">
        <v>25</v>
      </c>
    </row>
    <row r="31" spans="3:4" x14ac:dyDescent="0.45">
      <c r="D31" t="s">
        <v>26</v>
      </c>
    </row>
    <row r="32" spans="3:4" x14ac:dyDescent="0.45">
      <c r="D32" t="s">
        <v>27</v>
      </c>
    </row>
    <row r="33" spans="2:4" x14ac:dyDescent="0.45">
      <c r="D33" t="s">
        <v>28</v>
      </c>
    </row>
    <row r="34" spans="2:4" x14ac:dyDescent="0.45">
      <c r="D34" t="s">
        <v>29</v>
      </c>
    </row>
    <row r="35" spans="2:4" x14ac:dyDescent="0.45">
      <c r="D35" t="s">
        <v>30</v>
      </c>
    </row>
    <row r="38" spans="2:4" s="1" customFormat="1" x14ac:dyDescent="0.45">
      <c r="B38" s="1" t="s">
        <v>31</v>
      </c>
    </row>
    <row r="40" spans="2:4" x14ac:dyDescent="0.45">
      <c r="C40" t="s">
        <v>32</v>
      </c>
    </row>
    <row r="41" spans="2:4" x14ac:dyDescent="0.45">
      <c r="C41" t="s">
        <v>33</v>
      </c>
    </row>
    <row r="42" spans="2:4" x14ac:dyDescent="0.45">
      <c r="C42" t="s">
        <v>34</v>
      </c>
    </row>
    <row r="44" spans="2:4" x14ac:dyDescent="0.45">
      <c r="C44" t="s">
        <v>35</v>
      </c>
    </row>
    <row r="45" spans="2:4" x14ac:dyDescent="0.45">
      <c r="C45" t="s">
        <v>36</v>
      </c>
    </row>
    <row r="46" spans="2:4" x14ac:dyDescent="0.45">
      <c r="C46" t="s">
        <v>37</v>
      </c>
    </row>
    <row r="47" spans="2:4" x14ac:dyDescent="0.45">
      <c r="C47" t="s">
        <v>38</v>
      </c>
    </row>
    <row r="48" spans="2:4" x14ac:dyDescent="0.45">
      <c r="C48" t="s">
        <v>39</v>
      </c>
    </row>
    <row r="50" spans="3:3" x14ac:dyDescent="0.45">
      <c r="C50" t="s">
        <v>40</v>
      </c>
    </row>
    <row r="51" spans="3:3" x14ac:dyDescent="0.45">
      <c r="C51" t="s">
        <v>41</v>
      </c>
    </row>
    <row r="52" spans="3:3" x14ac:dyDescent="0.45">
      <c r="C52" t="s">
        <v>42</v>
      </c>
    </row>
    <row r="53" spans="3:3" x14ac:dyDescent="0.45">
      <c r="C53" t="s">
        <v>43</v>
      </c>
    </row>
    <row r="54" spans="3:3" x14ac:dyDescent="0.45">
      <c r="C54" t="s">
        <v>44</v>
      </c>
    </row>
    <row r="55" spans="3:3" x14ac:dyDescent="0.45">
      <c r="C55" t="s">
        <v>45</v>
      </c>
    </row>
    <row r="57" spans="3:3" x14ac:dyDescent="0.45">
      <c r="C57" t="s">
        <v>46</v>
      </c>
    </row>
    <row r="58" spans="3:3" x14ac:dyDescent="0.45">
      <c r="C58" t="s">
        <v>47</v>
      </c>
    </row>
    <row r="59" spans="3:3" x14ac:dyDescent="0.45">
      <c r="C59" t="s">
        <v>48</v>
      </c>
    </row>
    <row r="61" spans="3:3" x14ac:dyDescent="0.45">
      <c r="C61" t="s">
        <v>49</v>
      </c>
    </row>
    <row r="62" spans="3:3" x14ac:dyDescent="0.45">
      <c r="C62" t="s">
        <v>50</v>
      </c>
    </row>
    <row r="63" spans="3:3" x14ac:dyDescent="0.45">
      <c r="C63" t="s">
        <v>51</v>
      </c>
    </row>
    <row r="64" spans="3:3" x14ac:dyDescent="0.45">
      <c r="C64" t="s">
        <v>52</v>
      </c>
    </row>
    <row r="65" spans="2:3" x14ac:dyDescent="0.45">
      <c r="C65" t="s">
        <v>53</v>
      </c>
    </row>
    <row r="67" spans="2:3" s="1" customFormat="1" x14ac:dyDescent="0.45">
      <c r="B67" s="1" t="s">
        <v>54</v>
      </c>
    </row>
    <row r="69" spans="2:3" x14ac:dyDescent="0.45">
      <c r="B69" t="s">
        <v>55</v>
      </c>
    </row>
    <row r="70" spans="2:3" x14ac:dyDescent="0.45">
      <c r="B70" t="s">
        <v>56</v>
      </c>
    </row>
    <row r="71" spans="2:3" x14ac:dyDescent="0.45">
      <c r="B71" t="s">
        <v>57</v>
      </c>
    </row>
    <row r="72" spans="2:3" x14ac:dyDescent="0.45">
      <c r="B72" t="s">
        <v>58</v>
      </c>
    </row>
    <row r="73" spans="2:3" x14ac:dyDescent="0.45">
      <c r="B73" t="s">
        <v>59</v>
      </c>
    </row>
    <row r="75" spans="2:3" x14ac:dyDescent="0.45">
      <c r="B75" t="s">
        <v>60</v>
      </c>
    </row>
    <row r="76" spans="2:3" x14ac:dyDescent="0.45">
      <c r="B76" t="s">
        <v>61</v>
      </c>
    </row>
    <row r="77" spans="2:3" x14ac:dyDescent="0.45">
      <c r="B77" t="s">
        <v>62</v>
      </c>
    </row>
    <row r="78" spans="2:3" x14ac:dyDescent="0.45">
      <c r="B78" t="s">
        <v>63</v>
      </c>
    </row>
    <row r="79" spans="2:3" x14ac:dyDescent="0.45">
      <c r="B79" t="s">
        <v>64</v>
      </c>
    </row>
    <row r="80" spans="2:3" x14ac:dyDescent="0.45">
      <c r="B80" t="s">
        <v>65</v>
      </c>
    </row>
    <row r="81" spans="2:2" x14ac:dyDescent="0.45">
      <c r="B81" t="s">
        <v>66</v>
      </c>
    </row>
    <row r="82" spans="2:2" x14ac:dyDescent="0.45">
      <c r="B82" t="s">
        <v>67</v>
      </c>
    </row>
    <row r="83" spans="2:2" x14ac:dyDescent="0.45">
      <c r="B83" t="s">
        <v>68</v>
      </c>
    </row>
    <row r="85" spans="2:2" x14ac:dyDescent="0.45">
      <c r="B8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8DAE0-8FC8-42C8-B435-560B1568B49B}">
  <dimension ref="B2:B26"/>
  <sheetViews>
    <sheetView topLeftCell="A7" zoomScale="160" zoomScaleNormal="160" workbookViewId="0">
      <selection activeCell="B25" sqref="B25"/>
    </sheetView>
  </sheetViews>
  <sheetFormatPr defaultRowHeight="14.25" x14ac:dyDescent="0.45"/>
  <cols>
    <col min="2" max="2" width="14.73046875" bestFit="1" customWidth="1"/>
    <col min="4" max="4" width="6.46484375" bestFit="1" customWidth="1"/>
  </cols>
  <sheetData>
    <row r="2" spans="2:2" s="3" customFormat="1" x14ac:dyDescent="0.45">
      <c r="B2" s="3" t="s">
        <v>70</v>
      </c>
    </row>
    <row r="4" spans="2:2" x14ac:dyDescent="0.45">
      <c r="B4" s="12" t="s">
        <v>71</v>
      </c>
    </row>
    <row r="5" spans="2:2" x14ac:dyDescent="0.45">
      <c r="B5" s="12" t="s">
        <v>72</v>
      </c>
    </row>
    <row r="6" spans="2:2" x14ac:dyDescent="0.45">
      <c r="B6" s="12" t="s">
        <v>73</v>
      </c>
    </row>
    <row r="7" spans="2:2" x14ac:dyDescent="0.45">
      <c r="B7" t="s">
        <v>74</v>
      </c>
    </row>
    <row r="8" spans="2:2" x14ac:dyDescent="0.45">
      <c r="B8" s="12" t="s">
        <v>75</v>
      </c>
    </row>
    <row r="9" spans="2:2" x14ac:dyDescent="0.45">
      <c r="B9" t="s">
        <v>76</v>
      </c>
    </row>
    <row r="10" spans="2:2" x14ac:dyDescent="0.45">
      <c r="B10" t="s">
        <v>77</v>
      </c>
    </row>
    <row r="11" spans="2:2" x14ac:dyDescent="0.45">
      <c r="B11" t="s">
        <v>78</v>
      </c>
    </row>
    <row r="12" spans="2:2" x14ac:dyDescent="0.45">
      <c r="B12" t="s">
        <v>79</v>
      </c>
    </row>
    <row r="13" spans="2:2" x14ac:dyDescent="0.45">
      <c r="B13" t="s">
        <v>80</v>
      </c>
    </row>
    <row r="16" spans="2:2" s="4" customFormat="1" x14ac:dyDescent="0.45">
      <c r="B16" s="4" t="s">
        <v>90</v>
      </c>
    </row>
    <row r="18" spans="2:2" x14ac:dyDescent="0.45">
      <c r="B18" t="s">
        <v>81</v>
      </c>
    </row>
    <row r="19" spans="2:2" x14ac:dyDescent="0.45">
      <c r="B19" t="s">
        <v>82</v>
      </c>
    </row>
    <row r="20" spans="2:2" x14ac:dyDescent="0.45">
      <c r="B20" s="4" t="s">
        <v>83</v>
      </c>
    </row>
    <row r="21" spans="2:2" x14ac:dyDescent="0.45">
      <c r="B21" s="4" t="s">
        <v>85</v>
      </c>
    </row>
    <row r="22" spans="2:2" x14ac:dyDescent="0.45">
      <c r="B22" s="4" t="s">
        <v>86</v>
      </c>
    </row>
    <row r="23" spans="2:2" x14ac:dyDescent="0.45">
      <c r="B23" s="4" t="s">
        <v>87</v>
      </c>
    </row>
    <row r="24" spans="2:2" x14ac:dyDescent="0.45">
      <c r="B24" s="4" t="s">
        <v>88</v>
      </c>
    </row>
    <row r="25" spans="2:2" x14ac:dyDescent="0.45">
      <c r="B25" t="s">
        <v>89</v>
      </c>
    </row>
    <row r="26" spans="2:2" x14ac:dyDescent="0.45">
      <c r="B26"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61A6-E26A-43E1-AF22-B7076CE31E21}">
  <dimension ref="A1:T501"/>
  <sheetViews>
    <sheetView zoomScale="115" zoomScaleNormal="115" workbookViewId="0">
      <selection activeCell="I2" sqref="I2:I17"/>
    </sheetView>
  </sheetViews>
  <sheetFormatPr defaultRowHeight="14.25" x14ac:dyDescent="0.45"/>
  <cols>
    <col min="1" max="1" width="15.06640625" bestFit="1" customWidth="1"/>
    <col min="2" max="2" width="9.265625" bestFit="1" customWidth="1"/>
    <col min="3" max="3" width="14.46484375" bestFit="1" customWidth="1"/>
    <col min="4" max="4" width="11.3984375" bestFit="1" customWidth="1"/>
    <col min="5" max="5" width="12.86328125" bestFit="1" customWidth="1"/>
    <col min="6" max="6" width="19" bestFit="1" customWidth="1"/>
    <col min="7" max="7" width="11.6640625" bestFit="1" customWidth="1"/>
    <col min="8" max="8" width="6.59765625" bestFit="1" customWidth="1"/>
    <col min="9" max="9" width="8.33203125" bestFit="1" customWidth="1"/>
    <col min="10" max="10" width="19" bestFit="1" customWidth="1"/>
    <col min="11" max="11" width="20.19921875" bestFit="1" customWidth="1"/>
    <col min="12" max="12" width="19" bestFit="1" customWidth="1"/>
    <col min="13" max="13" width="19.53125" bestFit="1" customWidth="1"/>
    <col min="14" max="14" width="20.73046875" bestFit="1" customWidth="1"/>
  </cols>
  <sheetData>
    <row r="1" spans="1:20" x14ac:dyDescent="0.45">
      <c r="A1" s="7" t="s">
        <v>96</v>
      </c>
      <c r="B1" s="7" t="s">
        <v>97</v>
      </c>
      <c r="C1" s="7" t="s">
        <v>98</v>
      </c>
      <c r="D1" s="7" t="s">
        <v>99</v>
      </c>
      <c r="E1" s="7" t="s">
        <v>100</v>
      </c>
      <c r="F1" s="7" t="s">
        <v>101</v>
      </c>
      <c r="G1" s="7" t="s">
        <v>95</v>
      </c>
      <c r="H1" s="7" t="s">
        <v>102</v>
      </c>
      <c r="I1" s="7" t="s">
        <v>103</v>
      </c>
      <c r="J1" s="7" t="s">
        <v>104</v>
      </c>
      <c r="K1" s="7" t="s">
        <v>105</v>
      </c>
      <c r="L1" s="7" t="s">
        <v>106</v>
      </c>
      <c r="M1" s="7" t="s">
        <v>107</v>
      </c>
      <c r="N1" s="7" t="s">
        <v>108</v>
      </c>
      <c r="O1" s="16" t="s">
        <v>401</v>
      </c>
      <c r="P1" s="16" t="s">
        <v>403</v>
      </c>
      <c r="Q1" s="16" t="s">
        <v>410</v>
      </c>
      <c r="R1" s="16" t="s">
        <v>384</v>
      </c>
      <c r="S1" s="16" t="s">
        <v>428</v>
      </c>
    </row>
    <row r="2" spans="1:20" x14ac:dyDescent="0.45">
      <c r="A2" s="10" t="s">
        <v>116</v>
      </c>
      <c r="B2" s="10" t="s">
        <v>117</v>
      </c>
      <c r="C2" s="10" t="s">
        <v>118</v>
      </c>
      <c r="D2" s="10" t="s">
        <v>123</v>
      </c>
      <c r="E2" s="10" t="s">
        <v>113</v>
      </c>
      <c r="F2" s="10" t="s">
        <v>120</v>
      </c>
      <c r="G2" s="10" t="s">
        <v>138</v>
      </c>
      <c r="H2" s="10">
        <v>43</v>
      </c>
      <c r="I2" s="10">
        <v>73949</v>
      </c>
      <c r="J2" s="10">
        <v>39</v>
      </c>
      <c r="K2" s="10">
        <v>7</v>
      </c>
      <c r="L2" s="10">
        <v>12</v>
      </c>
      <c r="M2" s="10">
        <v>7</v>
      </c>
      <c r="N2" s="10">
        <v>52</v>
      </c>
      <c r="O2" t="b">
        <f>OR(Dataset!J2&gt;10,Dataset!L2&gt;5)</f>
        <v>1</v>
      </c>
      <c r="P2" t="b">
        <f>OR(I2&gt;100000,Dataset!M2&gt;=9,Dataset!G2="Boston")</f>
        <v>0</v>
      </c>
      <c r="Q2" t="b">
        <f>AND(A2=$A$42,M2&gt;7)</f>
        <v>0</v>
      </c>
      <c r="R2" t="b">
        <f>AND(A2=$A$28,N2&gt;40)</f>
        <v>0</v>
      </c>
      <c r="S2" t="str">
        <f>IF(I2&gt;80000,"Well Paid","Moderate")</f>
        <v>Moderate</v>
      </c>
      <c r="T2" t="str" cm="1">
        <f t="array" ref="T2:T501">IF(I2:I501&gt;80000,"Well Paid","Moderate")</f>
        <v>Moderate</v>
      </c>
    </row>
    <row r="3" spans="1:20" x14ac:dyDescent="0.45">
      <c r="A3" s="9" t="s">
        <v>141</v>
      </c>
      <c r="B3" s="9" t="s">
        <v>126</v>
      </c>
      <c r="C3" s="9" t="s">
        <v>111</v>
      </c>
      <c r="D3" s="9" t="s">
        <v>112</v>
      </c>
      <c r="E3" s="9" t="s">
        <v>135</v>
      </c>
      <c r="F3" s="9" t="s">
        <v>114</v>
      </c>
      <c r="G3" s="9" t="s">
        <v>142</v>
      </c>
      <c r="H3" s="9">
        <v>23</v>
      </c>
      <c r="I3" s="9">
        <v>106021</v>
      </c>
      <c r="J3" s="9">
        <v>39</v>
      </c>
      <c r="K3" s="9">
        <v>11</v>
      </c>
      <c r="L3" s="9">
        <v>3</v>
      </c>
      <c r="M3" s="9">
        <v>2</v>
      </c>
      <c r="N3" s="9">
        <v>43</v>
      </c>
      <c r="O3" t="b">
        <f>OR(Dataset!J3&gt;10,Dataset!L3&gt;5)</f>
        <v>1</v>
      </c>
      <c r="P3" t="b">
        <f>OR(I3&gt;100000,Dataset!M3&gt;=9,Dataset!G3="Boston")</f>
        <v>1</v>
      </c>
      <c r="Q3" t="b">
        <f t="shared" ref="Q3:Q66" si="0">AND(A3=$A$42,M3&gt;7)</f>
        <v>0</v>
      </c>
      <c r="R3" t="b">
        <f t="shared" ref="R3:R66" si="1">AND(A3=$A$28,N3&gt;40)</f>
        <v>0</v>
      </c>
      <c r="S3" t="str">
        <f t="shared" ref="S3:S66" si="2">IF(I3&gt;80000,"Well Paid","Moderate")</f>
        <v>Well Paid</v>
      </c>
      <c r="T3" t="str">
        <v>Well Paid</v>
      </c>
    </row>
    <row r="4" spans="1:20" x14ac:dyDescent="0.45">
      <c r="A4" s="8" t="s">
        <v>109</v>
      </c>
      <c r="B4" s="8" t="s">
        <v>110</v>
      </c>
      <c r="C4" s="8" t="s">
        <v>139</v>
      </c>
      <c r="D4" s="8" t="s">
        <v>112</v>
      </c>
      <c r="E4" s="8" t="s">
        <v>124</v>
      </c>
      <c r="F4" s="8" t="s">
        <v>114</v>
      </c>
      <c r="G4" s="8" t="s">
        <v>142</v>
      </c>
      <c r="H4" s="8">
        <v>26</v>
      </c>
      <c r="I4" s="8">
        <v>78456</v>
      </c>
      <c r="J4" s="8">
        <v>39</v>
      </c>
      <c r="K4" s="8">
        <v>19</v>
      </c>
      <c r="L4" s="8">
        <v>8</v>
      </c>
      <c r="M4" s="8">
        <v>3</v>
      </c>
      <c r="N4" s="8">
        <v>38</v>
      </c>
      <c r="O4" t="b">
        <f>OR(Dataset!J4&gt;10,Dataset!L4&gt;5)</f>
        <v>1</v>
      </c>
      <c r="P4" t="b">
        <f>OR(I4&gt;100000,Dataset!M4&gt;=9,Dataset!G4="Boston")</f>
        <v>0</v>
      </c>
      <c r="Q4" t="b">
        <f t="shared" si="0"/>
        <v>0</v>
      </c>
      <c r="R4" t="b">
        <f t="shared" si="1"/>
        <v>0</v>
      </c>
      <c r="S4" t="str">
        <f t="shared" si="2"/>
        <v>Moderate</v>
      </c>
      <c r="T4" t="str">
        <v>Moderate</v>
      </c>
    </row>
    <row r="5" spans="1:20" x14ac:dyDescent="0.45">
      <c r="A5" s="9" t="s">
        <v>136</v>
      </c>
      <c r="B5" s="9" t="s">
        <v>110</v>
      </c>
      <c r="C5" s="9" t="s">
        <v>111</v>
      </c>
      <c r="D5" s="9" t="s">
        <v>112</v>
      </c>
      <c r="E5" s="9" t="s">
        <v>119</v>
      </c>
      <c r="F5" s="9" t="s">
        <v>120</v>
      </c>
      <c r="G5" s="9" t="s">
        <v>125</v>
      </c>
      <c r="H5" s="9">
        <v>62</v>
      </c>
      <c r="I5" s="9">
        <v>41944</v>
      </c>
      <c r="J5" s="9">
        <v>39</v>
      </c>
      <c r="K5" s="9">
        <v>9</v>
      </c>
      <c r="L5" s="9">
        <v>10</v>
      </c>
      <c r="M5" s="9">
        <v>9</v>
      </c>
      <c r="N5" s="9">
        <v>34</v>
      </c>
      <c r="O5" t="b">
        <f>OR(Dataset!J5&gt;10,Dataset!L5&gt;5)</f>
        <v>1</v>
      </c>
      <c r="P5" t="b">
        <f>OR(I5&gt;100000,Dataset!M5&gt;=9,Dataset!G5="Boston")</f>
        <v>1</v>
      </c>
      <c r="Q5" t="b">
        <f t="shared" si="0"/>
        <v>0</v>
      </c>
      <c r="R5" t="b">
        <f t="shared" si="1"/>
        <v>0</v>
      </c>
      <c r="S5" t="str">
        <f t="shared" si="2"/>
        <v>Moderate</v>
      </c>
      <c r="T5" t="str">
        <v>Moderate</v>
      </c>
    </row>
    <row r="6" spans="1:20" x14ac:dyDescent="0.45">
      <c r="A6" s="9" t="s">
        <v>109</v>
      </c>
      <c r="B6" s="9" t="s">
        <v>110</v>
      </c>
      <c r="C6" s="9" t="s">
        <v>111</v>
      </c>
      <c r="D6" s="9" t="s">
        <v>123</v>
      </c>
      <c r="E6" s="9" t="s">
        <v>135</v>
      </c>
      <c r="F6" s="9" t="s">
        <v>128</v>
      </c>
      <c r="G6" s="9" t="s">
        <v>142</v>
      </c>
      <c r="H6" s="9">
        <v>60</v>
      </c>
      <c r="I6" s="9">
        <v>72727</v>
      </c>
      <c r="J6" s="9">
        <v>39</v>
      </c>
      <c r="K6" s="9">
        <v>10</v>
      </c>
      <c r="L6" s="9">
        <v>9</v>
      </c>
      <c r="M6" s="9">
        <v>2</v>
      </c>
      <c r="N6" s="9">
        <v>29</v>
      </c>
      <c r="O6" t="b">
        <f>OR(Dataset!J6&gt;10,Dataset!L6&gt;5)</f>
        <v>1</v>
      </c>
      <c r="P6" t="b">
        <f>OR(I6&gt;100000,Dataset!M6&gt;=9,Dataset!G6="Boston")</f>
        <v>0</v>
      </c>
      <c r="Q6" t="b">
        <f t="shared" si="0"/>
        <v>0</v>
      </c>
      <c r="R6" t="b">
        <f t="shared" si="1"/>
        <v>0</v>
      </c>
      <c r="S6" t="str">
        <f t="shared" si="2"/>
        <v>Moderate</v>
      </c>
      <c r="T6" t="str">
        <v>Moderate</v>
      </c>
    </row>
    <row r="7" spans="1:20" x14ac:dyDescent="0.45">
      <c r="A7" s="8" t="s">
        <v>143</v>
      </c>
      <c r="B7" s="8" t="s">
        <v>126</v>
      </c>
      <c r="C7" s="8" t="s">
        <v>118</v>
      </c>
      <c r="D7" s="8" t="s">
        <v>134</v>
      </c>
      <c r="E7" s="8" t="s">
        <v>140</v>
      </c>
      <c r="F7" s="8" t="s">
        <v>120</v>
      </c>
      <c r="G7" s="8" t="s">
        <v>138</v>
      </c>
      <c r="H7" s="8">
        <v>35</v>
      </c>
      <c r="I7" s="8">
        <v>101312</v>
      </c>
      <c r="J7" s="8">
        <v>39</v>
      </c>
      <c r="K7" s="8">
        <v>1</v>
      </c>
      <c r="L7" s="8">
        <v>6</v>
      </c>
      <c r="M7" s="8">
        <v>6</v>
      </c>
      <c r="N7" s="8">
        <v>39</v>
      </c>
      <c r="O7" t="b">
        <f>OR(Dataset!J7&gt;10,Dataset!L7&gt;5)</f>
        <v>1</v>
      </c>
      <c r="P7" t="b">
        <f>OR(I7&gt;100000,Dataset!M7&gt;=9,Dataset!G7="Boston")</f>
        <v>1</v>
      </c>
      <c r="Q7" t="b">
        <f t="shared" si="0"/>
        <v>0</v>
      </c>
      <c r="R7" t="b">
        <f t="shared" si="1"/>
        <v>0</v>
      </c>
      <c r="S7" t="str">
        <f t="shared" si="2"/>
        <v>Well Paid</v>
      </c>
      <c r="T7" t="str">
        <v>Well Paid</v>
      </c>
    </row>
    <row r="8" spans="1:20" x14ac:dyDescent="0.45">
      <c r="A8" s="8" t="s">
        <v>129</v>
      </c>
      <c r="B8" s="8" t="s">
        <v>110</v>
      </c>
      <c r="C8" s="8" t="s">
        <v>111</v>
      </c>
      <c r="D8" s="8" t="s">
        <v>134</v>
      </c>
      <c r="E8" s="8" t="s">
        <v>140</v>
      </c>
      <c r="F8" s="8" t="s">
        <v>128</v>
      </c>
      <c r="G8" s="8" t="s">
        <v>130</v>
      </c>
      <c r="H8" s="8">
        <v>40</v>
      </c>
      <c r="I8" s="8">
        <v>86699</v>
      </c>
      <c r="J8" s="8">
        <v>39</v>
      </c>
      <c r="K8" s="8">
        <v>6</v>
      </c>
      <c r="L8" s="8">
        <v>14</v>
      </c>
      <c r="M8" s="8">
        <v>7</v>
      </c>
      <c r="N8" s="8">
        <v>32</v>
      </c>
      <c r="O8" t="b">
        <f>OR(Dataset!J8&gt;10,Dataset!L8&gt;5)</f>
        <v>1</v>
      </c>
      <c r="P8" t="b">
        <f>OR(I8&gt;100000,Dataset!M8&gt;=9,Dataset!G8="Boston")</f>
        <v>0</v>
      </c>
      <c r="Q8" t="b">
        <f t="shared" si="0"/>
        <v>0</v>
      </c>
      <c r="R8" t="b">
        <f t="shared" si="1"/>
        <v>0</v>
      </c>
      <c r="S8" t="str">
        <f t="shared" si="2"/>
        <v>Well Paid</v>
      </c>
      <c r="T8" t="str">
        <v>Well Paid</v>
      </c>
    </row>
    <row r="9" spans="1:20" x14ac:dyDescent="0.45">
      <c r="A9" s="8" t="s">
        <v>143</v>
      </c>
      <c r="B9" s="8" t="s">
        <v>126</v>
      </c>
      <c r="C9" s="8" t="s">
        <v>139</v>
      </c>
      <c r="D9" s="8" t="s">
        <v>112</v>
      </c>
      <c r="E9" s="8" t="s">
        <v>140</v>
      </c>
      <c r="F9" s="8" t="s">
        <v>114</v>
      </c>
      <c r="G9" s="8" t="s">
        <v>133</v>
      </c>
      <c r="H9" s="8">
        <v>59</v>
      </c>
      <c r="I9" s="8">
        <v>32224</v>
      </c>
      <c r="J9" s="8">
        <v>39</v>
      </c>
      <c r="K9" s="8">
        <v>1</v>
      </c>
      <c r="L9" s="8">
        <v>8</v>
      </c>
      <c r="M9" s="8">
        <v>8</v>
      </c>
      <c r="N9" s="8">
        <v>26</v>
      </c>
      <c r="O9" t="b">
        <f>OR(Dataset!J9&gt;10,Dataset!L9&gt;5)</f>
        <v>1</v>
      </c>
      <c r="P9" t="b">
        <f>OR(I9&gt;100000,Dataset!M9&gt;=9,Dataset!G9="Boston")</f>
        <v>0</v>
      </c>
      <c r="Q9" t="b">
        <f t="shared" si="0"/>
        <v>0</v>
      </c>
      <c r="R9" t="b">
        <f t="shared" si="1"/>
        <v>0</v>
      </c>
      <c r="S9" t="str">
        <f t="shared" si="2"/>
        <v>Moderate</v>
      </c>
      <c r="T9" t="str">
        <v>Moderate</v>
      </c>
    </row>
    <row r="10" spans="1:20" x14ac:dyDescent="0.45">
      <c r="A10" s="9" t="s">
        <v>141</v>
      </c>
      <c r="B10" s="9" t="s">
        <v>126</v>
      </c>
      <c r="C10" s="9" t="s">
        <v>111</v>
      </c>
      <c r="D10" s="9" t="s">
        <v>123</v>
      </c>
      <c r="E10" s="9" t="s">
        <v>140</v>
      </c>
      <c r="F10" s="9" t="s">
        <v>128</v>
      </c>
      <c r="G10" s="9" t="s">
        <v>121</v>
      </c>
      <c r="H10" s="9">
        <v>54</v>
      </c>
      <c r="I10" s="9">
        <v>59320</v>
      </c>
      <c r="J10" s="9">
        <v>39</v>
      </c>
      <c r="K10" s="9">
        <v>16</v>
      </c>
      <c r="L10" s="9">
        <v>1</v>
      </c>
      <c r="M10" s="9">
        <v>4</v>
      </c>
      <c r="N10" s="9">
        <v>48</v>
      </c>
      <c r="O10" t="b">
        <f>OR(Dataset!J10&gt;10,Dataset!L10&gt;5)</f>
        <v>1</v>
      </c>
      <c r="P10" t="b">
        <f>OR(I10&gt;100000,Dataset!M10&gt;=9,Dataset!G10="Boston")</f>
        <v>0</v>
      </c>
      <c r="Q10" t="b">
        <f t="shared" si="0"/>
        <v>0</v>
      </c>
      <c r="R10" t="b">
        <f t="shared" si="1"/>
        <v>0</v>
      </c>
      <c r="S10" t="str">
        <f t="shared" si="2"/>
        <v>Moderate</v>
      </c>
      <c r="T10" t="str">
        <v>Moderate</v>
      </c>
    </row>
    <row r="11" spans="1:20" x14ac:dyDescent="0.45">
      <c r="A11" s="9" t="s">
        <v>143</v>
      </c>
      <c r="B11" s="9" t="s">
        <v>110</v>
      </c>
      <c r="C11" s="9" t="s">
        <v>139</v>
      </c>
      <c r="D11" s="9" t="s">
        <v>123</v>
      </c>
      <c r="E11" s="9" t="s">
        <v>113</v>
      </c>
      <c r="F11" s="9" t="s">
        <v>120</v>
      </c>
      <c r="G11" s="9" t="s">
        <v>121</v>
      </c>
      <c r="H11" s="9">
        <v>24</v>
      </c>
      <c r="I11" s="9">
        <v>59336</v>
      </c>
      <c r="J11" s="9">
        <v>39</v>
      </c>
      <c r="K11" s="9">
        <v>17</v>
      </c>
      <c r="L11" s="9">
        <v>7</v>
      </c>
      <c r="M11" s="9">
        <v>5</v>
      </c>
      <c r="N11" s="9">
        <v>56</v>
      </c>
      <c r="O11" t="b">
        <f>OR(Dataset!J11&gt;10,Dataset!L11&gt;5)</f>
        <v>1</v>
      </c>
      <c r="P11" t="b">
        <f>OR(I11&gt;100000,Dataset!M11&gt;=9,Dataset!G11="Boston")</f>
        <v>0</v>
      </c>
      <c r="Q11" t="b">
        <f t="shared" si="0"/>
        <v>0</v>
      </c>
      <c r="R11" t="b">
        <f t="shared" si="1"/>
        <v>0</v>
      </c>
      <c r="S11" t="str">
        <f t="shared" si="2"/>
        <v>Moderate</v>
      </c>
      <c r="T11" t="str">
        <v>Moderate</v>
      </c>
    </row>
    <row r="12" spans="1:20" x14ac:dyDescent="0.45">
      <c r="A12" s="8" t="s">
        <v>129</v>
      </c>
      <c r="B12" s="8" t="s">
        <v>110</v>
      </c>
      <c r="C12" s="8" t="s">
        <v>139</v>
      </c>
      <c r="D12" s="8" t="s">
        <v>123</v>
      </c>
      <c r="E12" s="8" t="s">
        <v>113</v>
      </c>
      <c r="F12" s="8" t="s">
        <v>128</v>
      </c>
      <c r="G12" s="8" t="s">
        <v>115</v>
      </c>
      <c r="H12" s="8">
        <v>64</v>
      </c>
      <c r="I12" s="8">
        <v>61131</v>
      </c>
      <c r="J12" s="8">
        <v>39</v>
      </c>
      <c r="K12" s="8">
        <v>17</v>
      </c>
      <c r="L12" s="8">
        <v>13</v>
      </c>
      <c r="M12" s="8">
        <v>7</v>
      </c>
      <c r="N12" s="8">
        <v>27</v>
      </c>
      <c r="O12" t="b">
        <f>OR(Dataset!J12&gt;10,Dataset!L12&gt;5)</f>
        <v>1</v>
      </c>
      <c r="P12" t="b">
        <f>OR(I12&gt;100000,Dataset!M12&gt;=9,Dataset!G12="Boston")</f>
        <v>0</v>
      </c>
      <c r="Q12" t="b">
        <f t="shared" si="0"/>
        <v>0</v>
      </c>
      <c r="R12" t="b">
        <f t="shared" si="1"/>
        <v>0</v>
      </c>
      <c r="S12" t="str">
        <f t="shared" si="2"/>
        <v>Moderate</v>
      </c>
      <c r="T12" t="str">
        <v>Moderate</v>
      </c>
    </row>
    <row r="13" spans="1:20" x14ac:dyDescent="0.45">
      <c r="A13" s="9" t="s">
        <v>109</v>
      </c>
      <c r="B13" s="9" t="s">
        <v>110</v>
      </c>
      <c r="C13" s="9" t="s">
        <v>111</v>
      </c>
      <c r="D13" s="9" t="s">
        <v>112</v>
      </c>
      <c r="E13" s="9" t="s">
        <v>113</v>
      </c>
      <c r="F13" s="9" t="s">
        <v>114</v>
      </c>
      <c r="G13" s="9" t="s">
        <v>115</v>
      </c>
      <c r="H13" s="9">
        <v>26</v>
      </c>
      <c r="I13" s="9">
        <v>107487</v>
      </c>
      <c r="J13" s="9">
        <v>38</v>
      </c>
      <c r="K13" s="9">
        <v>1</v>
      </c>
      <c r="L13" s="9">
        <v>2</v>
      </c>
      <c r="M13" s="9">
        <v>7</v>
      </c>
      <c r="N13" s="9">
        <v>31</v>
      </c>
      <c r="O13" t="b">
        <f>OR(Dataset!J13&gt;10,Dataset!L13&gt;5)</f>
        <v>1</v>
      </c>
      <c r="P13" t="b">
        <f>OR(I13&gt;100000,Dataset!M13&gt;=9,Dataset!G13="Boston")</f>
        <v>1</v>
      </c>
      <c r="Q13" t="b">
        <f t="shared" si="0"/>
        <v>0</v>
      </c>
      <c r="R13" t="b">
        <f t="shared" si="1"/>
        <v>0</v>
      </c>
      <c r="S13" t="str">
        <f t="shared" si="2"/>
        <v>Well Paid</v>
      </c>
      <c r="T13" t="str">
        <v>Well Paid</v>
      </c>
    </row>
    <row r="14" spans="1:20" x14ac:dyDescent="0.45">
      <c r="A14" s="9" t="s">
        <v>136</v>
      </c>
      <c r="B14" s="9" t="s">
        <v>117</v>
      </c>
      <c r="C14" s="9" t="s">
        <v>111</v>
      </c>
      <c r="D14" s="9" t="s">
        <v>123</v>
      </c>
      <c r="E14" s="9" t="s">
        <v>137</v>
      </c>
      <c r="F14" s="9" t="s">
        <v>128</v>
      </c>
      <c r="G14" s="9" t="s">
        <v>133</v>
      </c>
      <c r="H14" s="9">
        <v>42</v>
      </c>
      <c r="I14" s="9">
        <v>49799</v>
      </c>
      <c r="J14" s="9">
        <v>38</v>
      </c>
      <c r="K14" s="9">
        <v>14</v>
      </c>
      <c r="L14" s="9">
        <v>10</v>
      </c>
      <c r="M14" s="9">
        <v>5</v>
      </c>
      <c r="N14" s="9">
        <v>24</v>
      </c>
      <c r="O14" t="b">
        <f>OR(Dataset!J14&gt;10,Dataset!L14&gt;5)</f>
        <v>1</v>
      </c>
      <c r="P14" t="b">
        <f>OR(I14&gt;100000,Dataset!M14&gt;=9,Dataset!G14="Boston")</f>
        <v>0</v>
      </c>
      <c r="Q14" t="b">
        <f t="shared" si="0"/>
        <v>0</v>
      </c>
      <c r="R14" t="b">
        <f t="shared" si="1"/>
        <v>0</v>
      </c>
      <c r="S14" t="str">
        <f t="shared" si="2"/>
        <v>Moderate</v>
      </c>
      <c r="T14" t="str">
        <v>Moderate</v>
      </c>
    </row>
    <row r="15" spans="1:20" x14ac:dyDescent="0.45">
      <c r="A15" s="9" t="s">
        <v>141</v>
      </c>
      <c r="B15" s="9" t="s">
        <v>117</v>
      </c>
      <c r="C15" s="9" t="s">
        <v>118</v>
      </c>
      <c r="D15" s="9" t="s">
        <v>132</v>
      </c>
      <c r="E15" s="9" t="s">
        <v>113</v>
      </c>
      <c r="F15" s="9" t="s">
        <v>120</v>
      </c>
      <c r="G15" s="9" t="s">
        <v>115</v>
      </c>
      <c r="H15" s="9">
        <v>60</v>
      </c>
      <c r="I15" s="9">
        <v>89500</v>
      </c>
      <c r="J15" s="9">
        <v>38</v>
      </c>
      <c r="K15" s="9">
        <v>5</v>
      </c>
      <c r="L15" s="9">
        <v>9</v>
      </c>
      <c r="M15" s="9">
        <v>4</v>
      </c>
      <c r="N15" s="9">
        <v>21</v>
      </c>
      <c r="O15" t="b">
        <f>OR(Dataset!J15&gt;10,Dataset!L15&gt;5)</f>
        <v>1</v>
      </c>
      <c r="P15" t="b">
        <f>OR(I15&gt;100000,Dataset!M15&gt;=9,Dataset!G15="Boston")</f>
        <v>0</v>
      </c>
      <c r="Q15" t="b">
        <f t="shared" si="0"/>
        <v>0</v>
      </c>
      <c r="R15" t="b">
        <f t="shared" si="1"/>
        <v>0</v>
      </c>
      <c r="S15" t="str">
        <f t="shared" si="2"/>
        <v>Well Paid</v>
      </c>
      <c r="T15" t="str">
        <v>Well Paid</v>
      </c>
    </row>
    <row r="16" spans="1:20" x14ac:dyDescent="0.45">
      <c r="A16" s="8" t="s">
        <v>116</v>
      </c>
      <c r="B16" s="8" t="s">
        <v>110</v>
      </c>
      <c r="C16" s="8" t="s">
        <v>131</v>
      </c>
      <c r="D16" s="8" t="s">
        <v>132</v>
      </c>
      <c r="E16" s="8" t="s">
        <v>140</v>
      </c>
      <c r="F16" s="8" t="s">
        <v>114</v>
      </c>
      <c r="G16" s="8" t="s">
        <v>121</v>
      </c>
      <c r="H16" s="8">
        <v>39</v>
      </c>
      <c r="I16" s="8">
        <v>82887</v>
      </c>
      <c r="J16" s="8">
        <v>38</v>
      </c>
      <c r="K16" s="8">
        <v>6</v>
      </c>
      <c r="L16" s="8">
        <v>8</v>
      </c>
      <c r="M16" s="8">
        <v>9</v>
      </c>
      <c r="N16" s="8">
        <v>23</v>
      </c>
      <c r="O16" t="b">
        <f>OR(Dataset!J16&gt;10,Dataset!L16&gt;5)</f>
        <v>1</v>
      </c>
      <c r="P16" t="b">
        <f>OR(I16&gt;100000,Dataset!M16&gt;=9,Dataset!G16="Boston")</f>
        <v>1</v>
      </c>
      <c r="Q16" t="b">
        <f t="shared" si="0"/>
        <v>0</v>
      </c>
      <c r="R16" t="b">
        <f t="shared" si="1"/>
        <v>0</v>
      </c>
      <c r="S16" t="str">
        <f t="shared" si="2"/>
        <v>Well Paid</v>
      </c>
      <c r="T16" t="str">
        <v>Well Paid</v>
      </c>
    </row>
    <row r="17" spans="1:20" x14ac:dyDescent="0.45">
      <c r="A17" s="8" t="s">
        <v>116</v>
      </c>
      <c r="B17" s="8" t="s">
        <v>126</v>
      </c>
      <c r="C17" s="8" t="s">
        <v>118</v>
      </c>
      <c r="D17" s="8" t="s">
        <v>132</v>
      </c>
      <c r="E17" s="8" t="s">
        <v>127</v>
      </c>
      <c r="F17" s="8" t="s">
        <v>128</v>
      </c>
      <c r="G17" s="8" t="s">
        <v>133</v>
      </c>
      <c r="H17" s="8">
        <v>36</v>
      </c>
      <c r="I17" s="8">
        <v>40503</v>
      </c>
      <c r="J17" s="8">
        <v>38</v>
      </c>
      <c r="K17" s="8">
        <v>12</v>
      </c>
      <c r="L17" s="8">
        <v>10</v>
      </c>
      <c r="M17" s="8">
        <v>8</v>
      </c>
      <c r="N17" s="8">
        <v>34</v>
      </c>
      <c r="O17" t="b">
        <f>OR(Dataset!J17&gt;10,Dataset!L17&gt;5)</f>
        <v>1</v>
      </c>
      <c r="P17" t="b">
        <f>OR(I17&gt;100000,Dataset!M17&gt;=9,Dataset!G17="Boston")</f>
        <v>0</v>
      </c>
      <c r="Q17" t="b">
        <f t="shared" si="0"/>
        <v>0</v>
      </c>
      <c r="R17" t="b">
        <f t="shared" si="1"/>
        <v>0</v>
      </c>
      <c r="S17" t="str">
        <f t="shared" si="2"/>
        <v>Moderate</v>
      </c>
      <c r="T17" t="str">
        <v>Moderate</v>
      </c>
    </row>
    <row r="18" spans="1:20" x14ac:dyDescent="0.45">
      <c r="A18" s="9" t="s">
        <v>116</v>
      </c>
      <c r="B18" s="9" t="s">
        <v>110</v>
      </c>
      <c r="C18" s="9" t="s">
        <v>139</v>
      </c>
      <c r="D18" s="9" t="s">
        <v>134</v>
      </c>
      <c r="E18" s="9" t="s">
        <v>135</v>
      </c>
      <c r="F18" s="9" t="s">
        <v>128</v>
      </c>
      <c r="G18" s="9" t="s">
        <v>133</v>
      </c>
      <c r="H18" s="9">
        <v>36</v>
      </c>
      <c r="I18" s="9">
        <v>40207</v>
      </c>
      <c r="J18" s="9">
        <v>38</v>
      </c>
      <c r="K18" s="9">
        <v>7</v>
      </c>
      <c r="L18" s="9">
        <v>4</v>
      </c>
      <c r="M18" s="9">
        <v>8</v>
      </c>
      <c r="N18" s="9">
        <v>40</v>
      </c>
      <c r="O18" t="b">
        <f>OR(Dataset!J18&gt;10,Dataset!L18&gt;5)</f>
        <v>1</v>
      </c>
      <c r="P18" t="b">
        <f>OR(I18&gt;100000,Dataset!M18&gt;=9,Dataset!G18="Boston")</f>
        <v>0</v>
      </c>
      <c r="Q18" t="b">
        <f t="shared" si="0"/>
        <v>0</v>
      </c>
      <c r="R18" t="b">
        <f t="shared" si="1"/>
        <v>0</v>
      </c>
      <c r="S18" t="str">
        <f t="shared" si="2"/>
        <v>Moderate</v>
      </c>
      <c r="T18" t="str">
        <v>Moderate</v>
      </c>
    </row>
    <row r="19" spans="1:20" x14ac:dyDescent="0.45">
      <c r="A19" s="8" t="s">
        <v>116</v>
      </c>
      <c r="B19" s="8" t="s">
        <v>110</v>
      </c>
      <c r="C19" s="8" t="s">
        <v>111</v>
      </c>
      <c r="D19" s="8" t="s">
        <v>112</v>
      </c>
      <c r="E19" s="8" t="s">
        <v>124</v>
      </c>
      <c r="F19" s="8" t="s">
        <v>114</v>
      </c>
      <c r="G19" s="8" t="s">
        <v>121</v>
      </c>
      <c r="H19" s="8">
        <v>29</v>
      </c>
      <c r="I19" s="8">
        <v>56654</v>
      </c>
      <c r="J19" s="8">
        <v>38</v>
      </c>
      <c r="K19" s="8">
        <v>16</v>
      </c>
      <c r="L19" s="8">
        <v>5</v>
      </c>
      <c r="M19" s="8">
        <v>6</v>
      </c>
      <c r="N19" s="8">
        <v>53</v>
      </c>
      <c r="O19" t="b">
        <f>OR(Dataset!J19&gt;10,Dataset!L19&gt;5)</f>
        <v>1</v>
      </c>
      <c r="P19" t="b">
        <f>OR(I19&gt;100000,Dataset!M19&gt;=9,Dataset!G19="Boston")</f>
        <v>0</v>
      </c>
      <c r="Q19" t="b">
        <f t="shared" si="0"/>
        <v>0</v>
      </c>
      <c r="R19" t="b">
        <f t="shared" si="1"/>
        <v>0</v>
      </c>
      <c r="S19" t="str">
        <f t="shared" si="2"/>
        <v>Moderate</v>
      </c>
      <c r="T19" t="str">
        <v>Moderate</v>
      </c>
    </row>
    <row r="20" spans="1:20" x14ac:dyDescent="0.45">
      <c r="A20" s="8" t="s">
        <v>143</v>
      </c>
      <c r="B20" s="8" t="s">
        <v>117</v>
      </c>
      <c r="C20" s="8" t="s">
        <v>111</v>
      </c>
      <c r="D20" s="8" t="s">
        <v>112</v>
      </c>
      <c r="E20" s="8" t="s">
        <v>137</v>
      </c>
      <c r="F20" s="8" t="s">
        <v>128</v>
      </c>
      <c r="G20" s="8" t="s">
        <v>142</v>
      </c>
      <c r="H20" s="8">
        <v>42</v>
      </c>
      <c r="I20" s="8">
        <v>64773</v>
      </c>
      <c r="J20" s="8">
        <v>38</v>
      </c>
      <c r="K20" s="8">
        <v>19</v>
      </c>
      <c r="L20" s="8">
        <v>2</v>
      </c>
      <c r="M20" s="8">
        <v>9</v>
      </c>
      <c r="N20" s="8">
        <v>57</v>
      </c>
      <c r="O20" t="b">
        <f>OR(Dataset!J20&gt;10,Dataset!L20&gt;5)</f>
        <v>1</v>
      </c>
      <c r="P20" t="b">
        <f>OR(I20&gt;100000,Dataset!M20&gt;=9,Dataset!G20="Boston")</f>
        <v>1</v>
      </c>
      <c r="Q20" t="b">
        <f t="shared" si="0"/>
        <v>0</v>
      </c>
      <c r="R20" t="b">
        <f t="shared" si="1"/>
        <v>0</v>
      </c>
      <c r="S20" t="str">
        <f t="shared" si="2"/>
        <v>Moderate</v>
      </c>
      <c r="T20" t="str">
        <v>Moderate</v>
      </c>
    </row>
    <row r="21" spans="1:20" x14ac:dyDescent="0.45">
      <c r="A21" s="9" t="s">
        <v>116</v>
      </c>
      <c r="B21" s="9" t="s">
        <v>110</v>
      </c>
      <c r="C21" s="9" t="s">
        <v>131</v>
      </c>
      <c r="D21" s="9" t="s">
        <v>123</v>
      </c>
      <c r="E21" s="9" t="s">
        <v>135</v>
      </c>
      <c r="F21" s="9" t="s">
        <v>114</v>
      </c>
      <c r="G21" s="9" t="s">
        <v>133</v>
      </c>
      <c r="H21" s="9">
        <v>54</v>
      </c>
      <c r="I21" s="9">
        <v>50307</v>
      </c>
      <c r="J21" s="9">
        <v>38</v>
      </c>
      <c r="K21" s="9">
        <v>10</v>
      </c>
      <c r="L21" s="9">
        <v>12</v>
      </c>
      <c r="M21" s="9">
        <v>6</v>
      </c>
      <c r="N21" s="9">
        <v>20</v>
      </c>
      <c r="O21" t="b">
        <f>OR(Dataset!J21&gt;10,Dataset!L21&gt;5)</f>
        <v>1</v>
      </c>
      <c r="P21" t="b">
        <f>OR(I21&gt;100000,Dataset!M21&gt;=9,Dataset!G21="Boston")</f>
        <v>0</v>
      </c>
      <c r="Q21" t="b">
        <f t="shared" si="0"/>
        <v>0</v>
      </c>
      <c r="R21" t="b">
        <f t="shared" si="1"/>
        <v>0</v>
      </c>
      <c r="S21" t="str">
        <f t="shared" si="2"/>
        <v>Moderate</v>
      </c>
      <c r="T21" t="str">
        <v>Moderate</v>
      </c>
    </row>
    <row r="22" spans="1:20" x14ac:dyDescent="0.45">
      <c r="A22" s="8" t="s">
        <v>141</v>
      </c>
      <c r="B22" s="8" t="s">
        <v>126</v>
      </c>
      <c r="C22" s="8" t="s">
        <v>139</v>
      </c>
      <c r="D22" s="8" t="s">
        <v>123</v>
      </c>
      <c r="E22" s="8" t="s">
        <v>119</v>
      </c>
      <c r="F22" s="8" t="s">
        <v>114</v>
      </c>
      <c r="G22" s="8" t="s">
        <v>121</v>
      </c>
      <c r="H22" s="8">
        <v>56</v>
      </c>
      <c r="I22" s="8">
        <v>94110</v>
      </c>
      <c r="J22" s="8">
        <v>38</v>
      </c>
      <c r="K22" s="8">
        <v>12</v>
      </c>
      <c r="L22" s="8">
        <v>5</v>
      </c>
      <c r="M22" s="8">
        <v>4</v>
      </c>
      <c r="N22" s="8">
        <v>41</v>
      </c>
      <c r="O22" t="b">
        <f>OR(Dataset!J22&gt;10,Dataset!L22&gt;5)</f>
        <v>1</v>
      </c>
      <c r="P22" t="b">
        <f>OR(I22&gt;100000,Dataset!M22&gt;=9,Dataset!G22="Boston")</f>
        <v>0</v>
      </c>
      <c r="Q22" t="b">
        <f t="shared" si="0"/>
        <v>0</v>
      </c>
      <c r="R22" t="b">
        <f t="shared" si="1"/>
        <v>0</v>
      </c>
      <c r="S22" t="str">
        <f t="shared" si="2"/>
        <v>Well Paid</v>
      </c>
      <c r="T22" t="str">
        <v>Well Paid</v>
      </c>
    </row>
    <row r="23" spans="1:20" x14ac:dyDescent="0.45">
      <c r="A23" s="8" t="s">
        <v>109</v>
      </c>
      <c r="B23" s="8" t="s">
        <v>110</v>
      </c>
      <c r="C23" s="8" t="s">
        <v>139</v>
      </c>
      <c r="D23" s="8" t="s">
        <v>112</v>
      </c>
      <c r="E23" s="8" t="s">
        <v>140</v>
      </c>
      <c r="F23" s="8" t="s">
        <v>120</v>
      </c>
      <c r="G23" s="8" t="s">
        <v>133</v>
      </c>
      <c r="H23" s="8">
        <v>42</v>
      </c>
      <c r="I23" s="8">
        <v>77832</v>
      </c>
      <c r="J23" s="8">
        <v>38</v>
      </c>
      <c r="K23" s="8">
        <v>18</v>
      </c>
      <c r="L23" s="8">
        <v>14</v>
      </c>
      <c r="M23" s="8">
        <v>6</v>
      </c>
      <c r="N23" s="8">
        <v>33</v>
      </c>
      <c r="O23" t="b">
        <f>OR(Dataset!J23&gt;10,Dataset!L23&gt;5)</f>
        <v>1</v>
      </c>
      <c r="P23" t="b">
        <f>OR(I23&gt;100000,Dataset!M23&gt;=9,Dataset!G23="Boston")</f>
        <v>0</v>
      </c>
      <c r="Q23" t="b">
        <f t="shared" si="0"/>
        <v>0</v>
      </c>
      <c r="R23" t="b">
        <f t="shared" si="1"/>
        <v>0</v>
      </c>
      <c r="S23" t="str">
        <f t="shared" si="2"/>
        <v>Moderate</v>
      </c>
      <c r="T23" t="str">
        <v>Moderate</v>
      </c>
    </row>
    <row r="24" spans="1:20" x14ac:dyDescent="0.45">
      <c r="A24" s="8" t="s">
        <v>136</v>
      </c>
      <c r="B24" s="8" t="s">
        <v>110</v>
      </c>
      <c r="C24" s="8" t="s">
        <v>118</v>
      </c>
      <c r="D24" s="8" t="s">
        <v>134</v>
      </c>
      <c r="E24" s="8" t="s">
        <v>135</v>
      </c>
      <c r="F24" s="8" t="s">
        <v>128</v>
      </c>
      <c r="G24" s="8" t="s">
        <v>142</v>
      </c>
      <c r="H24" s="8">
        <v>53</v>
      </c>
      <c r="I24" s="8">
        <v>56423</v>
      </c>
      <c r="J24" s="8">
        <v>38</v>
      </c>
      <c r="K24" s="8">
        <v>8</v>
      </c>
      <c r="L24" s="8">
        <v>2</v>
      </c>
      <c r="M24" s="8">
        <v>7</v>
      </c>
      <c r="N24" s="8">
        <v>48</v>
      </c>
      <c r="O24" t="b">
        <f>OR(Dataset!J24&gt;10,Dataset!L24&gt;5)</f>
        <v>1</v>
      </c>
      <c r="P24" t="b">
        <f>OR(I24&gt;100000,Dataset!M24&gt;=9,Dataset!G24="Boston")</f>
        <v>0</v>
      </c>
      <c r="Q24" t="b">
        <f t="shared" si="0"/>
        <v>0</v>
      </c>
      <c r="R24" t="b">
        <f t="shared" si="1"/>
        <v>0</v>
      </c>
      <c r="S24" t="str">
        <f t="shared" si="2"/>
        <v>Moderate</v>
      </c>
      <c r="T24" t="str">
        <v>Moderate</v>
      </c>
    </row>
    <row r="25" spans="1:20" x14ac:dyDescent="0.45">
      <c r="A25" s="8" t="s">
        <v>109</v>
      </c>
      <c r="B25" s="8" t="s">
        <v>126</v>
      </c>
      <c r="C25" s="8" t="s">
        <v>131</v>
      </c>
      <c r="D25" s="8" t="s">
        <v>132</v>
      </c>
      <c r="E25" s="8" t="s">
        <v>137</v>
      </c>
      <c r="F25" s="8" t="s">
        <v>120</v>
      </c>
      <c r="G25" s="8" t="s">
        <v>130</v>
      </c>
      <c r="H25" s="8">
        <v>22</v>
      </c>
      <c r="I25" s="8">
        <v>104218</v>
      </c>
      <c r="J25" s="8">
        <v>38</v>
      </c>
      <c r="K25" s="8">
        <v>9</v>
      </c>
      <c r="L25" s="8">
        <v>5</v>
      </c>
      <c r="M25" s="8">
        <v>9</v>
      </c>
      <c r="N25" s="8">
        <v>54</v>
      </c>
      <c r="O25" t="b">
        <f>OR(Dataset!J25&gt;10,Dataset!L25&gt;5)</f>
        <v>1</v>
      </c>
      <c r="P25" t="b">
        <f>OR(I25&gt;100000,Dataset!M25&gt;=9,Dataset!G25="Boston")</f>
        <v>1</v>
      </c>
      <c r="Q25" t="b">
        <f t="shared" si="0"/>
        <v>0</v>
      </c>
      <c r="R25" t="b">
        <f t="shared" si="1"/>
        <v>1</v>
      </c>
      <c r="S25" t="str">
        <f t="shared" si="2"/>
        <v>Well Paid</v>
      </c>
      <c r="T25" t="str">
        <v>Well Paid</v>
      </c>
    </row>
    <row r="26" spans="1:20" x14ac:dyDescent="0.45">
      <c r="A26" s="8" t="s">
        <v>141</v>
      </c>
      <c r="B26" s="8" t="s">
        <v>126</v>
      </c>
      <c r="C26" s="8" t="s">
        <v>111</v>
      </c>
      <c r="D26" s="8" t="s">
        <v>123</v>
      </c>
      <c r="E26" s="8" t="s">
        <v>113</v>
      </c>
      <c r="F26" s="8" t="s">
        <v>120</v>
      </c>
      <c r="G26" s="8" t="s">
        <v>138</v>
      </c>
      <c r="H26" s="8">
        <v>41</v>
      </c>
      <c r="I26" s="8">
        <v>63840</v>
      </c>
      <c r="J26" s="8">
        <v>38</v>
      </c>
      <c r="K26" s="8">
        <v>4</v>
      </c>
      <c r="L26" s="8">
        <v>8</v>
      </c>
      <c r="M26" s="8">
        <v>9</v>
      </c>
      <c r="N26" s="8">
        <v>40</v>
      </c>
      <c r="O26" t="b">
        <f>OR(Dataset!J26&gt;10,Dataset!L26&gt;5)</f>
        <v>1</v>
      </c>
      <c r="P26" t="b">
        <f>OR(I26&gt;100000,Dataset!M26&gt;=9,Dataset!G26="Boston")</f>
        <v>1</v>
      </c>
      <c r="Q26" t="b">
        <f t="shared" si="0"/>
        <v>0</v>
      </c>
      <c r="R26" t="b">
        <f t="shared" si="1"/>
        <v>0</v>
      </c>
      <c r="S26" t="str">
        <f t="shared" si="2"/>
        <v>Moderate</v>
      </c>
      <c r="T26" t="str">
        <v>Moderate</v>
      </c>
    </row>
    <row r="27" spans="1:20" x14ac:dyDescent="0.45">
      <c r="A27" s="9" t="s">
        <v>129</v>
      </c>
      <c r="B27" s="9" t="s">
        <v>110</v>
      </c>
      <c r="C27" s="9" t="s">
        <v>139</v>
      </c>
      <c r="D27" s="9" t="s">
        <v>134</v>
      </c>
      <c r="E27" s="9" t="s">
        <v>127</v>
      </c>
      <c r="F27" s="9" t="s">
        <v>114</v>
      </c>
      <c r="G27" s="9" t="s">
        <v>115</v>
      </c>
      <c r="H27" s="9">
        <v>40</v>
      </c>
      <c r="I27" s="9">
        <v>62430</v>
      </c>
      <c r="J27" s="9">
        <v>38</v>
      </c>
      <c r="K27" s="9">
        <v>13</v>
      </c>
      <c r="L27" s="9">
        <v>6</v>
      </c>
      <c r="M27" s="9">
        <v>7</v>
      </c>
      <c r="N27" s="9">
        <v>48</v>
      </c>
      <c r="O27" t="b">
        <f>OR(Dataset!J27&gt;10,Dataset!L27&gt;5)</f>
        <v>1</v>
      </c>
      <c r="P27" t="b">
        <f>OR(I27&gt;100000,Dataset!M27&gt;=9,Dataset!G27="Boston")</f>
        <v>0</v>
      </c>
      <c r="Q27" t="b">
        <f t="shared" si="0"/>
        <v>0</v>
      </c>
      <c r="R27" t="b">
        <f t="shared" si="1"/>
        <v>0</v>
      </c>
      <c r="S27" t="str">
        <f t="shared" si="2"/>
        <v>Moderate</v>
      </c>
      <c r="T27" t="str">
        <v>Moderate</v>
      </c>
    </row>
    <row r="28" spans="1:20" x14ac:dyDescent="0.45">
      <c r="A28" s="8" t="s">
        <v>109</v>
      </c>
      <c r="B28" s="8" t="s">
        <v>117</v>
      </c>
      <c r="C28" s="8" t="s">
        <v>139</v>
      </c>
      <c r="D28" s="8" t="s">
        <v>112</v>
      </c>
      <c r="E28" s="8" t="s">
        <v>113</v>
      </c>
      <c r="F28" s="8" t="s">
        <v>114</v>
      </c>
      <c r="G28" s="8" t="s">
        <v>121</v>
      </c>
      <c r="H28" s="8">
        <v>43</v>
      </c>
      <c r="I28" s="8">
        <v>91516</v>
      </c>
      <c r="J28" s="8">
        <v>37</v>
      </c>
      <c r="K28" s="8">
        <v>16</v>
      </c>
      <c r="L28" s="8">
        <v>7</v>
      </c>
      <c r="M28" s="8">
        <v>2</v>
      </c>
      <c r="N28" s="8">
        <v>24</v>
      </c>
      <c r="O28" t="b">
        <f>OR(Dataset!J28&gt;10,Dataset!L28&gt;5)</f>
        <v>1</v>
      </c>
      <c r="P28" t="b">
        <f>OR(I28&gt;100000,Dataset!M28&gt;=9,Dataset!G28="Boston")</f>
        <v>0</v>
      </c>
      <c r="Q28" t="b">
        <f t="shared" si="0"/>
        <v>0</v>
      </c>
      <c r="R28" t="b">
        <f t="shared" si="1"/>
        <v>0</v>
      </c>
      <c r="S28" t="str">
        <f t="shared" si="2"/>
        <v>Well Paid</v>
      </c>
      <c r="T28" t="str">
        <v>Well Paid</v>
      </c>
    </row>
    <row r="29" spans="1:20" x14ac:dyDescent="0.45">
      <c r="A29" s="8" t="s">
        <v>116</v>
      </c>
      <c r="B29" s="8" t="s">
        <v>117</v>
      </c>
      <c r="C29" s="8" t="s">
        <v>139</v>
      </c>
      <c r="D29" s="8" t="s">
        <v>132</v>
      </c>
      <c r="E29" s="8" t="s">
        <v>124</v>
      </c>
      <c r="F29" s="8" t="s">
        <v>128</v>
      </c>
      <c r="G29" s="8" t="s">
        <v>142</v>
      </c>
      <c r="H29" s="8">
        <v>23</v>
      </c>
      <c r="I29" s="8">
        <v>60654</v>
      </c>
      <c r="J29" s="8">
        <v>37</v>
      </c>
      <c r="K29" s="8">
        <v>1</v>
      </c>
      <c r="L29" s="8">
        <v>11</v>
      </c>
      <c r="M29" s="8">
        <v>5</v>
      </c>
      <c r="N29" s="8">
        <v>59</v>
      </c>
      <c r="O29" t="b">
        <f>OR(Dataset!J29&gt;10,Dataset!L29&gt;5)</f>
        <v>1</v>
      </c>
      <c r="P29" t="b">
        <f>OR(I29&gt;100000,Dataset!M29&gt;=9,Dataset!G29="Boston")</f>
        <v>0</v>
      </c>
      <c r="Q29" t="b">
        <f t="shared" si="0"/>
        <v>0</v>
      </c>
      <c r="R29" t="b">
        <f t="shared" si="1"/>
        <v>0</v>
      </c>
      <c r="S29" t="str">
        <f t="shared" si="2"/>
        <v>Moderate</v>
      </c>
      <c r="T29" t="str">
        <v>Moderate</v>
      </c>
    </row>
    <row r="30" spans="1:20" x14ac:dyDescent="0.45">
      <c r="A30" s="9" t="s">
        <v>116</v>
      </c>
      <c r="B30" s="9" t="s">
        <v>110</v>
      </c>
      <c r="C30" s="9" t="s">
        <v>131</v>
      </c>
      <c r="D30" s="9" t="s">
        <v>134</v>
      </c>
      <c r="E30" s="9" t="s">
        <v>140</v>
      </c>
      <c r="F30" s="9" t="s">
        <v>114</v>
      </c>
      <c r="G30" s="9" t="s">
        <v>121</v>
      </c>
      <c r="H30" s="9">
        <v>29</v>
      </c>
      <c r="I30" s="9">
        <v>85778</v>
      </c>
      <c r="J30" s="9">
        <v>37</v>
      </c>
      <c r="K30" s="9">
        <v>3</v>
      </c>
      <c r="L30" s="9">
        <v>1</v>
      </c>
      <c r="M30" s="9">
        <v>4</v>
      </c>
      <c r="N30" s="9">
        <v>32</v>
      </c>
      <c r="O30" t="b">
        <f>OR(Dataset!J30&gt;10,Dataset!L30&gt;5)</f>
        <v>1</v>
      </c>
      <c r="P30" t="b">
        <f>OR(I30&gt;100000,Dataset!M30&gt;=9,Dataset!G30="Boston")</f>
        <v>0</v>
      </c>
      <c r="Q30" t="b">
        <f t="shared" si="0"/>
        <v>0</v>
      </c>
      <c r="R30" t="b">
        <f t="shared" si="1"/>
        <v>0</v>
      </c>
      <c r="S30" t="str">
        <f t="shared" si="2"/>
        <v>Well Paid</v>
      </c>
      <c r="T30" t="str">
        <v>Well Paid</v>
      </c>
    </row>
    <row r="31" spans="1:20" x14ac:dyDescent="0.45">
      <c r="A31" s="8" t="s">
        <v>136</v>
      </c>
      <c r="B31" s="8" t="s">
        <v>126</v>
      </c>
      <c r="C31" s="8" t="s">
        <v>111</v>
      </c>
      <c r="D31" s="8" t="s">
        <v>123</v>
      </c>
      <c r="E31" s="8" t="s">
        <v>127</v>
      </c>
      <c r="F31" s="8" t="s">
        <v>120</v>
      </c>
      <c r="G31" s="8" t="s">
        <v>115</v>
      </c>
      <c r="H31" s="8">
        <v>40</v>
      </c>
      <c r="I31" s="8">
        <v>115090</v>
      </c>
      <c r="J31" s="8">
        <v>37</v>
      </c>
      <c r="K31" s="8">
        <v>13</v>
      </c>
      <c r="L31" s="8">
        <v>1</v>
      </c>
      <c r="M31" s="8">
        <v>4</v>
      </c>
      <c r="N31" s="8">
        <v>45</v>
      </c>
      <c r="O31" t="b">
        <f>OR(Dataset!J31&gt;10,Dataset!L31&gt;5)</f>
        <v>1</v>
      </c>
      <c r="P31" t="b">
        <f>OR(I31&gt;100000,Dataset!M31&gt;=9,Dataset!G31="Boston")</f>
        <v>1</v>
      </c>
      <c r="Q31" t="b">
        <f t="shared" si="0"/>
        <v>0</v>
      </c>
      <c r="R31" t="b">
        <f t="shared" si="1"/>
        <v>0</v>
      </c>
      <c r="S31" t="str">
        <f t="shared" si="2"/>
        <v>Well Paid</v>
      </c>
      <c r="T31" t="str">
        <v>Well Paid</v>
      </c>
    </row>
    <row r="32" spans="1:20" x14ac:dyDescent="0.45">
      <c r="A32" s="8" t="s">
        <v>141</v>
      </c>
      <c r="B32" s="8" t="s">
        <v>126</v>
      </c>
      <c r="C32" s="8" t="s">
        <v>111</v>
      </c>
      <c r="D32" s="8" t="s">
        <v>134</v>
      </c>
      <c r="E32" s="8" t="s">
        <v>137</v>
      </c>
      <c r="F32" s="8" t="s">
        <v>114</v>
      </c>
      <c r="G32" s="8" t="s">
        <v>138</v>
      </c>
      <c r="H32" s="8">
        <v>27</v>
      </c>
      <c r="I32" s="8">
        <v>110018</v>
      </c>
      <c r="J32" s="8">
        <v>37</v>
      </c>
      <c r="K32" s="8">
        <v>11</v>
      </c>
      <c r="L32" s="8">
        <v>2</v>
      </c>
      <c r="M32" s="8">
        <v>6</v>
      </c>
      <c r="N32" s="8">
        <v>20</v>
      </c>
      <c r="O32" t="b">
        <f>OR(Dataset!J32&gt;10,Dataset!L32&gt;5)</f>
        <v>1</v>
      </c>
      <c r="P32" t="b">
        <f>OR(I32&gt;100000,Dataset!M32&gt;=9,Dataset!G32="Boston")</f>
        <v>1</v>
      </c>
      <c r="Q32" t="b">
        <f t="shared" si="0"/>
        <v>0</v>
      </c>
      <c r="R32" t="b">
        <f t="shared" si="1"/>
        <v>0</v>
      </c>
      <c r="S32" t="str">
        <f t="shared" si="2"/>
        <v>Well Paid</v>
      </c>
      <c r="T32" t="str">
        <v>Well Paid</v>
      </c>
    </row>
    <row r="33" spans="1:20" x14ac:dyDescent="0.45">
      <c r="A33" s="8" t="s">
        <v>109</v>
      </c>
      <c r="B33" s="8" t="s">
        <v>126</v>
      </c>
      <c r="C33" s="8" t="s">
        <v>111</v>
      </c>
      <c r="D33" s="8" t="s">
        <v>132</v>
      </c>
      <c r="E33" s="8" t="s">
        <v>113</v>
      </c>
      <c r="F33" s="8" t="s">
        <v>120</v>
      </c>
      <c r="G33" s="8" t="s">
        <v>142</v>
      </c>
      <c r="H33" s="8">
        <v>42</v>
      </c>
      <c r="I33" s="8">
        <v>30276</v>
      </c>
      <c r="J33" s="8">
        <v>37</v>
      </c>
      <c r="K33" s="8">
        <v>19</v>
      </c>
      <c r="L33" s="8">
        <v>9</v>
      </c>
      <c r="M33" s="8">
        <v>2</v>
      </c>
      <c r="N33" s="8">
        <v>43</v>
      </c>
      <c r="O33" t="b">
        <f>OR(Dataset!J33&gt;10,Dataset!L33&gt;5)</f>
        <v>1</v>
      </c>
      <c r="P33" t="b">
        <f>OR(I33&gt;100000,Dataset!M33&gt;=9,Dataset!G33="Boston")</f>
        <v>0</v>
      </c>
      <c r="Q33" t="b">
        <f t="shared" si="0"/>
        <v>0</v>
      </c>
      <c r="R33" t="b">
        <f t="shared" si="1"/>
        <v>1</v>
      </c>
      <c r="S33" t="str">
        <f t="shared" si="2"/>
        <v>Moderate</v>
      </c>
      <c r="T33" t="str">
        <v>Moderate</v>
      </c>
    </row>
    <row r="34" spans="1:20" x14ac:dyDescent="0.45">
      <c r="A34" s="8" t="s">
        <v>109</v>
      </c>
      <c r="B34" s="8" t="s">
        <v>126</v>
      </c>
      <c r="C34" s="8" t="s">
        <v>131</v>
      </c>
      <c r="D34" s="8" t="s">
        <v>132</v>
      </c>
      <c r="E34" s="8" t="s">
        <v>113</v>
      </c>
      <c r="F34" s="8" t="s">
        <v>128</v>
      </c>
      <c r="G34" s="8" t="s">
        <v>115</v>
      </c>
      <c r="H34" s="8">
        <v>55</v>
      </c>
      <c r="I34" s="8">
        <v>96624</v>
      </c>
      <c r="J34" s="8">
        <v>37</v>
      </c>
      <c r="K34" s="8">
        <v>8</v>
      </c>
      <c r="L34" s="8">
        <v>10</v>
      </c>
      <c r="M34" s="8">
        <v>4</v>
      </c>
      <c r="N34" s="8">
        <v>37</v>
      </c>
      <c r="O34" t="b">
        <f>OR(Dataset!J34&gt;10,Dataset!L34&gt;5)</f>
        <v>1</v>
      </c>
      <c r="P34" t="b">
        <f>OR(I34&gt;100000,Dataset!M34&gt;=9,Dataset!G34="Boston")</f>
        <v>0</v>
      </c>
      <c r="Q34" t="b">
        <f t="shared" si="0"/>
        <v>0</v>
      </c>
      <c r="R34" t="b">
        <f t="shared" si="1"/>
        <v>0</v>
      </c>
      <c r="S34" t="str">
        <f t="shared" si="2"/>
        <v>Well Paid</v>
      </c>
      <c r="T34" t="str">
        <v>Well Paid</v>
      </c>
    </row>
    <row r="35" spans="1:20" s="8" customFormat="1" x14ac:dyDescent="0.45">
      <c r="A35" s="8" t="s">
        <v>109</v>
      </c>
      <c r="B35" s="8" t="s">
        <v>117</v>
      </c>
      <c r="C35" s="8" t="s">
        <v>139</v>
      </c>
      <c r="D35" s="8" t="s">
        <v>123</v>
      </c>
      <c r="E35" s="8" t="s">
        <v>127</v>
      </c>
      <c r="F35" s="8" t="s">
        <v>128</v>
      </c>
      <c r="G35" s="8" t="s">
        <v>121</v>
      </c>
      <c r="H35" s="8">
        <v>34</v>
      </c>
      <c r="I35" s="8">
        <v>91388</v>
      </c>
      <c r="J35" s="8">
        <v>37</v>
      </c>
      <c r="K35" s="8">
        <v>4</v>
      </c>
      <c r="L35" s="8">
        <v>9</v>
      </c>
      <c r="M35" s="8">
        <v>5</v>
      </c>
      <c r="N35" s="8">
        <v>58</v>
      </c>
      <c r="O35" t="b">
        <f>OR(Dataset!J35&gt;10,Dataset!L35&gt;5)</f>
        <v>1</v>
      </c>
      <c r="P35" t="b">
        <f>OR(I35&gt;100000,Dataset!M35&gt;=9,Dataset!G35="Boston")</f>
        <v>0</v>
      </c>
      <c r="Q35" t="b">
        <f t="shared" si="0"/>
        <v>0</v>
      </c>
      <c r="R35" t="b">
        <f t="shared" si="1"/>
        <v>1</v>
      </c>
      <c r="S35" t="str">
        <f t="shared" si="2"/>
        <v>Well Paid</v>
      </c>
      <c r="T35" s="8" t="str">
        <v>Well Paid</v>
      </c>
    </row>
    <row r="36" spans="1:20" x14ac:dyDescent="0.45">
      <c r="A36" s="9" t="s">
        <v>109</v>
      </c>
      <c r="B36" s="9" t="s">
        <v>126</v>
      </c>
      <c r="C36" s="9" t="s">
        <v>139</v>
      </c>
      <c r="D36" s="9" t="s">
        <v>123</v>
      </c>
      <c r="E36" s="9" t="s">
        <v>124</v>
      </c>
      <c r="F36" s="9" t="s">
        <v>120</v>
      </c>
      <c r="G36" s="9" t="s">
        <v>125</v>
      </c>
      <c r="H36" s="9">
        <v>42</v>
      </c>
      <c r="I36" s="9">
        <v>78688</v>
      </c>
      <c r="J36" s="9">
        <v>37</v>
      </c>
      <c r="K36" s="9">
        <v>2</v>
      </c>
      <c r="L36" s="9">
        <v>14</v>
      </c>
      <c r="M36" s="9">
        <v>6</v>
      </c>
      <c r="N36" s="9">
        <v>53</v>
      </c>
      <c r="O36" t="b">
        <f>OR(Dataset!J36&gt;10,Dataset!L36&gt;5)</f>
        <v>1</v>
      </c>
      <c r="P36" t="b">
        <f>OR(I36&gt;100000,Dataset!M36&gt;=9,Dataset!G36="Boston")</f>
        <v>1</v>
      </c>
      <c r="Q36" t="b">
        <f t="shared" si="0"/>
        <v>0</v>
      </c>
      <c r="R36" t="b">
        <f t="shared" si="1"/>
        <v>1</v>
      </c>
      <c r="S36" t="str">
        <f t="shared" si="2"/>
        <v>Moderate</v>
      </c>
      <c r="T36" t="str">
        <v>Moderate</v>
      </c>
    </row>
    <row r="37" spans="1:20" x14ac:dyDescent="0.45">
      <c r="A37" s="9" t="s">
        <v>122</v>
      </c>
      <c r="B37" s="9" t="s">
        <v>126</v>
      </c>
      <c r="C37" s="9" t="s">
        <v>111</v>
      </c>
      <c r="D37" s="9" t="s">
        <v>134</v>
      </c>
      <c r="E37" s="9" t="s">
        <v>127</v>
      </c>
      <c r="F37" s="9" t="s">
        <v>120</v>
      </c>
      <c r="G37" s="9" t="s">
        <v>125</v>
      </c>
      <c r="H37" s="9">
        <v>56</v>
      </c>
      <c r="I37" s="9">
        <v>79067</v>
      </c>
      <c r="J37" s="9">
        <v>37</v>
      </c>
      <c r="K37" s="9">
        <v>19</v>
      </c>
      <c r="L37" s="9">
        <v>4</v>
      </c>
      <c r="M37" s="9">
        <v>6</v>
      </c>
      <c r="N37" s="9">
        <v>26</v>
      </c>
      <c r="O37" t="b">
        <f>OR(Dataset!J37&gt;10,Dataset!L37&gt;5)</f>
        <v>1</v>
      </c>
      <c r="P37" t="b">
        <f>OR(I37&gt;100000,Dataset!M37&gt;=9,Dataset!G37="Boston")</f>
        <v>1</v>
      </c>
      <c r="Q37" t="b">
        <f t="shared" si="0"/>
        <v>0</v>
      </c>
      <c r="R37" t="b">
        <f t="shared" si="1"/>
        <v>0</v>
      </c>
      <c r="S37" t="str">
        <f t="shared" si="2"/>
        <v>Moderate</v>
      </c>
      <c r="T37" t="str">
        <v>Moderate</v>
      </c>
    </row>
    <row r="38" spans="1:20" x14ac:dyDescent="0.45">
      <c r="A38" s="8" t="s">
        <v>122</v>
      </c>
      <c r="B38" s="8" t="s">
        <v>126</v>
      </c>
      <c r="C38" s="8" t="s">
        <v>118</v>
      </c>
      <c r="D38" s="8" t="s">
        <v>123</v>
      </c>
      <c r="E38" s="8" t="s">
        <v>127</v>
      </c>
      <c r="F38" s="8" t="s">
        <v>114</v>
      </c>
      <c r="G38" s="8" t="s">
        <v>125</v>
      </c>
      <c r="H38" s="8">
        <v>24</v>
      </c>
      <c r="I38" s="8">
        <v>108257</v>
      </c>
      <c r="J38" s="8">
        <v>37</v>
      </c>
      <c r="K38" s="8">
        <v>6</v>
      </c>
      <c r="L38" s="8">
        <v>10</v>
      </c>
      <c r="M38" s="8">
        <v>3</v>
      </c>
      <c r="N38" s="8">
        <v>30</v>
      </c>
      <c r="O38" t="b">
        <f>OR(Dataset!J38&gt;10,Dataset!L38&gt;5)</f>
        <v>1</v>
      </c>
      <c r="P38" t="b">
        <f>OR(I38&gt;100000,Dataset!M38&gt;=9,Dataset!G38="Boston")</f>
        <v>1</v>
      </c>
      <c r="Q38" t="b">
        <f t="shared" si="0"/>
        <v>0</v>
      </c>
      <c r="R38" t="b">
        <f t="shared" si="1"/>
        <v>0</v>
      </c>
      <c r="S38" t="str">
        <f t="shared" si="2"/>
        <v>Well Paid</v>
      </c>
      <c r="T38" t="str">
        <v>Well Paid</v>
      </c>
    </row>
    <row r="39" spans="1:20" x14ac:dyDescent="0.45">
      <c r="A39" s="9" t="s">
        <v>136</v>
      </c>
      <c r="B39" s="9" t="s">
        <v>117</v>
      </c>
      <c r="C39" s="9" t="s">
        <v>139</v>
      </c>
      <c r="D39" s="9" t="s">
        <v>112</v>
      </c>
      <c r="E39" s="9" t="s">
        <v>127</v>
      </c>
      <c r="F39" s="9" t="s">
        <v>114</v>
      </c>
      <c r="G39" s="9" t="s">
        <v>121</v>
      </c>
      <c r="H39" s="9">
        <v>61</v>
      </c>
      <c r="I39" s="9">
        <v>86882</v>
      </c>
      <c r="J39" s="9">
        <v>36</v>
      </c>
      <c r="K39" s="9">
        <v>10</v>
      </c>
      <c r="L39" s="9">
        <v>11</v>
      </c>
      <c r="M39" s="9">
        <v>6</v>
      </c>
      <c r="N39" s="9">
        <v>31</v>
      </c>
      <c r="O39" t="b">
        <f>OR(Dataset!J39&gt;10,Dataset!L39&gt;5)</f>
        <v>1</v>
      </c>
      <c r="P39" t="b">
        <f>OR(I39&gt;100000,Dataset!M39&gt;=9,Dataset!G39="Boston")</f>
        <v>0</v>
      </c>
      <c r="Q39" t="b">
        <f t="shared" si="0"/>
        <v>0</v>
      </c>
      <c r="R39" t="b">
        <f t="shared" si="1"/>
        <v>0</v>
      </c>
      <c r="S39" t="str">
        <f t="shared" si="2"/>
        <v>Well Paid</v>
      </c>
      <c r="T39" t="str">
        <v>Well Paid</v>
      </c>
    </row>
    <row r="40" spans="1:20" x14ac:dyDescent="0.45">
      <c r="A40" s="8" t="s">
        <v>109</v>
      </c>
      <c r="B40" s="8" t="s">
        <v>126</v>
      </c>
      <c r="C40" s="8" t="s">
        <v>118</v>
      </c>
      <c r="D40" s="8" t="s">
        <v>112</v>
      </c>
      <c r="E40" s="8" t="s">
        <v>137</v>
      </c>
      <c r="F40" s="8" t="s">
        <v>128</v>
      </c>
      <c r="G40" s="8" t="s">
        <v>138</v>
      </c>
      <c r="H40" s="8">
        <v>24</v>
      </c>
      <c r="I40" s="8">
        <v>111532</v>
      </c>
      <c r="J40" s="8">
        <v>36</v>
      </c>
      <c r="K40" s="8">
        <v>19</v>
      </c>
      <c r="L40" s="8">
        <v>12</v>
      </c>
      <c r="M40" s="8">
        <v>4</v>
      </c>
      <c r="N40" s="8">
        <v>57</v>
      </c>
      <c r="O40" t="b">
        <f>OR(Dataset!J40&gt;10,Dataset!L40&gt;5)</f>
        <v>1</v>
      </c>
      <c r="P40" t="b">
        <f>OR(I40&gt;100000,Dataset!M40&gt;=9,Dataset!G40="Boston")</f>
        <v>1</v>
      </c>
      <c r="Q40" t="b">
        <f t="shared" si="0"/>
        <v>0</v>
      </c>
      <c r="R40" t="b">
        <f t="shared" si="1"/>
        <v>1</v>
      </c>
      <c r="S40" t="str">
        <f t="shared" si="2"/>
        <v>Well Paid</v>
      </c>
      <c r="T40" t="str">
        <v>Well Paid</v>
      </c>
    </row>
    <row r="41" spans="1:20" x14ac:dyDescent="0.45">
      <c r="A41" s="8" t="s">
        <v>136</v>
      </c>
      <c r="B41" s="8" t="s">
        <v>117</v>
      </c>
      <c r="C41" s="8" t="s">
        <v>139</v>
      </c>
      <c r="D41" s="8" t="s">
        <v>112</v>
      </c>
      <c r="E41" s="8" t="s">
        <v>119</v>
      </c>
      <c r="F41" s="8" t="s">
        <v>128</v>
      </c>
      <c r="G41" s="8" t="s">
        <v>130</v>
      </c>
      <c r="H41" s="8">
        <v>45</v>
      </c>
      <c r="I41" s="8">
        <v>114754</v>
      </c>
      <c r="J41" s="8">
        <v>36</v>
      </c>
      <c r="K41" s="8">
        <v>16</v>
      </c>
      <c r="L41" s="8">
        <v>8</v>
      </c>
      <c r="M41" s="8">
        <v>6</v>
      </c>
      <c r="N41" s="8">
        <v>42</v>
      </c>
      <c r="O41" t="b">
        <f>OR(Dataset!J41&gt;10,Dataset!L41&gt;5)</f>
        <v>1</v>
      </c>
      <c r="P41" t="b">
        <f>OR(I41&gt;100000,Dataset!M41&gt;=9,Dataset!G41="Boston")</f>
        <v>1</v>
      </c>
      <c r="Q41" t="b">
        <f t="shared" si="0"/>
        <v>0</v>
      </c>
      <c r="R41" t="b">
        <f t="shared" si="1"/>
        <v>0</v>
      </c>
      <c r="S41" t="str">
        <f t="shared" si="2"/>
        <v>Well Paid</v>
      </c>
      <c r="T41" t="str">
        <v>Well Paid</v>
      </c>
    </row>
    <row r="42" spans="1:20" x14ac:dyDescent="0.45">
      <c r="A42" s="9" t="s">
        <v>122</v>
      </c>
      <c r="B42" s="9" t="s">
        <v>117</v>
      </c>
      <c r="C42" s="9" t="s">
        <v>118</v>
      </c>
      <c r="D42" s="9" t="s">
        <v>123</v>
      </c>
      <c r="E42" s="9" t="s">
        <v>119</v>
      </c>
      <c r="F42" s="9" t="s">
        <v>128</v>
      </c>
      <c r="G42" s="9" t="s">
        <v>138</v>
      </c>
      <c r="H42" s="9">
        <v>42</v>
      </c>
      <c r="I42" s="9">
        <v>55518</v>
      </c>
      <c r="J42" s="9">
        <v>36</v>
      </c>
      <c r="K42" s="9">
        <v>2</v>
      </c>
      <c r="L42" s="9">
        <v>8</v>
      </c>
      <c r="M42" s="9">
        <v>1</v>
      </c>
      <c r="N42" s="9">
        <v>59</v>
      </c>
      <c r="O42" t="b">
        <f>OR(Dataset!J42&gt;10,Dataset!L42&gt;5)</f>
        <v>1</v>
      </c>
      <c r="P42" t="b">
        <f>OR(I42&gt;100000,Dataset!M42&gt;=9,Dataset!G42="Boston")</f>
        <v>0</v>
      </c>
      <c r="Q42" t="b">
        <f t="shared" si="0"/>
        <v>0</v>
      </c>
      <c r="R42" t="b">
        <f t="shared" si="1"/>
        <v>0</v>
      </c>
      <c r="S42" t="str">
        <f t="shared" si="2"/>
        <v>Moderate</v>
      </c>
      <c r="T42" t="str">
        <v>Moderate</v>
      </c>
    </row>
    <row r="43" spans="1:20" x14ac:dyDescent="0.45">
      <c r="A43" s="9" t="s">
        <v>141</v>
      </c>
      <c r="B43" s="9" t="s">
        <v>126</v>
      </c>
      <c r="C43" s="9" t="s">
        <v>118</v>
      </c>
      <c r="D43" s="9" t="s">
        <v>123</v>
      </c>
      <c r="E43" s="9" t="s">
        <v>140</v>
      </c>
      <c r="F43" s="9" t="s">
        <v>120</v>
      </c>
      <c r="G43" s="9" t="s">
        <v>121</v>
      </c>
      <c r="H43" s="9">
        <v>48</v>
      </c>
      <c r="I43" s="9">
        <v>114761</v>
      </c>
      <c r="J43" s="9">
        <v>36</v>
      </c>
      <c r="K43" s="9">
        <v>10</v>
      </c>
      <c r="L43" s="9">
        <v>3</v>
      </c>
      <c r="M43" s="9">
        <v>6</v>
      </c>
      <c r="N43" s="9">
        <v>54</v>
      </c>
      <c r="O43" t="b">
        <f>OR(Dataset!J43&gt;10,Dataset!L43&gt;5)</f>
        <v>1</v>
      </c>
      <c r="P43" t="b">
        <f>OR(I43&gt;100000,Dataset!M43&gt;=9,Dataset!G43="Boston")</f>
        <v>1</v>
      </c>
      <c r="Q43" t="b">
        <f t="shared" si="0"/>
        <v>0</v>
      </c>
      <c r="R43" t="b">
        <f t="shared" si="1"/>
        <v>0</v>
      </c>
      <c r="S43" t="str">
        <f t="shared" si="2"/>
        <v>Well Paid</v>
      </c>
      <c r="T43" t="str">
        <v>Well Paid</v>
      </c>
    </row>
    <row r="44" spans="1:20" x14ac:dyDescent="0.45">
      <c r="A44" s="8" t="s">
        <v>122</v>
      </c>
      <c r="B44" s="8" t="s">
        <v>117</v>
      </c>
      <c r="C44" s="8" t="s">
        <v>131</v>
      </c>
      <c r="D44" s="8" t="s">
        <v>134</v>
      </c>
      <c r="E44" s="8" t="s">
        <v>140</v>
      </c>
      <c r="F44" s="8" t="s">
        <v>120</v>
      </c>
      <c r="G44" s="8" t="s">
        <v>130</v>
      </c>
      <c r="H44" s="8">
        <v>49</v>
      </c>
      <c r="I44" s="8">
        <v>116156</v>
      </c>
      <c r="J44" s="8">
        <v>36</v>
      </c>
      <c r="K44" s="8">
        <v>12</v>
      </c>
      <c r="L44" s="8">
        <v>12</v>
      </c>
      <c r="M44" s="8">
        <v>5</v>
      </c>
      <c r="N44" s="8">
        <v>23</v>
      </c>
      <c r="O44" t="b">
        <f>OR(Dataset!J44&gt;10,Dataset!L44&gt;5)</f>
        <v>1</v>
      </c>
      <c r="P44" t="b">
        <f>OR(I44&gt;100000,Dataset!M44&gt;=9,Dataset!G44="Boston")</f>
        <v>1</v>
      </c>
      <c r="Q44" t="b">
        <f t="shared" si="0"/>
        <v>0</v>
      </c>
      <c r="R44" t="b">
        <f t="shared" si="1"/>
        <v>0</v>
      </c>
      <c r="S44" t="str">
        <f t="shared" si="2"/>
        <v>Well Paid</v>
      </c>
      <c r="T44" t="str">
        <v>Well Paid</v>
      </c>
    </row>
    <row r="45" spans="1:20" x14ac:dyDescent="0.45">
      <c r="A45" s="8" t="s">
        <v>141</v>
      </c>
      <c r="B45" s="8" t="s">
        <v>126</v>
      </c>
      <c r="C45" s="8" t="s">
        <v>131</v>
      </c>
      <c r="D45" s="8" t="s">
        <v>134</v>
      </c>
      <c r="E45" s="8" t="s">
        <v>127</v>
      </c>
      <c r="F45" s="8" t="s">
        <v>114</v>
      </c>
      <c r="G45" s="8" t="s">
        <v>138</v>
      </c>
      <c r="H45" s="8">
        <v>27</v>
      </c>
      <c r="I45" s="8">
        <v>58220</v>
      </c>
      <c r="J45" s="8">
        <v>36</v>
      </c>
      <c r="K45" s="8">
        <v>15</v>
      </c>
      <c r="L45" s="8">
        <v>6</v>
      </c>
      <c r="M45" s="8">
        <v>6</v>
      </c>
      <c r="N45" s="8">
        <v>33</v>
      </c>
      <c r="O45" t="b">
        <f>OR(Dataset!J45&gt;10,Dataset!L45&gt;5)</f>
        <v>1</v>
      </c>
      <c r="P45" t="b">
        <f>OR(I45&gt;100000,Dataset!M45&gt;=9,Dataset!G45="Boston")</f>
        <v>0</v>
      </c>
      <c r="Q45" t="b">
        <f t="shared" si="0"/>
        <v>0</v>
      </c>
      <c r="R45" t="b">
        <f t="shared" si="1"/>
        <v>0</v>
      </c>
      <c r="S45" t="str">
        <f t="shared" si="2"/>
        <v>Moderate</v>
      </c>
      <c r="T45" t="str">
        <v>Moderate</v>
      </c>
    </row>
    <row r="46" spans="1:20" x14ac:dyDescent="0.45">
      <c r="A46" s="9" t="s">
        <v>141</v>
      </c>
      <c r="B46" s="9" t="s">
        <v>126</v>
      </c>
      <c r="C46" s="9" t="s">
        <v>118</v>
      </c>
      <c r="D46" s="9" t="s">
        <v>112</v>
      </c>
      <c r="E46" s="9" t="s">
        <v>113</v>
      </c>
      <c r="F46" s="9" t="s">
        <v>128</v>
      </c>
      <c r="G46" s="9" t="s">
        <v>130</v>
      </c>
      <c r="H46" s="9">
        <v>49</v>
      </c>
      <c r="I46" s="9">
        <v>64324</v>
      </c>
      <c r="J46" s="9">
        <v>36</v>
      </c>
      <c r="K46" s="9">
        <v>11</v>
      </c>
      <c r="L46" s="9">
        <v>5</v>
      </c>
      <c r="M46" s="9">
        <v>2</v>
      </c>
      <c r="N46" s="9">
        <v>44</v>
      </c>
      <c r="O46" t="b">
        <f>OR(Dataset!J46&gt;10,Dataset!L46&gt;5)</f>
        <v>1</v>
      </c>
      <c r="P46" t="b">
        <f>OR(I46&gt;100000,Dataset!M46&gt;=9,Dataset!G46="Boston")</f>
        <v>0</v>
      </c>
      <c r="Q46" t="b">
        <f t="shared" si="0"/>
        <v>0</v>
      </c>
      <c r="R46" t="b">
        <f t="shared" si="1"/>
        <v>0</v>
      </c>
      <c r="S46" t="str">
        <f t="shared" si="2"/>
        <v>Moderate</v>
      </c>
      <c r="T46" t="str">
        <v>Moderate</v>
      </c>
    </row>
    <row r="47" spans="1:20" x14ac:dyDescent="0.45">
      <c r="A47" s="8" t="s">
        <v>143</v>
      </c>
      <c r="B47" s="8" t="s">
        <v>126</v>
      </c>
      <c r="C47" s="8" t="s">
        <v>131</v>
      </c>
      <c r="D47" s="8" t="s">
        <v>134</v>
      </c>
      <c r="E47" s="8" t="s">
        <v>137</v>
      </c>
      <c r="F47" s="8" t="s">
        <v>114</v>
      </c>
      <c r="G47" s="8" t="s">
        <v>121</v>
      </c>
      <c r="H47" s="8">
        <v>61</v>
      </c>
      <c r="I47" s="8">
        <v>63002</v>
      </c>
      <c r="J47" s="8">
        <v>36</v>
      </c>
      <c r="K47" s="8">
        <v>2</v>
      </c>
      <c r="L47" s="8">
        <v>11</v>
      </c>
      <c r="M47" s="8">
        <v>4</v>
      </c>
      <c r="N47" s="8">
        <v>23</v>
      </c>
      <c r="O47" t="b">
        <f>OR(Dataset!J47&gt;10,Dataset!L47&gt;5)</f>
        <v>1</v>
      </c>
      <c r="P47" t="b">
        <f>OR(I47&gt;100000,Dataset!M47&gt;=9,Dataset!G47="Boston")</f>
        <v>0</v>
      </c>
      <c r="Q47" t="b">
        <f t="shared" si="0"/>
        <v>0</v>
      </c>
      <c r="R47" t="b">
        <f t="shared" si="1"/>
        <v>0</v>
      </c>
      <c r="S47" t="str">
        <f t="shared" si="2"/>
        <v>Moderate</v>
      </c>
      <c r="T47" t="str">
        <v>Moderate</v>
      </c>
    </row>
    <row r="48" spans="1:20" x14ac:dyDescent="0.45">
      <c r="A48" s="9" t="s">
        <v>141</v>
      </c>
      <c r="B48" s="9" t="s">
        <v>126</v>
      </c>
      <c r="C48" s="9" t="s">
        <v>118</v>
      </c>
      <c r="D48" s="9" t="s">
        <v>134</v>
      </c>
      <c r="E48" s="9" t="s">
        <v>127</v>
      </c>
      <c r="F48" s="9" t="s">
        <v>128</v>
      </c>
      <c r="G48" s="9" t="s">
        <v>142</v>
      </c>
      <c r="H48" s="9">
        <v>48</v>
      </c>
      <c r="I48" s="9">
        <v>48199</v>
      </c>
      <c r="J48" s="9">
        <v>36</v>
      </c>
      <c r="K48" s="9">
        <v>11</v>
      </c>
      <c r="L48" s="9">
        <v>13</v>
      </c>
      <c r="M48" s="9">
        <v>2</v>
      </c>
      <c r="N48" s="9">
        <v>56</v>
      </c>
      <c r="O48" t="b">
        <f>OR(Dataset!J48&gt;10,Dataset!L48&gt;5)</f>
        <v>1</v>
      </c>
      <c r="P48" t="b">
        <f>OR(I48&gt;100000,Dataset!M48&gt;=9,Dataset!G48="Boston")</f>
        <v>0</v>
      </c>
      <c r="Q48" t="b">
        <f t="shared" si="0"/>
        <v>0</v>
      </c>
      <c r="R48" t="b">
        <f t="shared" si="1"/>
        <v>0</v>
      </c>
      <c r="S48" t="str">
        <f t="shared" si="2"/>
        <v>Moderate</v>
      </c>
      <c r="T48" t="str">
        <v>Moderate</v>
      </c>
    </row>
    <row r="49" spans="1:20" x14ac:dyDescent="0.45">
      <c r="A49" s="8" t="s">
        <v>143</v>
      </c>
      <c r="B49" s="8" t="s">
        <v>110</v>
      </c>
      <c r="C49" s="8" t="s">
        <v>111</v>
      </c>
      <c r="D49" s="8" t="s">
        <v>132</v>
      </c>
      <c r="E49" s="8" t="s">
        <v>119</v>
      </c>
      <c r="F49" s="8" t="s">
        <v>120</v>
      </c>
      <c r="G49" s="8" t="s">
        <v>125</v>
      </c>
      <c r="H49" s="8">
        <v>51</v>
      </c>
      <c r="I49" s="8">
        <v>66021</v>
      </c>
      <c r="J49" s="8">
        <v>36</v>
      </c>
      <c r="K49" s="8">
        <v>5</v>
      </c>
      <c r="L49" s="8">
        <v>13</v>
      </c>
      <c r="M49" s="8">
        <v>6</v>
      </c>
      <c r="N49" s="8">
        <v>41</v>
      </c>
      <c r="O49" t="b">
        <f>OR(Dataset!J49&gt;10,Dataset!L49&gt;5)</f>
        <v>1</v>
      </c>
      <c r="P49" t="b">
        <f>OR(I49&gt;100000,Dataset!M49&gt;=9,Dataset!G49="Boston")</f>
        <v>1</v>
      </c>
      <c r="Q49" t="b">
        <f t="shared" si="0"/>
        <v>0</v>
      </c>
      <c r="R49" t="b">
        <f t="shared" si="1"/>
        <v>0</v>
      </c>
      <c r="S49" t="str">
        <f t="shared" si="2"/>
        <v>Moderate</v>
      </c>
      <c r="T49" t="str">
        <v>Moderate</v>
      </c>
    </row>
    <row r="50" spans="1:20" x14ac:dyDescent="0.45">
      <c r="A50" s="8" t="s">
        <v>129</v>
      </c>
      <c r="B50" s="8" t="s">
        <v>126</v>
      </c>
      <c r="C50" s="8" t="s">
        <v>139</v>
      </c>
      <c r="D50" s="8" t="s">
        <v>134</v>
      </c>
      <c r="E50" s="8" t="s">
        <v>124</v>
      </c>
      <c r="F50" s="8" t="s">
        <v>128</v>
      </c>
      <c r="G50" s="8" t="s">
        <v>125</v>
      </c>
      <c r="H50" s="8">
        <v>58</v>
      </c>
      <c r="I50" s="8">
        <v>91610</v>
      </c>
      <c r="J50" s="8">
        <v>36</v>
      </c>
      <c r="K50" s="8">
        <v>2</v>
      </c>
      <c r="L50" s="8">
        <v>5</v>
      </c>
      <c r="M50" s="8">
        <v>5</v>
      </c>
      <c r="N50" s="8">
        <v>52</v>
      </c>
      <c r="O50" t="b">
        <f>OR(Dataset!J50&gt;10,Dataset!L50&gt;5)</f>
        <v>1</v>
      </c>
      <c r="P50" t="b">
        <f>OR(I50&gt;100000,Dataset!M50&gt;=9,Dataset!G50="Boston")</f>
        <v>1</v>
      </c>
      <c r="Q50" t="b">
        <f t="shared" si="0"/>
        <v>0</v>
      </c>
      <c r="R50" t="b">
        <f t="shared" si="1"/>
        <v>0</v>
      </c>
      <c r="S50" t="str">
        <f t="shared" si="2"/>
        <v>Well Paid</v>
      </c>
      <c r="T50" t="str">
        <v>Well Paid</v>
      </c>
    </row>
    <row r="51" spans="1:20" x14ac:dyDescent="0.45">
      <c r="A51" s="8" t="s">
        <v>109</v>
      </c>
      <c r="B51" s="8" t="s">
        <v>110</v>
      </c>
      <c r="C51" s="8" t="s">
        <v>118</v>
      </c>
      <c r="D51" s="8" t="s">
        <v>134</v>
      </c>
      <c r="E51" s="8" t="s">
        <v>140</v>
      </c>
      <c r="F51" s="8" t="s">
        <v>114</v>
      </c>
      <c r="G51" s="8" t="s">
        <v>130</v>
      </c>
      <c r="H51" s="8">
        <v>22</v>
      </c>
      <c r="I51" s="8">
        <v>50936</v>
      </c>
      <c r="J51" s="8">
        <v>36</v>
      </c>
      <c r="K51" s="8">
        <v>19</v>
      </c>
      <c r="L51" s="8">
        <v>7</v>
      </c>
      <c r="M51" s="8">
        <v>2</v>
      </c>
      <c r="N51" s="8">
        <v>23</v>
      </c>
      <c r="O51" t="b">
        <f>OR(Dataset!J51&gt;10,Dataset!L51&gt;5)</f>
        <v>1</v>
      </c>
      <c r="P51" t="b">
        <f>OR(I51&gt;100000,Dataset!M51&gt;=9,Dataset!G51="Boston")</f>
        <v>0</v>
      </c>
      <c r="Q51" t="b">
        <f t="shared" si="0"/>
        <v>0</v>
      </c>
      <c r="R51" t="b">
        <f t="shared" si="1"/>
        <v>0</v>
      </c>
      <c r="S51" t="str">
        <f t="shared" si="2"/>
        <v>Moderate</v>
      </c>
      <c r="T51" t="str">
        <v>Moderate</v>
      </c>
    </row>
    <row r="52" spans="1:20" x14ac:dyDescent="0.45">
      <c r="A52" s="9" t="s">
        <v>143</v>
      </c>
      <c r="B52" s="9" t="s">
        <v>126</v>
      </c>
      <c r="C52" s="9" t="s">
        <v>111</v>
      </c>
      <c r="D52" s="9" t="s">
        <v>134</v>
      </c>
      <c r="E52" s="9" t="s">
        <v>119</v>
      </c>
      <c r="F52" s="9" t="s">
        <v>128</v>
      </c>
      <c r="G52" s="9" t="s">
        <v>133</v>
      </c>
      <c r="H52" s="9">
        <v>24</v>
      </c>
      <c r="I52" s="9">
        <v>104707</v>
      </c>
      <c r="J52" s="9">
        <v>36</v>
      </c>
      <c r="K52" s="9">
        <v>13</v>
      </c>
      <c r="L52" s="9">
        <v>8</v>
      </c>
      <c r="M52" s="9">
        <v>7</v>
      </c>
      <c r="N52" s="9">
        <v>41</v>
      </c>
      <c r="O52" t="b">
        <f>OR(Dataset!J52&gt;10,Dataset!L52&gt;5)</f>
        <v>1</v>
      </c>
      <c r="P52" t="b">
        <f>OR(I52&gt;100000,Dataset!M52&gt;=9,Dataset!G52="Boston")</f>
        <v>1</v>
      </c>
      <c r="Q52" t="b">
        <f t="shared" si="0"/>
        <v>0</v>
      </c>
      <c r="R52" t="b">
        <f t="shared" si="1"/>
        <v>0</v>
      </c>
      <c r="S52" t="str">
        <f t="shared" si="2"/>
        <v>Well Paid</v>
      </c>
      <c r="T52" t="str">
        <v>Well Paid</v>
      </c>
    </row>
    <row r="53" spans="1:20" x14ac:dyDescent="0.45">
      <c r="A53" s="8" t="s">
        <v>143</v>
      </c>
      <c r="B53" s="8" t="s">
        <v>126</v>
      </c>
      <c r="C53" s="8" t="s">
        <v>118</v>
      </c>
      <c r="D53" s="8" t="s">
        <v>134</v>
      </c>
      <c r="E53" s="8" t="s">
        <v>113</v>
      </c>
      <c r="F53" s="8" t="s">
        <v>128</v>
      </c>
      <c r="G53" s="8" t="s">
        <v>133</v>
      </c>
      <c r="H53" s="8">
        <v>31</v>
      </c>
      <c r="I53" s="8">
        <v>101675</v>
      </c>
      <c r="J53" s="8">
        <v>35</v>
      </c>
      <c r="K53" s="8">
        <v>5</v>
      </c>
      <c r="L53" s="8">
        <v>11</v>
      </c>
      <c r="M53" s="8">
        <v>2</v>
      </c>
      <c r="N53" s="8">
        <v>43</v>
      </c>
      <c r="O53" t="b">
        <f>OR(Dataset!J53&gt;10,Dataset!L53&gt;5)</f>
        <v>1</v>
      </c>
      <c r="P53" t="b">
        <f>OR(I53&gt;100000,Dataset!M53&gt;=9,Dataset!G53="Boston")</f>
        <v>1</v>
      </c>
      <c r="Q53" t="b">
        <f t="shared" si="0"/>
        <v>0</v>
      </c>
      <c r="R53" t="b">
        <f t="shared" si="1"/>
        <v>0</v>
      </c>
      <c r="S53" t="str">
        <f t="shared" si="2"/>
        <v>Well Paid</v>
      </c>
      <c r="T53" t="str">
        <v>Well Paid</v>
      </c>
    </row>
    <row r="54" spans="1:20" x14ac:dyDescent="0.45">
      <c r="A54" s="9" t="s">
        <v>109</v>
      </c>
      <c r="B54" s="9" t="s">
        <v>110</v>
      </c>
      <c r="C54" s="9" t="s">
        <v>131</v>
      </c>
      <c r="D54" s="9" t="s">
        <v>134</v>
      </c>
      <c r="E54" s="9" t="s">
        <v>119</v>
      </c>
      <c r="F54" s="9" t="s">
        <v>114</v>
      </c>
      <c r="G54" s="9" t="s">
        <v>130</v>
      </c>
      <c r="H54" s="9">
        <v>27</v>
      </c>
      <c r="I54" s="9">
        <v>33630</v>
      </c>
      <c r="J54" s="9">
        <v>35</v>
      </c>
      <c r="K54" s="9">
        <v>17</v>
      </c>
      <c r="L54" s="9">
        <v>1</v>
      </c>
      <c r="M54" s="9">
        <v>9</v>
      </c>
      <c r="N54" s="9">
        <v>46</v>
      </c>
      <c r="O54" t="b">
        <f>OR(Dataset!J54&gt;10,Dataset!L54&gt;5)</f>
        <v>1</v>
      </c>
      <c r="P54" t="b">
        <f>OR(I54&gt;100000,Dataset!M54&gt;=9,Dataset!G54="Boston")</f>
        <v>1</v>
      </c>
      <c r="Q54" t="b">
        <f t="shared" si="0"/>
        <v>0</v>
      </c>
      <c r="R54" t="b">
        <f t="shared" si="1"/>
        <v>1</v>
      </c>
      <c r="S54" t="str">
        <f t="shared" si="2"/>
        <v>Moderate</v>
      </c>
      <c r="T54" t="str">
        <v>Moderate</v>
      </c>
    </row>
    <row r="55" spans="1:20" x14ac:dyDescent="0.45">
      <c r="A55" s="8" t="s">
        <v>109</v>
      </c>
      <c r="B55" s="8" t="s">
        <v>110</v>
      </c>
      <c r="C55" s="8" t="s">
        <v>118</v>
      </c>
      <c r="D55" s="8" t="s">
        <v>112</v>
      </c>
      <c r="E55" s="8" t="s">
        <v>124</v>
      </c>
      <c r="F55" s="8" t="s">
        <v>120</v>
      </c>
      <c r="G55" s="8" t="s">
        <v>115</v>
      </c>
      <c r="H55" s="8">
        <v>33</v>
      </c>
      <c r="I55" s="8">
        <v>49595</v>
      </c>
      <c r="J55" s="8">
        <v>35</v>
      </c>
      <c r="K55" s="8">
        <v>17</v>
      </c>
      <c r="L55" s="8">
        <v>3</v>
      </c>
      <c r="M55" s="8">
        <v>4</v>
      </c>
      <c r="N55" s="8">
        <v>37</v>
      </c>
      <c r="O55" t="b">
        <f>OR(Dataset!J55&gt;10,Dataset!L55&gt;5)</f>
        <v>1</v>
      </c>
      <c r="P55" t="b">
        <f>OR(I55&gt;100000,Dataset!M55&gt;=9,Dataset!G55="Boston")</f>
        <v>0</v>
      </c>
      <c r="Q55" t="b">
        <f t="shared" si="0"/>
        <v>0</v>
      </c>
      <c r="R55" t="b">
        <f t="shared" si="1"/>
        <v>0</v>
      </c>
      <c r="S55" t="str">
        <f t="shared" si="2"/>
        <v>Moderate</v>
      </c>
      <c r="T55" t="str">
        <v>Moderate</v>
      </c>
    </row>
    <row r="56" spans="1:20" x14ac:dyDescent="0.45">
      <c r="A56" s="9" t="s">
        <v>129</v>
      </c>
      <c r="B56" s="9" t="s">
        <v>126</v>
      </c>
      <c r="C56" s="9" t="s">
        <v>131</v>
      </c>
      <c r="D56" s="9" t="s">
        <v>112</v>
      </c>
      <c r="E56" s="9" t="s">
        <v>137</v>
      </c>
      <c r="F56" s="9" t="s">
        <v>114</v>
      </c>
      <c r="G56" s="9" t="s">
        <v>130</v>
      </c>
      <c r="H56" s="9">
        <v>51</v>
      </c>
      <c r="I56" s="9">
        <v>92154</v>
      </c>
      <c r="J56" s="9">
        <v>35</v>
      </c>
      <c r="K56" s="9">
        <v>2</v>
      </c>
      <c r="L56" s="9">
        <v>11</v>
      </c>
      <c r="M56" s="9">
        <v>7</v>
      </c>
      <c r="N56" s="9">
        <v>59</v>
      </c>
      <c r="O56" t="b">
        <f>OR(Dataset!J56&gt;10,Dataset!L56&gt;5)</f>
        <v>1</v>
      </c>
      <c r="P56" t="b">
        <f>OR(I56&gt;100000,Dataset!M56&gt;=9,Dataset!G56="Boston")</f>
        <v>0</v>
      </c>
      <c r="Q56" t="b">
        <f t="shared" si="0"/>
        <v>0</v>
      </c>
      <c r="R56" t="b">
        <f t="shared" si="1"/>
        <v>0</v>
      </c>
      <c r="S56" t="str">
        <f t="shared" si="2"/>
        <v>Well Paid</v>
      </c>
      <c r="T56" t="str">
        <v>Well Paid</v>
      </c>
    </row>
    <row r="57" spans="1:20" x14ac:dyDescent="0.45">
      <c r="A57" s="9" t="s">
        <v>116</v>
      </c>
      <c r="B57" s="9" t="s">
        <v>110</v>
      </c>
      <c r="C57" s="9" t="s">
        <v>131</v>
      </c>
      <c r="D57" s="9" t="s">
        <v>112</v>
      </c>
      <c r="E57" s="9" t="s">
        <v>124</v>
      </c>
      <c r="F57" s="9" t="s">
        <v>128</v>
      </c>
      <c r="G57" s="9" t="s">
        <v>138</v>
      </c>
      <c r="H57" s="9">
        <v>59</v>
      </c>
      <c r="I57" s="9">
        <v>45072</v>
      </c>
      <c r="J57" s="9">
        <v>35</v>
      </c>
      <c r="K57" s="9">
        <v>11</v>
      </c>
      <c r="L57" s="9">
        <v>10</v>
      </c>
      <c r="M57" s="9">
        <v>2</v>
      </c>
      <c r="N57" s="9">
        <v>28</v>
      </c>
      <c r="O57" t="b">
        <f>OR(Dataset!J57&gt;10,Dataset!L57&gt;5)</f>
        <v>1</v>
      </c>
      <c r="P57" t="b">
        <f>OR(I57&gt;100000,Dataset!M57&gt;=9,Dataset!G57="Boston")</f>
        <v>0</v>
      </c>
      <c r="Q57" t="b">
        <f t="shared" si="0"/>
        <v>0</v>
      </c>
      <c r="R57" t="b">
        <f t="shared" si="1"/>
        <v>0</v>
      </c>
      <c r="S57" t="str">
        <f t="shared" si="2"/>
        <v>Moderate</v>
      </c>
      <c r="T57" t="str">
        <v>Moderate</v>
      </c>
    </row>
    <row r="58" spans="1:20" x14ac:dyDescent="0.45">
      <c r="A58" s="9" t="s">
        <v>109</v>
      </c>
      <c r="B58" s="9" t="s">
        <v>126</v>
      </c>
      <c r="C58" s="9" t="s">
        <v>118</v>
      </c>
      <c r="D58" s="9" t="s">
        <v>123</v>
      </c>
      <c r="E58" s="9" t="s">
        <v>124</v>
      </c>
      <c r="F58" s="9" t="s">
        <v>120</v>
      </c>
      <c r="G58" s="9" t="s">
        <v>142</v>
      </c>
      <c r="H58" s="9">
        <v>35</v>
      </c>
      <c r="I58" s="9">
        <v>37190</v>
      </c>
      <c r="J58" s="9">
        <v>35</v>
      </c>
      <c r="K58" s="9">
        <v>10</v>
      </c>
      <c r="L58" s="9">
        <v>3</v>
      </c>
      <c r="M58" s="9">
        <v>4</v>
      </c>
      <c r="N58" s="9">
        <v>26</v>
      </c>
      <c r="O58" t="b">
        <f>OR(Dataset!J58&gt;10,Dataset!L58&gt;5)</f>
        <v>1</v>
      </c>
      <c r="P58" t="b">
        <f>OR(I58&gt;100000,Dataset!M58&gt;=9,Dataset!G58="Boston")</f>
        <v>0</v>
      </c>
      <c r="Q58" t="b">
        <f t="shared" si="0"/>
        <v>0</v>
      </c>
      <c r="R58" t="b">
        <f t="shared" si="1"/>
        <v>0</v>
      </c>
      <c r="S58" t="str">
        <f t="shared" si="2"/>
        <v>Moderate</v>
      </c>
      <c r="T58" t="str">
        <v>Moderate</v>
      </c>
    </row>
    <row r="59" spans="1:20" x14ac:dyDescent="0.45">
      <c r="A59" s="9" t="s">
        <v>141</v>
      </c>
      <c r="B59" s="9" t="s">
        <v>110</v>
      </c>
      <c r="C59" s="9" t="s">
        <v>111</v>
      </c>
      <c r="D59" s="9" t="s">
        <v>134</v>
      </c>
      <c r="E59" s="9" t="s">
        <v>119</v>
      </c>
      <c r="F59" s="9" t="s">
        <v>114</v>
      </c>
      <c r="G59" s="9" t="s">
        <v>142</v>
      </c>
      <c r="H59" s="9">
        <v>49</v>
      </c>
      <c r="I59" s="9">
        <v>86071</v>
      </c>
      <c r="J59" s="9">
        <v>35</v>
      </c>
      <c r="K59" s="9">
        <v>4</v>
      </c>
      <c r="L59" s="9">
        <v>11</v>
      </c>
      <c r="M59" s="9">
        <v>1</v>
      </c>
      <c r="N59" s="9">
        <v>44</v>
      </c>
      <c r="O59" t="b">
        <f>OR(Dataset!J59&gt;10,Dataset!L59&gt;5)</f>
        <v>1</v>
      </c>
      <c r="P59" t="b">
        <f>OR(I59&gt;100000,Dataset!M59&gt;=9,Dataset!G59="Boston")</f>
        <v>0</v>
      </c>
      <c r="Q59" t="b">
        <f t="shared" si="0"/>
        <v>0</v>
      </c>
      <c r="R59" t="b">
        <f t="shared" si="1"/>
        <v>0</v>
      </c>
      <c r="S59" t="str">
        <f t="shared" si="2"/>
        <v>Well Paid</v>
      </c>
      <c r="T59" t="str">
        <v>Well Paid</v>
      </c>
    </row>
    <row r="60" spans="1:20" x14ac:dyDescent="0.45">
      <c r="A60" s="9" t="s">
        <v>116</v>
      </c>
      <c r="B60" s="9" t="s">
        <v>126</v>
      </c>
      <c r="C60" s="9" t="s">
        <v>139</v>
      </c>
      <c r="D60" s="9" t="s">
        <v>134</v>
      </c>
      <c r="E60" s="9" t="s">
        <v>127</v>
      </c>
      <c r="F60" s="9" t="s">
        <v>128</v>
      </c>
      <c r="G60" s="9" t="s">
        <v>125</v>
      </c>
      <c r="H60" s="9">
        <v>35</v>
      </c>
      <c r="I60" s="9">
        <v>115992</v>
      </c>
      <c r="J60" s="9">
        <v>35</v>
      </c>
      <c r="K60" s="9">
        <v>17</v>
      </c>
      <c r="L60" s="9">
        <v>5</v>
      </c>
      <c r="M60" s="9">
        <v>3</v>
      </c>
      <c r="N60" s="9">
        <v>20</v>
      </c>
      <c r="O60" t="b">
        <f>OR(Dataset!J60&gt;10,Dataset!L60&gt;5)</f>
        <v>1</v>
      </c>
      <c r="P60" t="b">
        <f>OR(I60&gt;100000,Dataset!M60&gt;=9,Dataset!G60="Boston")</f>
        <v>1</v>
      </c>
      <c r="Q60" t="b">
        <f t="shared" si="0"/>
        <v>0</v>
      </c>
      <c r="R60" t="b">
        <f t="shared" si="1"/>
        <v>0</v>
      </c>
      <c r="S60" t="str">
        <f t="shared" si="2"/>
        <v>Well Paid</v>
      </c>
      <c r="T60" t="str">
        <v>Well Paid</v>
      </c>
    </row>
    <row r="61" spans="1:20" x14ac:dyDescent="0.45">
      <c r="A61" s="8" t="s">
        <v>141</v>
      </c>
      <c r="B61" s="8" t="s">
        <v>126</v>
      </c>
      <c r="C61" s="8" t="s">
        <v>111</v>
      </c>
      <c r="D61" s="8" t="s">
        <v>132</v>
      </c>
      <c r="E61" s="8" t="s">
        <v>124</v>
      </c>
      <c r="F61" s="8" t="s">
        <v>128</v>
      </c>
      <c r="G61" s="8" t="s">
        <v>142</v>
      </c>
      <c r="H61" s="8">
        <v>58</v>
      </c>
      <c r="I61" s="8">
        <v>115896</v>
      </c>
      <c r="J61" s="8">
        <v>35</v>
      </c>
      <c r="K61" s="8">
        <v>15</v>
      </c>
      <c r="L61" s="8">
        <v>6</v>
      </c>
      <c r="M61" s="8">
        <v>9</v>
      </c>
      <c r="N61" s="8">
        <v>56</v>
      </c>
      <c r="O61" t="b">
        <f>OR(Dataset!J61&gt;10,Dataset!L61&gt;5)</f>
        <v>1</v>
      </c>
      <c r="P61" t="b">
        <f>OR(I61&gt;100000,Dataset!M61&gt;=9,Dataset!G61="Boston")</f>
        <v>1</v>
      </c>
      <c r="Q61" t="b">
        <f t="shared" si="0"/>
        <v>0</v>
      </c>
      <c r="R61" t="b">
        <f t="shared" si="1"/>
        <v>0</v>
      </c>
      <c r="S61" t="str">
        <f t="shared" si="2"/>
        <v>Well Paid</v>
      </c>
      <c r="T61" t="str">
        <v>Well Paid</v>
      </c>
    </row>
    <row r="62" spans="1:20" x14ac:dyDescent="0.45">
      <c r="A62" s="9" t="s">
        <v>141</v>
      </c>
      <c r="B62" s="9" t="s">
        <v>117</v>
      </c>
      <c r="C62" s="9" t="s">
        <v>118</v>
      </c>
      <c r="D62" s="9" t="s">
        <v>134</v>
      </c>
      <c r="E62" s="9" t="s">
        <v>135</v>
      </c>
      <c r="F62" s="9" t="s">
        <v>128</v>
      </c>
      <c r="G62" s="9" t="s">
        <v>125</v>
      </c>
      <c r="H62" s="9">
        <v>60</v>
      </c>
      <c r="I62" s="9">
        <v>106240</v>
      </c>
      <c r="J62" s="9">
        <v>35</v>
      </c>
      <c r="K62" s="9">
        <v>12</v>
      </c>
      <c r="L62" s="9">
        <v>10</v>
      </c>
      <c r="M62" s="9">
        <v>3</v>
      </c>
      <c r="N62" s="9">
        <v>37</v>
      </c>
      <c r="O62" t="b">
        <f>OR(Dataset!J62&gt;10,Dataset!L62&gt;5)</f>
        <v>1</v>
      </c>
      <c r="P62" t="b">
        <f>OR(I62&gt;100000,Dataset!M62&gt;=9,Dataset!G62="Boston")</f>
        <v>1</v>
      </c>
      <c r="Q62" t="b">
        <f t="shared" si="0"/>
        <v>0</v>
      </c>
      <c r="R62" t="b">
        <f t="shared" si="1"/>
        <v>0</v>
      </c>
      <c r="S62" t="str">
        <f t="shared" si="2"/>
        <v>Well Paid</v>
      </c>
      <c r="T62" t="str">
        <v>Well Paid</v>
      </c>
    </row>
    <row r="63" spans="1:20" x14ac:dyDescent="0.45">
      <c r="A63" s="8" t="s">
        <v>116</v>
      </c>
      <c r="B63" s="8" t="s">
        <v>126</v>
      </c>
      <c r="C63" s="8" t="s">
        <v>118</v>
      </c>
      <c r="D63" s="8" t="s">
        <v>132</v>
      </c>
      <c r="E63" s="8" t="s">
        <v>127</v>
      </c>
      <c r="F63" s="8" t="s">
        <v>114</v>
      </c>
      <c r="G63" s="8" t="s">
        <v>138</v>
      </c>
      <c r="H63" s="8">
        <v>26</v>
      </c>
      <c r="I63" s="8">
        <v>77562</v>
      </c>
      <c r="J63" s="8">
        <v>35</v>
      </c>
      <c r="K63" s="8">
        <v>13</v>
      </c>
      <c r="L63" s="8">
        <v>3</v>
      </c>
      <c r="M63" s="8">
        <v>8</v>
      </c>
      <c r="N63" s="8">
        <v>47</v>
      </c>
      <c r="O63" t="b">
        <f>OR(Dataset!J63&gt;10,Dataset!L63&gt;5)</f>
        <v>1</v>
      </c>
      <c r="P63" t="b">
        <f>OR(I63&gt;100000,Dataset!M63&gt;=9,Dataset!G63="Boston")</f>
        <v>0</v>
      </c>
      <c r="Q63" t="b">
        <f t="shared" si="0"/>
        <v>0</v>
      </c>
      <c r="R63" t="b">
        <f t="shared" si="1"/>
        <v>0</v>
      </c>
      <c r="S63" t="str">
        <f t="shared" si="2"/>
        <v>Moderate</v>
      </c>
      <c r="T63" t="str">
        <v>Moderate</v>
      </c>
    </row>
    <row r="64" spans="1:20" x14ac:dyDescent="0.45">
      <c r="A64" s="9" t="s">
        <v>122</v>
      </c>
      <c r="B64" s="9" t="s">
        <v>110</v>
      </c>
      <c r="C64" s="9" t="s">
        <v>118</v>
      </c>
      <c r="D64" s="9" t="s">
        <v>123</v>
      </c>
      <c r="E64" s="9" t="s">
        <v>124</v>
      </c>
      <c r="F64" s="9" t="s">
        <v>120</v>
      </c>
      <c r="G64" s="9" t="s">
        <v>125</v>
      </c>
      <c r="H64" s="9">
        <v>44</v>
      </c>
      <c r="I64" s="9">
        <v>78515</v>
      </c>
      <c r="J64" s="9">
        <v>34</v>
      </c>
      <c r="K64" s="9">
        <v>12</v>
      </c>
      <c r="L64" s="9">
        <v>13</v>
      </c>
      <c r="M64" s="9">
        <v>2</v>
      </c>
      <c r="N64" s="9">
        <v>36</v>
      </c>
      <c r="O64" t="b">
        <f>OR(Dataset!J64&gt;10,Dataset!L64&gt;5)</f>
        <v>1</v>
      </c>
      <c r="P64" t="b">
        <f>OR(I64&gt;100000,Dataset!M64&gt;=9,Dataset!G64="Boston")</f>
        <v>1</v>
      </c>
      <c r="Q64" t="b">
        <f t="shared" si="0"/>
        <v>0</v>
      </c>
      <c r="R64" t="b">
        <f t="shared" si="1"/>
        <v>0</v>
      </c>
      <c r="S64" t="str">
        <f t="shared" si="2"/>
        <v>Moderate</v>
      </c>
      <c r="T64" t="str">
        <v>Moderate</v>
      </c>
    </row>
    <row r="65" spans="1:20" x14ac:dyDescent="0.45">
      <c r="A65" s="9" t="s">
        <v>109</v>
      </c>
      <c r="B65" s="9" t="s">
        <v>110</v>
      </c>
      <c r="C65" s="9" t="s">
        <v>131</v>
      </c>
      <c r="D65" s="9" t="s">
        <v>132</v>
      </c>
      <c r="E65" s="9" t="s">
        <v>137</v>
      </c>
      <c r="F65" s="9" t="s">
        <v>114</v>
      </c>
      <c r="G65" s="9" t="s">
        <v>138</v>
      </c>
      <c r="H65" s="9">
        <v>31</v>
      </c>
      <c r="I65" s="9">
        <v>32352</v>
      </c>
      <c r="J65" s="9">
        <v>34</v>
      </c>
      <c r="K65" s="9">
        <v>11</v>
      </c>
      <c r="L65" s="9">
        <v>4</v>
      </c>
      <c r="M65" s="9">
        <v>7</v>
      </c>
      <c r="N65" s="9">
        <v>54</v>
      </c>
      <c r="O65" t="b">
        <f>OR(Dataset!J65&gt;10,Dataset!L65&gt;5)</f>
        <v>1</v>
      </c>
      <c r="P65" t="b">
        <f>OR(I65&gt;100000,Dataset!M65&gt;=9,Dataset!G65="Boston")</f>
        <v>0</v>
      </c>
      <c r="Q65" t="b">
        <f t="shared" si="0"/>
        <v>0</v>
      </c>
      <c r="R65" t="b">
        <f t="shared" si="1"/>
        <v>1</v>
      </c>
      <c r="S65" t="str">
        <f t="shared" si="2"/>
        <v>Moderate</v>
      </c>
      <c r="T65" t="str">
        <v>Moderate</v>
      </c>
    </row>
    <row r="66" spans="1:20" x14ac:dyDescent="0.45">
      <c r="A66" s="9" t="s">
        <v>122</v>
      </c>
      <c r="B66" s="9" t="s">
        <v>126</v>
      </c>
      <c r="C66" s="9" t="s">
        <v>139</v>
      </c>
      <c r="D66" s="9" t="s">
        <v>112</v>
      </c>
      <c r="E66" s="9" t="s">
        <v>137</v>
      </c>
      <c r="F66" s="9" t="s">
        <v>128</v>
      </c>
      <c r="G66" s="9" t="s">
        <v>121</v>
      </c>
      <c r="H66" s="9">
        <v>42</v>
      </c>
      <c r="I66" s="9">
        <v>116836</v>
      </c>
      <c r="J66" s="9">
        <v>34</v>
      </c>
      <c r="K66" s="9">
        <v>10</v>
      </c>
      <c r="L66" s="9">
        <v>4</v>
      </c>
      <c r="M66" s="9">
        <v>8</v>
      </c>
      <c r="N66" s="9">
        <v>43</v>
      </c>
      <c r="O66" t="b">
        <f>OR(Dataset!J66&gt;10,Dataset!L66&gt;5)</f>
        <v>1</v>
      </c>
      <c r="P66" t="b">
        <f>OR(I66&gt;100000,Dataset!M66&gt;=9,Dataset!G66="Boston")</f>
        <v>1</v>
      </c>
      <c r="Q66" t="b">
        <f t="shared" si="0"/>
        <v>1</v>
      </c>
      <c r="R66" t="b">
        <f t="shared" si="1"/>
        <v>0</v>
      </c>
      <c r="S66" t="str">
        <f t="shared" si="2"/>
        <v>Well Paid</v>
      </c>
      <c r="T66" t="str">
        <v>Well Paid</v>
      </c>
    </row>
    <row r="67" spans="1:20" x14ac:dyDescent="0.45">
      <c r="A67" s="9" t="s">
        <v>122</v>
      </c>
      <c r="B67" s="9" t="s">
        <v>126</v>
      </c>
      <c r="C67" s="9" t="s">
        <v>139</v>
      </c>
      <c r="D67" s="9" t="s">
        <v>134</v>
      </c>
      <c r="E67" s="9" t="s">
        <v>135</v>
      </c>
      <c r="F67" s="9" t="s">
        <v>128</v>
      </c>
      <c r="G67" s="9" t="s">
        <v>130</v>
      </c>
      <c r="H67" s="9">
        <v>57</v>
      </c>
      <c r="I67" s="9">
        <v>48951</v>
      </c>
      <c r="J67" s="9">
        <v>34</v>
      </c>
      <c r="K67" s="9">
        <v>17</v>
      </c>
      <c r="L67" s="9">
        <v>6</v>
      </c>
      <c r="M67" s="9">
        <v>4</v>
      </c>
      <c r="N67" s="9">
        <v>51</v>
      </c>
      <c r="O67" t="b">
        <f>OR(Dataset!J67&gt;10,Dataset!L67&gt;5)</f>
        <v>1</v>
      </c>
      <c r="P67" t="b">
        <f>OR(I67&gt;100000,Dataset!M67&gt;=9,Dataset!G67="Boston")</f>
        <v>0</v>
      </c>
      <c r="Q67" t="b">
        <f t="shared" ref="Q67:Q130" si="3">AND(A67=$A$42,M67&gt;7)</f>
        <v>0</v>
      </c>
      <c r="R67" t="b">
        <f t="shared" ref="R67:R130" si="4">AND(A67=$A$28,N67&gt;40)</f>
        <v>0</v>
      </c>
      <c r="S67" t="str">
        <f t="shared" ref="S67:S130" si="5">IF(I67&gt;80000,"Well Paid","Moderate")</f>
        <v>Moderate</v>
      </c>
      <c r="T67" t="str">
        <v>Moderate</v>
      </c>
    </row>
    <row r="68" spans="1:20" x14ac:dyDescent="0.45">
      <c r="A68" s="9" t="s">
        <v>109</v>
      </c>
      <c r="B68" s="9" t="s">
        <v>117</v>
      </c>
      <c r="C68" s="9" t="s">
        <v>131</v>
      </c>
      <c r="D68" s="9" t="s">
        <v>112</v>
      </c>
      <c r="E68" s="9" t="s">
        <v>124</v>
      </c>
      <c r="F68" s="9" t="s">
        <v>114</v>
      </c>
      <c r="G68" s="9" t="s">
        <v>133</v>
      </c>
      <c r="H68" s="9">
        <v>30</v>
      </c>
      <c r="I68" s="9">
        <v>88954</v>
      </c>
      <c r="J68" s="9">
        <v>34</v>
      </c>
      <c r="K68" s="9">
        <v>11</v>
      </c>
      <c r="L68" s="9">
        <v>3</v>
      </c>
      <c r="M68" s="9">
        <v>8</v>
      </c>
      <c r="N68" s="9">
        <v>30</v>
      </c>
      <c r="O68" t="b">
        <f>OR(Dataset!J68&gt;10,Dataset!L68&gt;5)</f>
        <v>1</v>
      </c>
      <c r="P68" t="b">
        <f>OR(I68&gt;100000,Dataset!M68&gt;=9,Dataset!G68="Boston")</f>
        <v>0</v>
      </c>
      <c r="Q68" t="b">
        <f t="shared" si="3"/>
        <v>0</v>
      </c>
      <c r="R68" t="b">
        <f t="shared" si="4"/>
        <v>0</v>
      </c>
      <c r="S68" t="str">
        <f t="shared" si="5"/>
        <v>Well Paid</v>
      </c>
      <c r="T68" t="str">
        <v>Well Paid</v>
      </c>
    </row>
    <row r="69" spans="1:20" x14ac:dyDescent="0.45">
      <c r="A69" s="8" t="s">
        <v>109</v>
      </c>
      <c r="B69" s="8" t="s">
        <v>126</v>
      </c>
      <c r="C69" s="8" t="s">
        <v>111</v>
      </c>
      <c r="D69" s="8" t="s">
        <v>132</v>
      </c>
      <c r="E69" s="8" t="s">
        <v>135</v>
      </c>
      <c r="F69" s="8" t="s">
        <v>114</v>
      </c>
      <c r="G69" s="8" t="s">
        <v>125</v>
      </c>
      <c r="H69" s="8">
        <v>45</v>
      </c>
      <c r="I69" s="8">
        <v>54045</v>
      </c>
      <c r="J69" s="8">
        <v>34</v>
      </c>
      <c r="K69" s="8">
        <v>15</v>
      </c>
      <c r="L69" s="8">
        <v>2</v>
      </c>
      <c r="M69" s="8">
        <v>8</v>
      </c>
      <c r="N69" s="8">
        <v>37</v>
      </c>
      <c r="O69" t="b">
        <f>OR(Dataset!J69&gt;10,Dataset!L69&gt;5)</f>
        <v>1</v>
      </c>
      <c r="P69" t="b">
        <f>OR(I69&gt;100000,Dataset!M69&gt;=9,Dataset!G69="Boston")</f>
        <v>1</v>
      </c>
      <c r="Q69" t="b">
        <f t="shared" si="3"/>
        <v>0</v>
      </c>
      <c r="R69" t="b">
        <f t="shared" si="4"/>
        <v>0</v>
      </c>
      <c r="S69" t="str">
        <f t="shared" si="5"/>
        <v>Moderate</v>
      </c>
      <c r="T69" t="str">
        <v>Moderate</v>
      </c>
    </row>
    <row r="70" spans="1:20" x14ac:dyDescent="0.45">
      <c r="A70" s="8" t="s">
        <v>109</v>
      </c>
      <c r="B70" s="8" t="s">
        <v>110</v>
      </c>
      <c r="C70" s="8" t="s">
        <v>131</v>
      </c>
      <c r="D70" s="8" t="s">
        <v>123</v>
      </c>
      <c r="E70" s="8" t="s">
        <v>127</v>
      </c>
      <c r="F70" s="8" t="s">
        <v>128</v>
      </c>
      <c r="G70" s="8" t="s">
        <v>115</v>
      </c>
      <c r="H70" s="8">
        <v>51</v>
      </c>
      <c r="I70" s="8">
        <v>116698</v>
      </c>
      <c r="J70" s="8">
        <v>34</v>
      </c>
      <c r="K70" s="8">
        <v>16</v>
      </c>
      <c r="L70" s="8">
        <v>8</v>
      </c>
      <c r="M70" s="8">
        <v>9</v>
      </c>
      <c r="N70" s="8">
        <v>51</v>
      </c>
      <c r="O70" t="b">
        <f>OR(Dataset!J70&gt;10,Dataset!L70&gt;5)</f>
        <v>1</v>
      </c>
      <c r="P70" t="b">
        <f>OR(I70&gt;100000,Dataset!M70&gt;=9,Dataset!G70="Boston")</f>
        <v>1</v>
      </c>
      <c r="Q70" t="b">
        <f t="shared" si="3"/>
        <v>0</v>
      </c>
      <c r="R70" t="b">
        <f t="shared" si="4"/>
        <v>1</v>
      </c>
      <c r="S70" t="str">
        <f t="shared" si="5"/>
        <v>Well Paid</v>
      </c>
      <c r="T70" t="str">
        <v>Well Paid</v>
      </c>
    </row>
    <row r="71" spans="1:20" x14ac:dyDescent="0.45">
      <c r="A71" s="9" t="s">
        <v>122</v>
      </c>
      <c r="B71" s="9" t="s">
        <v>126</v>
      </c>
      <c r="C71" s="9" t="s">
        <v>118</v>
      </c>
      <c r="D71" s="9" t="s">
        <v>112</v>
      </c>
      <c r="E71" s="9" t="s">
        <v>113</v>
      </c>
      <c r="F71" s="9" t="s">
        <v>120</v>
      </c>
      <c r="G71" s="9" t="s">
        <v>125</v>
      </c>
      <c r="H71" s="9">
        <v>59</v>
      </c>
      <c r="I71" s="9">
        <v>107064</v>
      </c>
      <c r="J71" s="9">
        <v>34</v>
      </c>
      <c r="K71" s="9">
        <v>18</v>
      </c>
      <c r="L71" s="9">
        <v>4</v>
      </c>
      <c r="M71" s="9">
        <v>8</v>
      </c>
      <c r="N71" s="9">
        <v>55</v>
      </c>
      <c r="O71" t="b">
        <f>OR(Dataset!J71&gt;10,Dataset!L71&gt;5)</f>
        <v>1</v>
      </c>
      <c r="P71" t="b">
        <f>OR(I71&gt;100000,Dataset!M71&gt;=9,Dataset!G71="Boston")</f>
        <v>1</v>
      </c>
      <c r="Q71" t="b">
        <f t="shared" si="3"/>
        <v>1</v>
      </c>
      <c r="R71" t="b">
        <f t="shared" si="4"/>
        <v>0</v>
      </c>
      <c r="S71" t="str">
        <f t="shared" si="5"/>
        <v>Well Paid</v>
      </c>
      <c r="T71" t="str">
        <v>Well Paid</v>
      </c>
    </row>
    <row r="72" spans="1:20" x14ac:dyDescent="0.45">
      <c r="A72" s="8" t="s">
        <v>141</v>
      </c>
      <c r="B72" s="8" t="s">
        <v>126</v>
      </c>
      <c r="C72" s="8" t="s">
        <v>139</v>
      </c>
      <c r="D72" s="8" t="s">
        <v>134</v>
      </c>
      <c r="E72" s="8" t="s">
        <v>119</v>
      </c>
      <c r="F72" s="8" t="s">
        <v>128</v>
      </c>
      <c r="G72" s="8" t="s">
        <v>133</v>
      </c>
      <c r="H72" s="8">
        <v>35</v>
      </c>
      <c r="I72" s="8">
        <v>76092</v>
      </c>
      <c r="J72" s="8">
        <v>34</v>
      </c>
      <c r="K72" s="8">
        <v>15</v>
      </c>
      <c r="L72" s="8">
        <v>14</v>
      </c>
      <c r="M72" s="8">
        <v>1</v>
      </c>
      <c r="N72" s="8">
        <v>47</v>
      </c>
      <c r="O72" t="b">
        <f>OR(Dataset!J72&gt;10,Dataset!L72&gt;5)</f>
        <v>1</v>
      </c>
      <c r="P72" t="b">
        <f>OR(I72&gt;100000,Dataset!M72&gt;=9,Dataset!G72="Boston")</f>
        <v>0</v>
      </c>
      <c r="Q72" t="b">
        <f t="shared" si="3"/>
        <v>0</v>
      </c>
      <c r="R72" t="b">
        <f t="shared" si="4"/>
        <v>0</v>
      </c>
      <c r="S72" t="str">
        <f t="shared" si="5"/>
        <v>Moderate</v>
      </c>
      <c r="T72" t="str">
        <v>Moderate</v>
      </c>
    </row>
    <row r="73" spans="1:20" x14ac:dyDescent="0.45">
      <c r="A73" s="9" t="s">
        <v>122</v>
      </c>
      <c r="B73" s="9" t="s">
        <v>126</v>
      </c>
      <c r="C73" s="9" t="s">
        <v>139</v>
      </c>
      <c r="D73" s="9" t="s">
        <v>134</v>
      </c>
      <c r="E73" s="9" t="s">
        <v>140</v>
      </c>
      <c r="F73" s="9" t="s">
        <v>114</v>
      </c>
      <c r="G73" s="9" t="s">
        <v>142</v>
      </c>
      <c r="H73" s="9">
        <v>38</v>
      </c>
      <c r="I73" s="9">
        <v>119571</v>
      </c>
      <c r="J73" s="9">
        <v>34</v>
      </c>
      <c r="K73" s="9">
        <v>15</v>
      </c>
      <c r="L73" s="9">
        <v>9</v>
      </c>
      <c r="M73" s="9">
        <v>8</v>
      </c>
      <c r="N73" s="9">
        <v>35</v>
      </c>
      <c r="O73" t="b">
        <f>OR(Dataset!J73&gt;10,Dataset!L73&gt;5)</f>
        <v>1</v>
      </c>
      <c r="P73" t="b">
        <f>OR(I73&gt;100000,Dataset!M73&gt;=9,Dataset!G73="Boston")</f>
        <v>1</v>
      </c>
      <c r="Q73" t="b">
        <f t="shared" si="3"/>
        <v>1</v>
      </c>
      <c r="R73" t="b">
        <f t="shared" si="4"/>
        <v>0</v>
      </c>
      <c r="S73" t="str">
        <f t="shared" si="5"/>
        <v>Well Paid</v>
      </c>
      <c r="T73" t="str">
        <v>Well Paid</v>
      </c>
    </row>
    <row r="74" spans="1:20" x14ac:dyDescent="0.45">
      <c r="A74" s="9" t="s">
        <v>141</v>
      </c>
      <c r="B74" s="9" t="s">
        <v>126</v>
      </c>
      <c r="C74" s="9" t="s">
        <v>131</v>
      </c>
      <c r="D74" s="9" t="s">
        <v>134</v>
      </c>
      <c r="E74" s="9" t="s">
        <v>127</v>
      </c>
      <c r="F74" s="9" t="s">
        <v>114</v>
      </c>
      <c r="G74" s="9" t="s">
        <v>133</v>
      </c>
      <c r="H74" s="9">
        <v>56</v>
      </c>
      <c r="I74" s="9">
        <v>104619</v>
      </c>
      <c r="J74" s="9">
        <v>34</v>
      </c>
      <c r="K74" s="9">
        <v>8</v>
      </c>
      <c r="L74" s="9">
        <v>13</v>
      </c>
      <c r="M74" s="9">
        <v>3</v>
      </c>
      <c r="N74" s="9">
        <v>49</v>
      </c>
      <c r="O74" t="b">
        <f>OR(Dataset!J74&gt;10,Dataset!L74&gt;5)</f>
        <v>1</v>
      </c>
      <c r="P74" t="b">
        <f>OR(I74&gt;100000,Dataset!M74&gt;=9,Dataset!G74="Boston")</f>
        <v>1</v>
      </c>
      <c r="Q74" t="b">
        <f t="shared" si="3"/>
        <v>0</v>
      </c>
      <c r="R74" t="b">
        <f t="shared" si="4"/>
        <v>0</v>
      </c>
      <c r="S74" t="str">
        <f t="shared" si="5"/>
        <v>Well Paid</v>
      </c>
      <c r="T74" t="str">
        <v>Well Paid</v>
      </c>
    </row>
    <row r="75" spans="1:20" x14ac:dyDescent="0.45">
      <c r="A75" s="9" t="s">
        <v>143</v>
      </c>
      <c r="B75" s="9" t="s">
        <v>110</v>
      </c>
      <c r="C75" s="9" t="s">
        <v>139</v>
      </c>
      <c r="D75" s="9" t="s">
        <v>123</v>
      </c>
      <c r="E75" s="9" t="s">
        <v>113</v>
      </c>
      <c r="F75" s="9" t="s">
        <v>114</v>
      </c>
      <c r="G75" s="9" t="s">
        <v>115</v>
      </c>
      <c r="H75" s="9">
        <v>45</v>
      </c>
      <c r="I75" s="9">
        <v>53554</v>
      </c>
      <c r="J75" s="9">
        <v>34</v>
      </c>
      <c r="K75" s="9">
        <v>12</v>
      </c>
      <c r="L75" s="9">
        <v>2</v>
      </c>
      <c r="M75" s="9">
        <v>2</v>
      </c>
      <c r="N75" s="9">
        <v>49</v>
      </c>
      <c r="O75" t="b">
        <f>OR(Dataset!J75&gt;10,Dataset!L75&gt;5)</f>
        <v>1</v>
      </c>
      <c r="P75" t="b">
        <f>OR(I75&gt;100000,Dataset!M75&gt;=9,Dataset!G75="Boston")</f>
        <v>0</v>
      </c>
      <c r="Q75" t="b">
        <f t="shared" si="3"/>
        <v>0</v>
      </c>
      <c r="R75" t="b">
        <f t="shared" si="4"/>
        <v>0</v>
      </c>
      <c r="S75" t="str">
        <f t="shared" si="5"/>
        <v>Moderate</v>
      </c>
      <c r="T75" t="str">
        <v>Moderate</v>
      </c>
    </row>
    <row r="76" spans="1:20" x14ac:dyDescent="0.45">
      <c r="A76" s="8" t="s">
        <v>129</v>
      </c>
      <c r="B76" s="8" t="s">
        <v>117</v>
      </c>
      <c r="C76" s="8" t="s">
        <v>111</v>
      </c>
      <c r="D76" s="8" t="s">
        <v>112</v>
      </c>
      <c r="E76" s="8" t="s">
        <v>137</v>
      </c>
      <c r="F76" s="8" t="s">
        <v>114</v>
      </c>
      <c r="G76" s="8" t="s">
        <v>121</v>
      </c>
      <c r="H76" s="8">
        <v>44</v>
      </c>
      <c r="I76" s="8">
        <v>66609</v>
      </c>
      <c r="J76" s="8">
        <v>34</v>
      </c>
      <c r="K76" s="8">
        <v>14</v>
      </c>
      <c r="L76" s="8">
        <v>13</v>
      </c>
      <c r="M76" s="8">
        <v>3</v>
      </c>
      <c r="N76" s="8">
        <v>59</v>
      </c>
      <c r="O76" t="b">
        <f>OR(Dataset!J76&gt;10,Dataset!L76&gt;5)</f>
        <v>1</v>
      </c>
      <c r="P76" t="b">
        <f>OR(I76&gt;100000,Dataset!M76&gt;=9,Dataset!G76="Boston")</f>
        <v>0</v>
      </c>
      <c r="Q76" t="b">
        <f t="shared" si="3"/>
        <v>0</v>
      </c>
      <c r="R76" t="b">
        <f t="shared" si="4"/>
        <v>0</v>
      </c>
      <c r="S76" t="str">
        <f t="shared" si="5"/>
        <v>Moderate</v>
      </c>
      <c r="T76" t="str">
        <v>Moderate</v>
      </c>
    </row>
    <row r="77" spans="1:20" x14ac:dyDescent="0.45">
      <c r="A77" s="8" t="s">
        <v>109</v>
      </c>
      <c r="B77" s="8" t="s">
        <v>126</v>
      </c>
      <c r="C77" s="8" t="s">
        <v>111</v>
      </c>
      <c r="D77" s="8" t="s">
        <v>134</v>
      </c>
      <c r="E77" s="8" t="s">
        <v>124</v>
      </c>
      <c r="F77" s="8" t="s">
        <v>128</v>
      </c>
      <c r="G77" s="8" t="s">
        <v>115</v>
      </c>
      <c r="H77" s="8">
        <v>50</v>
      </c>
      <c r="I77" s="8">
        <v>91240</v>
      </c>
      <c r="J77" s="8">
        <v>34</v>
      </c>
      <c r="K77" s="8">
        <v>7</v>
      </c>
      <c r="L77" s="8">
        <v>10</v>
      </c>
      <c r="M77" s="8">
        <v>6</v>
      </c>
      <c r="N77" s="8">
        <v>42</v>
      </c>
      <c r="O77" t="b">
        <f>OR(Dataset!J77&gt;10,Dataset!L77&gt;5)</f>
        <v>1</v>
      </c>
      <c r="P77" t="b">
        <f>OR(I77&gt;100000,Dataset!M77&gt;=9,Dataset!G77="Boston")</f>
        <v>0</v>
      </c>
      <c r="Q77" t="b">
        <f t="shared" si="3"/>
        <v>0</v>
      </c>
      <c r="R77" t="b">
        <f t="shared" si="4"/>
        <v>1</v>
      </c>
      <c r="S77" t="str">
        <f t="shared" si="5"/>
        <v>Well Paid</v>
      </c>
      <c r="T77" t="str">
        <v>Well Paid</v>
      </c>
    </row>
    <row r="78" spans="1:20" x14ac:dyDescent="0.45">
      <c r="A78" s="8" t="s">
        <v>143</v>
      </c>
      <c r="B78" s="8" t="s">
        <v>117</v>
      </c>
      <c r="C78" s="8" t="s">
        <v>139</v>
      </c>
      <c r="D78" s="8" t="s">
        <v>134</v>
      </c>
      <c r="E78" s="8" t="s">
        <v>135</v>
      </c>
      <c r="F78" s="8" t="s">
        <v>128</v>
      </c>
      <c r="G78" s="8" t="s">
        <v>121</v>
      </c>
      <c r="H78" s="8">
        <v>44</v>
      </c>
      <c r="I78" s="8">
        <v>112152</v>
      </c>
      <c r="J78" s="8">
        <v>34</v>
      </c>
      <c r="K78" s="8">
        <v>13</v>
      </c>
      <c r="L78" s="8">
        <v>4</v>
      </c>
      <c r="M78" s="8">
        <v>6</v>
      </c>
      <c r="N78" s="8">
        <v>20</v>
      </c>
      <c r="O78" t="b">
        <f>OR(Dataset!J78&gt;10,Dataset!L78&gt;5)</f>
        <v>1</v>
      </c>
      <c r="P78" t="b">
        <f>OR(I78&gt;100000,Dataset!M78&gt;=9,Dataset!G78="Boston")</f>
        <v>1</v>
      </c>
      <c r="Q78" t="b">
        <f t="shared" si="3"/>
        <v>0</v>
      </c>
      <c r="R78" t="b">
        <f t="shared" si="4"/>
        <v>0</v>
      </c>
      <c r="S78" t="str">
        <f t="shared" si="5"/>
        <v>Well Paid</v>
      </c>
      <c r="T78" t="str">
        <v>Well Paid</v>
      </c>
    </row>
    <row r="79" spans="1:20" x14ac:dyDescent="0.45">
      <c r="A79" s="8" t="s">
        <v>141</v>
      </c>
      <c r="B79" s="8" t="s">
        <v>110</v>
      </c>
      <c r="C79" s="8" t="s">
        <v>118</v>
      </c>
      <c r="D79" s="8" t="s">
        <v>123</v>
      </c>
      <c r="E79" s="8" t="s">
        <v>127</v>
      </c>
      <c r="F79" s="8" t="s">
        <v>114</v>
      </c>
      <c r="G79" s="8" t="s">
        <v>138</v>
      </c>
      <c r="H79" s="8">
        <v>64</v>
      </c>
      <c r="I79" s="8">
        <v>114092</v>
      </c>
      <c r="J79" s="8">
        <v>33</v>
      </c>
      <c r="K79" s="8">
        <v>7</v>
      </c>
      <c r="L79" s="8">
        <v>1</v>
      </c>
      <c r="M79" s="8">
        <v>2</v>
      </c>
      <c r="N79" s="8">
        <v>39</v>
      </c>
      <c r="O79" t="b">
        <f>OR(Dataset!J79&gt;10,Dataset!L79&gt;5)</f>
        <v>1</v>
      </c>
      <c r="P79" t="b">
        <f>OR(I79&gt;100000,Dataset!M79&gt;=9,Dataset!G79="Boston")</f>
        <v>1</v>
      </c>
      <c r="Q79" t="b">
        <f t="shared" si="3"/>
        <v>0</v>
      </c>
      <c r="R79" t="b">
        <f t="shared" si="4"/>
        <v>0</v>
      </c>
      <c r="S79" t="str">
        <f t="shared" si="5"/>
        <v>Well Paid</v>
      </c>
      <c r="T79" t="str">
        <v>Well Paid</v>
      </c>
    </row>
    <row r="80" spans="1:20" x14ac:dyDescent="0.45">
      <c r="A80" s="9" t="s">
        <v>129</v>
      </c>
      <c r="B80" s="9" t="s">
        <v>126</v>
      </c>
      <c r="C80" s="9" t="s">
        <v>131</v>
      </c>
      <c r="D80" s="9" t="s">
        <v>134</v>
      </c>
      <c r="E80" s="9" t="s">
        <v>135</v>
      </c>
      <c r="F80" s="9" t="s">
        <v>114</v>
      </c>
      <c r="G80" s="9" t="s">
        <v>133</v>
      </c>
      <c r="H80" s="9">
        <v>57</v>
      </c>
      <c r="I80" s="9">
        <v>68333</v>
      </c>
      <c r="J80" s="9">
        <v>33</v>
      </c>
      <c r="K80" s="9">
        <v>13</v>
      </c>
      <c r="L80" s="9">
        <v>2</v>
      </c>
      <c r="M80" s="9">
        <v>7</v>
      </c>
      <c r="N80" s="9">
        <v>38</v>
      </c>
      <c r="O80" t="b">
        <f>OR(Dataset!J80&gt;10,Dataset!L80&gt;5)</f>
        <v>1</v>
      </c>
      <c r="P80" t="b">
        <f>OR(I80&gt;100000,Dataset!M80&gt;=9,Dataset!G80="Boston")</f>
        <v>0</v>
      </c>
      <c r="Q80" t="b">
        <f t="shared" si="3"/>
        <v>0</v>
      </c>
      <c r="R80" t="b">
        <f t="shared" si="4"/>
        <v>0</v>
      </c>
      <c r="S80" t="str">
        <f t="shared" si="5"/>
        <v>Moderate</v>
      </c>
      <c r="T80" t="str">
        <v>Moderate</v>
      </c>
    </row>
    <row r="81" spans="1:20" x14ac:dyDescent="0.45">
      <c r="A81" s="9" t="s">
        <v>136</v>
      </c>
      <c r="B81" s="9" t="s">
        <v>126</v>
      </c>
      <c r="C81" s="9" t="s">
        <v>131</v>
      </c>
      <c r="D81" s="9" t="s">
        <v>132</v>
      </c>
      <c r="E81" s="9" t="s">
        <v>140</v>
      </c>
      <c r="F81" s="9" t="s">
        <v>114</v>
      </c>
      <c r="G81" s="9" t="s">
        <v>142</v>
      </c>
      <c r="H81" s="9">
        <v>32</v>
      </c>
      <c r="I81" s="9">
        <v>61921</v>
      </c>
      <c r="J81" s="9">
        <v>33</v>
      </c>
      <c r="K81" s="9">
        <v>19</v>
      </c>
      <c r="L81" s="9">
        <v>13</v>
      </c>
      <c r="M81" s="9">
        <v>5</v>
      </c>
      <c r="N81" s="9">
        <v>38</v>
      </c>
      <c r="O81" t="b">
        <f>OR(Dataset!J81&gt;10,Dataset!L81&gt;5)</f>
        <v>1</v>
      </c>
      <c r="P81" t="b">
        <f>OR(I81&gt;100000,Dataset!M81&gt;=9,Dataset!G81="Boston")</f>
        <v>0</v>
      </c>
      <c r="Q81" t="b">
        <f t="shared" si="3"/>
        <v>0</v>
      </c>
      <c r="R81" t="b">
        <f t="shared" si="4"/>
        <v>0</v>
      </c>
      <c r="S81" t="str">
        <f t="shared" si="5"/>
        <v>Moderate</v>
      </c>
      <c r="T81" t="str">
        <v>Moderate</v>
      </c>
    </row>
    <row r="82" spans="1:20" x14ac:dyDescent="0.45">
      <c r="A82" s="9" t="s">
        <v>143</v>
      </c>
      <c r="B82" s="9" t="s">
        <v>126</v>
      </c>
      <c r="C82" s="9" t="s">
        <v>131</v>
      </c>
      <c r="D82" s="9" t="s">
        <v>134</v>
      </c>
      <c r="E82" s="9" t="s">
        <v>140</v>
      </c>
      <c r="F82" s="9" t="s">
        <v>120</v>
      </c>
      <c r="G82" s="9" t="s">
        <v>130</v>
      </c>
      <c r="H82" s="9">
        <v>56</v>
      </c>
      <c r="I82" s="9">
        <v>52736</v>
      </c>
      <c r="J82" s="9">
        <v>33</v>
      </c>
      <c r="K82" s="9">
        <v>19</v>
      </c>
      <c r="L82" s="9">
        <v>13</v>
      </c>
      <c r="M82" s="9">
        <v>3</v>
      </c>
      <c r="N82" s="9">
        <v>27</v>
      </c>
      <c r="O82" t="b">
        <f>OR(Dataset!J82&gt;10,Dataset!L82&gt;5)</f>
        <v>1</v>
      </c>
      <c r="P82" t="b">
        <f>OR(I82&gt;100000,Dataset!M82&gt;=9,Dataset!G82="Boston")</f>
        <v>0</v>
      </c>
      <c r="Q82" t="b">
        <f t="shared" si="3"/>
        <v>0</v>
      </c>
      <c r="R82" t="b">
        <f t="shared" si="4"/>
        <v>0</v>
      </c>
      <c r="S82" t="str">
        <f t="shared" si="5"/>
        <v>Moderate</v>
      </c>
      <c r="T82" t="str">
        <v>Moderate</v>
      </c>
    </row>
    <row r="83" spans="1:20" x14ac:dyDescent="0.45">
      <c r="A83" s="9" t="s">
        <v>129</v>
      </c>
      <c r="B83" s="9" t="s">
        <v>117</v>
      </c>
      <c r="C83" s="9" t="s">
        <v>139</v>
      </c>
      <c r="D83" s="9" t="s">
        <v>123</v>
      </c>
      <c r="E83" s="9" t="s">
        <v>124</v>
      </c>
      <c r="F83" s="9" t="s">
        <v>114</v>
      </c>
      <c r="G83" s="9" t="s">
        <v>121</v>
      </c>
      <c r="H83" s="9">
        <v>61</v>
      </c>
      <c r="I83" s="9">
        <v>85103</v>
      </c>
      <c r="J83" s="9">
        <v>33</v>
      </c>
      <c r="K83" s="9">
        <v>11</v>
      </c>
      <c r="L83" s="9">
        <v>10</v>
      </c>
      <c r="M83" s="9">
        <v>7</v>
      </c>
      <c r="N83" s="9">
        <v>27</v>
      </c>
      <c r="O83" t="b">
        <f>OR(Dataset!J83&gt;10,Dataset!L83&gt;5)</f>
        <v>1</v>
      </c>
      <c r="P83" t="b">
        <f>OR(I83&gt;100000,Dataset!M83&gt;=9,Dataset!G83="Boston")</f>
        <v>0</v>
      </c>
      <c r="Q83" t="b">
        <f t="shared" si="3"/>
        <v>0</v>
      </c>
      <c r="R83" t="b">
        <f t="shared" si="4"/>
        <v>0</v>
      </c>
      <c r="S83" t="str">
        <f t="shared" si="5"/>
        <v>Well Paid</v>
      </c>
      <c r="T83" t="str">
        <v>Well Paid</v>
      </c>
    </row>
    <row r="84" spans="1:20" x14ac:dyDescent="0.45">
      <c r="A84" s="8" t="s">
        <v>109</v>
      </c>
      <c r="B84" s="8" t="s">
        <v>110</v>
      </c>
      <c r="C84" s="8" t="s">
        <v>111</v>
      </c>
      <c r="D84" s="8" t="s">
        <v>132</v>
      </c>
      <c r="E84" s="8" t="s">
        <v>127</v>
      </c>
      <c r="F84" s="8" t="s">
        <v>128</v>
      </c>
      <c r="G84" s="8" t="s">
        <v>138</v>
      </c>
      <c r="H84" s="8">
        <v>40</v>
      </c>
      <c r="I84" s="8">
        <v>62402</v>
      </c>
      <c r="J84" s="8">
        <v>33</v>
      </c>
      <c r="K84" s="8">
        <v>12</v>
      </c>
      <c r="L84" s="8">
        <v>4</v>
      </c>
      <c r="M84" s="8">
        <v>4</v>
      </c>
      <c r="N84" s="8">
        <v>26</v>
      </c>
      <c r="O84" t="b">
        <f>OR(Dataset!J84&gt;10,Dataset!L84&gt;5)</f>
        <v>1</v>
      </c>
      <c r="P84" t="b">
        <f>OR(I84&gt;100000,Dataset!M84&gt;=9,Dataset!G84="Boston")</f>
        <v>0</v>
      </c>
      <c r="Q84" t="b">
        <f t="shared" si="3"/>
        <v>0</v>
      </c>
      <c r="R84" t="b">
        <f t="shared" si="4"/>
        <v>0</v>
      </c>
      <c r="S84" t="str">
        <f t="shared" si="5"/>
        <v>Moderate</v>
      </c>
      <c r="T84" t="str">
        <v>Moderate</v>
      </c>
    </row>
    <row r="85" spans="1:20" x14ac:dyDescent="0.45">
      <c r="A85" s="8" t="s">
        <v>136</v>
      </c>
      <c r="B85" s="8" t="s">
        <v>117</v>
      </c>
      <c r="C85" s="8" t="s">
        <v>118</v>
      </c>
      <c r="D85" s="8" t="s">
        <v>112</v>
      </c>
      <c r="E85" s="8" t="s">
        <v>140</v>
      </c>
      <c r="F85" s="8" t="s">
        <v>114</v>
      </c>
      <c r="G85" s="8" t="s">
        <v>125</v>
      </c>
      <c r="H85" s="8">
        <v>50</v>
      </c>
      <c r="I85" s="8">
        <v>62441</v>
      </c>
      <c r="J85" s="8">
        <v>33</v>
      </c>
      <c r="K85" s="8">
        <v>4</v>
      </c>
      <c r="L85" s="8">
        <v>1</v>
      </c>
      <c r="M85" s="8">
        <v>6</v>
      </c>
      <c r="N85" s="8">
        <v>30</v>
      </c>
      <c r="O85" t="b">
        <f>OR(Dataset!J85&gt;10,Dataset!L85&gt;5)</f>
        <v>1</v>
      </c>
      <c r="P85" t="b">
        <f>OR(I85&gt;100000,Dataset!M85&gt;=9,Dataset!G85="Boston")</f>
        <v>1</v>
      </c>
      <c r="Q85" t="b">
        <f t="shared" si="3"/>
        <v>0</v>
      </c>
      <c r="R85" t="b">
        <f t="shared" si="4"/>
        <v>0</v>
      </c>
      <c r="S85" t="str">
        <f t="shared" si="5"/>
        <v>Moderate</v>
      </c>
      <c r="T85" t="str">
        <v>Moderate</v>
      </c>
    </row>
    <row r="86" spans="1:20" x14ac:dyDescent="0.45">
      <c r="A86" s="9" t="s">
        <v>109</v>
      </c>
      <c r="B86" s="9" t="s">
        <v>126</v>
      </c>
      <c r="C86" s="9" t="s">
        <v>118</v>
      </c>
      <c r="D86" s="9" t="s">
        <v>112</v>
      </c>
      <c r="E86" s="9" t="s">
        <v>113</v>
      </c>
      <c r="F86" s="9" t="s">
        <v>120</v>
      </c>
      <c r="G86" s="9" t="s">
        <v>142</v>
      </c>
      <c r="H86" s="9">
        <v>32</v>
      </c>
      <c r="I86" s="9">
        <v>84336</v>
      </c>
      <c r="J86" s="9">
        <v>33</v>
      </c>
      <c r="K86" s="9">
        <v>18</v>
      </c>
      <c r="L86" s="9">
        <v>12</v>
      </c>
      <c r="M86" s="9">
        <v>1</v>
      </c>
      <c r="N86" s="9">
        <v>36</v>
      </c>
      <c r="O86" t="b">
        <f>OR(Dataset!J86&gt;10,Dataset!L86&gt;5)</f>
        <v>1</v>
      </c>
      <c r="P86" t="b">
        <f>OR(I86&gt;100000,Dataset!M86&gt;=9,Dataset!G86="Boston")</f>
        <v>0</v>
      </c>
      <c r="Q86" t="b">
        <f t="shared" si="3"/>
        <v>0</v>
      </c>
      <c r="R86" t="b">
        <f t="shared" si="4"/>
        <v>0</v>
      </c>
      <c r="S86" t="str">
        <f t="shared" si="5"/>
        <v>Well Paid</v>
      </c>
      <c r="T86" t="str">
        <v>Well Paid</v>
      </c>
    </row>
    <row r="87" spans="1:20" x14ac:dyDescent="0.45">
      <c r="A87" s="8" t="s">
        <v>122</v>
      </c>
      <c r="B87" s="8" t="s">
        <v>126</v>
      </c>
      <c r="C87" s="8" t="s">
        <v>131</v>
      </c>
      <c r="D87" s="8" t="s">
        <v>123</v>
      </c>
      <c r="E87" s="8" t="s">
        <v>140</v>
      </c>
      <c r="F87" s="8" t="s">
        <v>128</v>
      </c>
      <c r="G87" s="8" t="s">
        <v>130</v>
      </c>
      <c r="H87" s="8">
        <v>48</v>
      </c>
      <c r="I87" s="8">
        <v>99561</v>
      </c>
      <c r="J87" s="8">
        <v>33</v>
      </c>
      <c r="K87" s="8">
        <v>15</v>
      </c>
      <c r="L87" s="8">
        <v>3</v>
      </c>
      <c r="M87" s="8">
        <v>7</v>
      </c>
      <c r="N87" s="8">
        <v>34</v>
      </c>
      <c r="O87" t="b">
        <f>OR(Dataset!J87&gt;10,Dataset!L87&gt;5)</f>
        <v>1</v>
      </c>
      <c r="P87" t="b">
        <f>OR(I87&gt;100000,Dataset!M87&gt;=9,Dataset!G87="Boston")</f>
        <v>0</v>
      </c>
      <c r="Q87" t="b">
        <f t="shared" si="3"/>
        <v>0</v>
      </c>
      <c r="R87" t="b">
        <f t="shared" si="4"/>
        <v>0</v>
      </c>
      <c r="S87" t="str">
        <f t="shared" si="5"/>
        <v>Well Paid</v>
      </c>
      <c r="T87" t="str">
        <v>Well Paid</v>
      </c>
    </row>
    <row r="88" spans="1:20" x14ac:dyDescent="0.45">
      <c r="A88" s="9" t="s">
        <v>136</v>
      </c>
      <c r="B88" s="9" t="s">
        <v>117</v>
      </c>
      <c r="C88" s="9" t="s">
        <v>139</v>
      </c>
      <c r="D88" s="9" t="s">
        <v>123</v>
      </c>
      <c r="E88" s="9" t="s">
        <v>140</v>
      </c>
      <c r="F88" s="9" t="s">
        <v>120</v>
      </c>
      <c r="G88" s="9" t="s">
        <v>121</v>
      </c>
      <c r="H88" s="9">
        <v>37</v>
      </c>
      <c r="I88" s="9">
        <v>76607</v>
      </c>
      <c r="J88" s="9">
        <v>33</v>
      </c>
      <c r="K88" s="9">
        <v>9</v>
      </c>
      <c r="L88" s="9">
        <v>3</v>
      </c>
      <c r="M88" s="9">
        <v>7</v>
      </c>
      <c r="N88" s="9">
        <v>23</v>
      </c>
      <c r="O88" t="b">
        <f>OR(Dataset!J88&gt;10,Dataset!L88&gt;5)</f>
        <v>1</v>
      </c>
      <c r="P88" t="b">
        <f>OR(I88&gt;100000,Dataset!M88&gt;=9,Dataset!G88="Boston")</f>
        <v>0</v>
      </c>
      <c r="Q88" t="b">
        <f t="shared" si="3"/>
        <v>0</v>
      </c>
      <c r="R88" t="b">
        <f t="shared" si="4"/>
        <v>0</v>
      </c>
      <c r="S88" t="str">
        <f t="shared" si="5"/>
        <v>Moderate</v>
      </c>
      <c r="T88" t="str">
        <v>Moderate</v>
      </c>
    </row>
    <row r="89" spans="1:20" x14ac:dyDescent="0.45">
      <c r="A89" s="8" t="s">
        <v>109</v>
      </c>
      <c r="B89" s="8" t="s">
        <v>110</v>
      </c>
      <c r="C89" s="8" t="s">
        <v>139</v>
      </c>
      <c r="D89" s="8" t="s">
        <v>112</v>
      </c>
      <c r="E89" s="8" t="s">
        <v>119</v>
      </c>
      <c r="F89" s="8" t="s">
        <v>120</v>
      </c>
      <c r="G89" s="8" t="s">
        <v>121</v>
      </c>
      <c r="H89" s="8">
        <v>57</v>
      </c>
      <c r="I89" s="8">
        <v>63870</v>
      </c>
      <c r="J89" s="8">
        <v>33</v>
      </c>
      <c r="K89" s="8">
        <v>6</v>
      </c>
      <c r="L89" s="8">
        <v>12</v>
      </c>
      <c r="M89" s="8">
        <v>9</v>
      </c>
      <c r="N89" s="8">
        <v>43</v>
      </c>
      <c r="O89" t="b">
        <f>OR(Dataset!J89&gt;10,Dataset!L89&gt;5)</f>
        <v>1</v>
      </c>
      <c r="P89" t="b">
        <f>OR(I89&gt;100000,Dataset!M89&gt;=9,Dataset!G89="Boston")</f>
        <v>1</v>
      </c>
      <c r="Q89" t="b">
        <f t="shared" si="3"/>
        <v>0</v>
      </c>
      <c r="R89" t="b">
        <f t="shared" si="4"/>
        <v>1</v>
      </c>
      <c r="S89" t="str">
        <f t="shared" si="5"/>
        <v>Moderate</v>
      </c>
      <c r="T89" t="str">
        <v>Moderate</v>
      </c>
    </row>
    <row r="90" spans="1:20" x14ac:dyDescent="0.45">
      <c r="A90" s="9" t="s">
        <v>129</v>
      </c>
      <c r="B90" s="9" t="s">
        <v>126</v>
      </c>
      <c r="C90" s="9" t="s">
        <v>111</v>
      </c>
      <c r="D90" s="9" t="s">
        <v>112</v>
      </c>
      <c r="E90" s="9" t="s">
        <v>124</v>
      </c>
      <c r="F90" s="9" t="s">
        <v>120</v>
      </c>
      <c r="G90" s="9" t="s">
        <v>130</v>
      </c>
      <c r="H90" s="9">
        <v>58</v>
      </c>
      <c r="I90" s="9">
        <v>113820</v>
      </c>
      <c r="J90" s="9">
        <v>32</v>
      </c>
      <c r="K90" s="9">
        <v>13</v>
      </c>
      <c r="L90" s="9">
        <v>14</v>
      </c>
      <c r="M90" s="9">
        <v>9</v>
      </c>
      <c r="N90" s="9">
        <v>33</v>
      </c>
      <c r="O90" t="b">
        <f>OR(Dataset!J90&gt;10,Dataset!L90&gt;5)</f>
        <v>1</v>
      </c>
      <c r="P90" t="b">
        <f>OR(I90&gt;100000,Dataset!M90&gt;=9,Dataset!G90="Boston")</f>
        <v>1</v>
      </c>
      <c r="Q90" t="b">
        <f t="shared" si="3"/>
        <v>0</v>
      </c>
      <c r="R90" t="b">
        <f t="shared" si="4"/>
        <v>0</v>
      </c>
      <c r="S90" t="str">
        <f t="shared" si="5"/>
        <v>Well Paid</v>
      </c>
      <c r="T90" t="str">
        <v>Well Paid</v>
      </c>
    </row>
    <row r="91" spans="1:20" x14ac:dyDescent="0.45">
      <c r="A91" s="8" t="s">
        <v>109</v>
      </c>
      <c r="B91" s="8" t="s">
        <v>126</v>
      </c>
      <c r="C91" s="8" t="s">
        <v>118</v>
      </c>
      <c r="D91" s="8" t="s">
        <v>123</v>
      </c>
      <c r="E91" s="8" t="s">
        <v>140</v>
      </c>
      <c r="F91" s="8" t="s">
        <v>128</v>
      </c>
      <c r="G91" s="8" t="s">
        <v>133</v>
      </c>
      <c r="H91" s="8">
        <v>36</v>
      </c>
      <c r="I91" s="8">
        <v>39569</v>
      </c>
      <c r="J91" s="8">
        <v>32</v>
      </c>
      <c r="K91" s="8">
        <v>9</v>
      </c>
      <c r="L91" s="8">
        <v>3</v>
      </c>
      <c r="M91" s="8">
        <v>4</v>
      </c>
      <c r="N91" s="8">
        <v>37</v>
      </c>
      <c r="O91" t="b">
        <f>OR(Dataset!J91&gt;10,Dataset!L91&gt;5)</f>
        <v>1</v>
      </c>
      <c r="P91" t="b">
        <f>OR(I91&gt;100000,Dataset!M91&gt;=9,Dataset!G91="Boston")</f>
        <v>0</v>
      </c>
      <c r="Q91" t="b">
        <f t="shared" si="3"/>
        <v>0</v>
      </c>
      <c r="R91" t="b">
        <f t="shared" si="4"/>
        <v>0</v>
      </c>
      <c r="S91" t="str">
        <f t="shared" si="5"/>
        <v>Moderate</v>
      </c>
      <c r="T91" t="str">
        <v>Moderate</v>
      </c>
    </row>
    <row r="92" spans="1:20" x14ac:dyDescent="0.45">
      <c r="A92" s="9" t="s">
        <v>136</v>
      </c>
      <c r="B92" s="9" t="s">
        <v>117</v>
      </c>
      <c r="C92" s="9" t="s">
        <v>131</v>
      </c>
      <c r="D92" s="9" t="s">
        <v>134</v>
      </c>
      <c r="E92" s="9" t="s">
        <v>127</v>
      </c>
      <c r="F92" s="9" t="s">
        <v>120</v>
      </c>
      <c r="G92" s="9" t="s">
        <v>115</v>
      </c>
      <c r="H92" s="9">
        <v>42</v>
      </c>
      <c r="I92" s="9">
        <v>110388</v>
      </c>
      <c r="J92" s="9">
        <v>32</v>
      </c>
      <c r="K92" s="9">
        <v>13</v>
      </c>
      <c r="L92" s="9">
        <v>2</v>
      </c>
      <c r="M92" s="9">
        <v>7</v>
      </c>
      <c r="N92" s="9">
        <v>32</v>
      </c>
      <c r="O92" t="b">
        <f>OR(Dataset!J92&gt;10,Dataset!L92&gt;5)</f>
        <v>1</v>
      </c>
      <c r="P92" t="b">
        <f>OR(I92&gt;100000,Dataset!M92&gt;=9,Dataset!G92="Boston")</f>
        <v>1</v>
      </c>
      <c r="Q92" t="b">
        <f t="shared" si="3"/>
        <v>0</v>
      </c>
      <c r="R92" t="b">
        <f t="shared" si="4"/>
        <v>0</v>
      </c>
      <c r="S92" t="str">
        <f t="shared" si="5"/>
        <v>Well Paid</v>
      </c>
      <c r="T92" t="str">
        <v>Well Paid</v>
      </c>
    </row>
    <row r="93" spans="1:20" x14ac:dyDescent="0.45">
      <c r="A93" s="8" t="s">
        <v>143</v>
      </c>
      <c r="B93" s="8" t="s">
        <v>110</v>
      </c>
      <c r="C93" s="8" t="s">
        <v>111</v>
      </c>
      <c r="D93" s="8" t="s">
        <v>112</v>
      </c>
      <c r="E93" s="8" t="s">
        <v>127</v>
      </c>
      <c r="F93" s="8" t="s">
        <v>120</v>
      </c>
      <c r="G93" s="8" t="s">
        <v>125</v>
      </c>
      <c r="H93" s="8">
        <v>46</v>
      </c>
      <c r="I93" s="8">
        <v>82327</v>
      </c>
      <c r="J93" s="8">
        <v>32</v>
      </c>
      <c r="K93" s="8">
        <v>19</v>
      </c>
      <c r="L93" s="8">
        <v>7</v>
      </c>
      <c r="M93" s="8">
        <v>4</v>
      </c>
      <c r="N93" s="8">
        <v>32</v>
      </c>
      <c r="O93" t="b">
        <f>OR(Dataset!J93&gt;10,Dataset!L93&gt;5)</f>
        <v>1</v>
      </c>
      <c r="P93" t="b">
        <f>OR(I93&gt;100000,Dataset!M93&gt;=9,Dataset!G93="Boston")</f>
        <v>1</v>
      </c>
      <c r="Q93" t="b">
        <f t="shared" si="3"/>
        <v>0</v>
      </c>
      <c r="R93" t="b">
        <f t="shared" si="4"/>
        <v>0</v>
      </c>
      <c r="S93" t="str">
        <f t="shared" si="5"/>
        <v>Well Paid</v>
      </c>
      <c r="T93" t="str">
        <v>Well Paid</v>
      </c>
    </row>
    <row r="94" spans="1:20" x14ac:dyDescent="0.45">
      <c r="A94" s="9" t="s">
        <v>116</v>
      </c>
      <c r="B94" s="9" t="s">
        <v>126</v>
      </c>
      <c r="C94" s="9" t="s">
        <v>111</v>
      </c>
      <c r="D94" s="9" t="s">
        <v>112</v>
      </c>
      <c r="E94" s="9" t="s">
        <v>119</v>
      </c>
      <c r="F94" s="9" t="s">
        <v>114</v>
      </c>
      <c r="G94" s="9" t="s">
        <v>121</v>
      </c>
      <c r="H94" s="9">
        <v>35</v>
      </c>
      <c r="I94" s="9">
        <v>38605</v>
      </c>
      <c r="J94" s="9">
        <v>32</v>
      </c>
      <c r="K94" s="9">
        <v>3</v>
      </c>
      <c r="L94" s="9">
        <v>6</v>
      </c>
      <c r="M94" s="9">
        <v>4</v>
      </c>
      <c r="N94" s="9">
        <v>29</v>
      </c>
      <c r="O94" t="b">
        <f>OR(Dataset!J94&gt;10,Dataset!L94&gt;5)</f>
        <v>1</v>
      </c>
      <c r="P94" t="b">
        <f>OR(I94&gt;100000,Dataset!M94&gt;=9,Dataset!G94="Boston")</f>
        <v>0</v>
      </c>
      <c r="Q94" t="b">
        <f t="shared" si="3"/>
        <v>0</v>
      </c>
      <c r="R94" t="b">
        <f t="shared" si="4"/>
        <v>0</v>
      </c>
      <c r="S94" t="str">
        <f t="shared" si="5"/>
        <v>Moderate</v>
      </c>
      <c r="T94" t="str">
        <v>Moderate</v>
      </c>
    </row>
    <row r="95" spans="1:20" x14ac:dyDescent="0.45">
      <c r="A95" s="9" t="s">
        <v>141</v>
      </c>
      <c r="B95" s="9" t="s">
        <v>126</v>
      </c>
      <c r="C95" s="9" t="s">
        <v>118</v>
      </c>
      <c r="D95" s="9" t="s">
        <v>112</v>
      </c>
      <c r="E95" s="9" t="s">
        <v>127</v>
      </c>
      <c r="F95" s="9" t="s">
        <v>114</v>
      </c>
      <c r="G95" s="9" t="s">
        <v>115</v>
      </c>
      <c r="H95" s="9">
        <v>59</v>
      </c>
      <c r="I95" s="9">
        <v>110807</v>
      </c>
      <c r="J95" s="9">
        <v>32</v>
      </c>
      <c r="K95" s="9">
        <v>12</v>
      </c>
      <c r="L95" s="9">
        <v>4</v>
      </c>
      <c r="M95" s="9">
        <v>9</v>
      </c>
      <c r="N95" s="9">
        <v>50</v>
      </c>
      <c r="O95" t="b">
        <f>OR(Dataset!J95&gt;10,Dataset!L95&gt;5)</f>
        <v>1</v>
      </c>
      <c r="P95" t="b">
        <f>OR(I95&gt;100000,Dataset!M95&gt;=9,Dataset!G95="Boston")</f>
        <v>1</v>
      </c>
      <c r="Q95" t="b">
        <f t="shared" si="3"/>
        <v>0</v>
      </c>
      <c r="R95" t="b">
        <f t="shared" si="4"/>
        <v>0</v>
      </c>
      <c r="S95" t="str">
        <f t="shared" si="5"/>
        <v>Well Paid</v>
      </c>
      <c r="T95" t="str">
        <v>Well Paid</v>
      </c>
    </row>
    <row r="96" spans="1:20" x14ac:dyDescent="0.45">
      <c r="A96" s="8" t="s">
        <v>143</v>
      </c>
      <c r="B96" s="8" t="s">
        <v>117</v>
      </c>
      <c r="C96" s="8" t="s">
        <v>118</v>
      </c>
      <c r="D96" s="8" t="s">
        <v>112</v>
      </c>
      <c r="E96" s="8" t="s">
        <v>137</v>
      </c>
      <c r="F96" s="8" t="s">
        <v>114</v>
      </c>
      <c r="G96" s="8" t="s">
        <v>142</v>
      </c>
      <c r="H96" s="8">
        <v>41</v>
      </c>
      <c r="I96" s="8">
        <v>91202</v>
      </c>
      <c r="J96" s="8">
        <v>32</v>
      </c>
      <c r="K96" s="8">
        <v>1</v>
      </c>
      <c r="L96" s="8">
        <v>12</v>
      </c>
      <c r="M96" s="8">
        <v>5</v>
      </c>
      <c r="N96" s="8">
        <v>54</v>
      </c>
      <c r="O96" t="b">
        <f>OR(Dataset!J96&gt;10,Dataset!L96&gt;5)</f>
        <v>1</v>
      </c>
      <c r="P96" t="b">
        <f>OR(I96&gt;100000,Dataset!M96&gt;=9,Dataset!G96="Boston")</f>
        <v>0</v>
      </c>
      <c r="Q96" t="b">
        <f t="shared" si="3"/>
        <v>0</v>
      </c>
      <c r="R96" t="b">
        <f t="shared" si="4"/>
        <v>0</v>
      </c>
      <c r="S96" t="str">
        <f t="shared" si="5"/>
        <v>Well Paid</v>
      </c>
      <c r="T96" t="str">
        <v>Well Paid</v>
      </c>
    </row>
    <row r="97" spans="1:20" x14ac:dyDescent="0.45">
      <c r="A97" s="9" t="s">
        <v>136</v>
      </c>
      <c r="B97" s="9" t="s">
        <v>117</v>
      </c>
      <c r="C97" s="9" t="s">
        <v>139</v>
      </c>
      <c r="D97" s="9" t="s">
        <v>132</v>
      </c>
      <c r="E97" s="9" t="s">
        <v>119</v>
      </c>
      <c r="F97" s="9" t="s">
        <v>128</v>
      </c>
      <c r="G97" s="9" t="s">
        <v>133</v>
      </c>
      <c r="H97" s="9">
        <v>28</v>
      </c>
      <c r="I97" s="9">
        <v>119400</v>
      </c>
      <c r="J97" s="9">
        <v>32</v>
      </c>
      <c r="K97" s="9">
        <v>6</v>
      </c>
      <c r="L97" s="9">
        <v>3</v>
      </c>
      <c r="M97" s="9">
        <v>9</v>
      </c>
      <c r="N97" s="9">
        <v>33</v>
      </c>
      <c r="O97" t="b">
        <f>OR(Dataset!J97&gt;10,Dataset!L97&gt;5)</f>
        <v>1</v>
      </c>
      <c r="P97" t="b">
        <f>OR(I97&gt;100000,Dataset!M97&gt;=9,Dataset!G97="Boston")</f>
        <v>1</v>
      </c>
      <c r="Q97" t="b">
        <f t="shared" si="3"/>
        <v>0</v>
      </c>
      <c r="R97" t="b">
        <f t="shared" si="4"/>
        <v>0</v>
      </c>
      <c r="S97" t="str">
        <f t="shared" si="5"/>
        <v>Well Paid</v>
      </c>
      <c r="T97" t="str">
        <v>Well Paid</v>
      </c>
    </row>
    <row r="98" spans="1:20" x14ac:dyDescent="0.45">
      <c r="A98" s="8" t="s">
        <v>129</v>
      </c>
      <c r="B98" s="8" t="s">
        <v>126</v>
      </c>
      <c r="C98" s="8" t="s">
        <v>118</v>
      </c>
      <c r="D98" s="8" t="s">
        <v>134</v>
      </c>
      <c r="E98" s="8" t="s">
        <v>113</v>
      </c>
      <c r="F98" s="8" t="s">
        <v>114</v>
      </c>
      <c r="G98" s="8" t="s">
        <v>125</v>
      </c>
      <c r="H98" s="8">
        <v>34</v>
      </c>
      <c r="I98" s="8">
        <v>104083</v>
      </c>
      <c r="J98" s="8">
        <v>32</v>
      </c>
      <c r="K98" s="8">
        <v>7</v>
      </c>
      <c r="L98" s="8">
        <v>7</v>
      </c>
      <c r="M98" s="8">
        <v>4</v>
      </c>
      <c r="N98" s="8">
        <v>35</v>
      </c>
      <c r="O98" t="b">
        <f>OR(Dataset!J98&gt;10,Dataset!L98&gt;5)</f>
        <v>1</v>
      </c>
      <c r="P98" t="b">
        <f>OR(I98&gt;100000,Dataset!M98&gt;=9,Dataset!G98="Boston")</f>
        <v>1</v>
      </c>
      <c r="Q98" t="b">
        <f t="shared" si="3"/>
        <v>0</v>
      </c>
      <c r="R98" t="b">
        <f t="shared" si="4"/>
        <v>0</v>
      </c>
      <c r="S98" t="str">
        <f t="shared" si="5"/>
        <v>Well Paid</v>
      </c>
      <c r="T98" t="str">
        <v>Well Paid</v>
      </c>
    </row>
    <row r="99" spans="1:20" x14ac:dyDescent="0.45">
      <c r="A99" s="8" t="s">
        <v>129</v>
      </c>
      <c r="B99" s="8" t="s">
        <v>117</v>
      </c>
      <c r="C99" s="8" t="s">
        <v>118</v>
      </c>
      <c r="D99" s="8" t="s">
        <v>134</v>
      </c>
      <c r="E99" s="8" t="s">
        <v>124</v>
      </c>
      <c r="F99" s="8" t="s">
        <v>120</v>
      </c>
      <c r="G99" s="8" t="s">
        <v>115</v>
      </c>
      <c r="H99" s="8">
        <v>49</v>
      </c>
      <c r="I99" s="8">
        <v>115179</v>
      </c>
      <c r="J99" s="8">
        <v>32</v>
      </c>
      <c r="K99" s="8">
        <v>14</v>
      </c>
      <c r="L99" s="8">
        <v>4</v>
      </c>
      <c r="M99" s="8">
        <v>1</v>
      </c>
      <c r="N99" s="8">
        <v>26</v>
      </c>
      <c r="O99" t="b">
        <f>OR(Dataset!J99&gt;10,Dataset!L99&gt;5)</f>
        <v>1</v>
      </c>
      <c r="P99" t="b">
        <f>OR(I99&gt;100000,Dataset!M99&gt;=9,Dataset!G99="Boston")</f>
        <v>1</v>
      </c>
      <c r="Q99" t="b">
        <f t="shared" si="3"/>
        <v>0</v>
      </c>
      <c r="R99" t="b">
        <f t="shared" si="4"/>
        <v>0</v>
      </c>
      <c r="S99" t="str">
        <f t="shared" si="5"/>
        <v>Well Paid</v>
      </c>
      <c r="T99" t="str">
        <v>Well Paid</v>
      </c>
    </row>
    <row r="100" spans="1:20" x14ac:dyDescent="0.45">
      <c r="A100" s="9" t="s">
        <v>143</v>
      </c>
      <c r="B100" s="9" t="s">
        <v>110</v>
      </c>
      <c r="C100" s="9" t="s">
        <v>111</v>
      </c>
      <c r="D100" s="9" t="s">
        <v>134</v>
      </c>
      <c r="E100" s="9" t="s">
        <v>127</v>
      </c>
      <c r="F100" s="9" t="s">
        <v>120</v>
      </c>
      <c r="G100" s="9" t="s">
        <v>133</v>
      </c>
      <c r="H100" s="9">
        <v>61</v>
      </c>
      <c r="I100" s="9">
        <v>45193</v>
      </c>
      <c r="J100" s="9">
        <v>32</v>
      </c>
      <c r="K100" s="9">
        <v>5</v>
      </c>
      <c r="L100" s="9">
        <v>8</v>
      </c>
      <c r="M100" s="9">
        <v>7</v>
      </c>
      <c r="N100" s="9">
        <v>20</v>
      </c>
      <c r="O100" t="b">
        <f>OR(Dataset!J100&gt;10,Dataset!L100&gt;5)</f>
        <v>1</v>
      </c>
      <c r="P100" t="b">
        <f>OR(I100&gt;100000,Dataset!M100&gt;=9,Dataset!G100="Boston")</f>
        <v>0</v>
      </c>
      <c r="Q100" t="b">
        <f t="shared" si="3"/>
        <v>0</v>
      </c>
      <c r="R100" t="b">
        <f t="shared" si="4"/>
        <v>0</v>
      </c>
      <c r="S100" t="str">
        <f t="shared" si="5"/>
        <v>Moderate</v>
      </c>
      <c r="T100" t="str">
        <v>Moderate</v>
      </c>
    </row>
    <row r="101" spans="1:20" x14ac:dyDescent="0.45">
      <c r="A101" s="9" t="s">
        <v>109</v>
      </c>
      <c r="B101" s="9" t="s">
        <v>110</v>
      </c>
      <c r="C101" s="9" t="s">
        <v>111</v>
      </c>
      <c r="D101" s="9" t="s">
        <v>132</v>
      </c>
      <c r="E101" s="9" t="s">
        <v>127</v>
      </c>
      <c r="F101" s="9" t="s">
        <v>114</v>
      </c>
      <c r="G101" s="9" t="s">
        <v>130</v>
      </c>
      <c r="H101" s="9">
        <v>27</v>
      </c>
      <c r="I101" s="9">
        <v>85350</v>
      </c>
      <c r="J101" s="9">
        <v>32</v>
      </c>
      <c r="K101" s="9">
        <v>10</v>
      </c>
      <c r="L101" s="9">
        <v>12</v>
      </c>
      <c r="M101" s="9">
        <v>4</v>
      </c>
      <c r="N101" s="9">
        <v>36</v>
      </c>
      <c r="O101" t="b">
        <f>OR(Dataset!J101&gt;10,Dataset!L101&gt;5)</f>
        <v>1</v>
      </c>
      <c r="P101" t="b">
        <f>OR(I101&gt;100000,Dataset!M101&gt;=9,Dataset!G101="Boston")</f>
        <v>0</v>
      </c>
      <c r="Q101" t="b">
        <f t="shared" si="3"/>
        <v>0</v>
      </c>
      <c r="R101" t="b">
        <f t="shared" si="4"/>
        <v>0</v>
      </c>
      <c r="S101" t="str">
        <f t="shared" si="5"/>
        <v>Well Paid</v>
      </c>
      <c r="T101" t="str">
        <v>Well Paid</v>
      </c>
    </row>
    <row r="102" spans="1:20" x14ac:dyDescent="0.45">
      <c r="A102" s="9" t="s">
        <v>116</v>
      </c>
      <c r="B102" s="9" t="s">
        <v>126</v>
      </c>
      <c r="C102" s="9" t="s">
        <v>131</v>
      </c>
      <c r="D102" s="9" t="s">
        <v>132</v>
      </c>
      <c r="E102" s="9" t="s">
        <v>140</v>
      </c>
      <c r="F102" s="9" t="s">
        <v>114</v>
      </c>
      <c r="G102" s="9" t="s">
        <v>133</v>
      </c>
      <c r="H102" s="9">
        <v>28</v>
      </c>
      <c r="I102" s="9">
        <v>102127</v>
      </c>
      <c r="J102" s="9">
        <v>31</v>
      </c>
      <c r="K102" s="9">
        <v>1</v>
      </c>
      <c r="L102" s="9">
        <v>12</v>
      </c>
      <c r="M102" s="9">
        <v>9</v>
      </c>
      <c r="N102" s="9">
        <v>37</v>
      </c>
      <c r="O102" t="b">
        <f>OR(Dataset!J102&gt;10,Dataset!L102&gt;5)</f>
        <v>1</v>
      </c>
      <c r="P102" t="b">
        <f>OR(I102&gt;100000,Dataset!M102&gt;=9,Dataset!G102="Boston")</f>
        <v>1</v>
      </c>
      <c r="Q102" t="b">
        <f t="shared" si="3"/>
        <v>0</v>
      </c>
      <c r="R102" t="b">
        <f t="shared" si="4"/>
        <v>0</v>
      </c>
      <c r="S102" t="str">
        <f t="shared" si="5"/>
        <v>Well Paid</v>
      </c>
      <c r="T102" t="str">
        <v>Well Paid</v>
      </c>
    </row>
    <row r="103" spans="1:20" x14ac:dyDescent="0.45">
      <c r="A103" s="9" t="s">
        <v>116</v>
      </c>
      <c r="B103" s="9" t="s">
        <v>117</v>
      </c>
      <c r="C103" s="9" t="s">
        <v>111</v>
      </c>
      <c r="D103" s="9" t="s">
        <v>134</v>
      </c>
      <c r="E103" s="9" t="s">
        <v>119</v>
      </c>
      <c r="F103" s="9" t="s">
        <v>128</v>
      </c>
      <c r="G103" s="9" t="s">
        <v>133</v>
      </c>
      <c r="H103" s="9">
        <v>55</v>
      </c>
      <c r="I103" s="9">
        <v>61778</v>
      </c>
      <c r="J103" s="9">
        <v>31</v>
      </c>
      <c r="K103" s="9">
        <v>12</v>
      </c>
      <c r="L103" s="9">
        <v>13</v>
      </c>
      <c r="M103" s="9">
        <v>7</v>
      </c>
      <c r="N103" s="9">
        <v>22</v>
      </c>
      <c r="O103" t="b">
        <f>OR(Dataset!J103&gt;10,Dataset!L103&gt;5)</f>
        <v>1</v>
      </c>
      <c r="P103" t="b">
        <f>OR(I103&gt;100000,Dataset!M103&gt;=9,Dataset!G103="Boston")</f>
        <v>0</v>
      </c>
      <c r="Q103" t="b">
        <f t="shared" si="3"/>
        <v>0</v>
      </c>
      <c r="R103" t="b">
        <f t="shared" si="4"/>
        <v>0</v>
      </c>
      <c r="S103" t="str">
        <f t="shared" si="5"/>
        <v>Moderate</v>
      </c>
      <c r="T103" t="str">
        <v>Moderate</v>
      </c>
    </row>
    <row r="104" spans="1:20" x14ac:dyDescent="0.45">
      <c r="A104" s="8" t="s">
        <v>129</v>
      </c>
      <c r="B104" s="8" t="s">
        <v>126</v>
      </c>
      <c r="C104" s="8" t="s">
        <v>118</v>
      </c>
      <c r="D104" s="8" t="s">
        <v>112</v>
      </c>
      <c r="E104" s="8" t="s">
        <v>127</v>
      </c>
      <c r="F104" s="8" t="s">
        <v>114</v>
      </c>
      <c r="G104" s="8" t="s">
        <v>138</v>
      </c>
      <c r="H104" s="8">
        <v>47</v>
      </c>
      <c r="I104" s="8">
        <v>56943</v>
      </c>
      <c r="J104" s="8">
        <v>31</v>
      </c>
      <c r="K104" s="8">
        <v>3</v>
      </c>
      <c r="L104" s="8">
        <v>14</v>
      </c>
      <c r="M104" s="8">
        <v>2</v>
      </c>
      <c r="N104" s="8">
        <v>49</v>
      </c>
      <c r="O104" t="b">
        <f>OR(Dataset!J104&gt;10,Dataset!L104&gt;5)</f>
        <v>1</v>
      </c>
      <c r="P104" t="b">
        <f>OR(I104&gt;100000,Dataset!M104&gt;=9,Dataset!G104="Boston")</f>
        <v>0</v>
      </c>
      <c r="Q104" t="b">
        <f t="shared" si="3"/>
        <v>0</v>
      </c>
      <c r="R104" t="b">
        <f t="shared" si="4"/>
        <v>0</v>
      </c>
      <c r="S104" t="str">
        <f t="shared" si="5"/>
        <v>Moderate</v>
      </c>
      <c r="T104" t="str">
        <v>Moderate</v>
      </c>
    </row>
    <row r="105" spans="1:20" x14ac:dyDescent="0.45">
      <c r="A105" s="8" t="s">
        <v>122</v>
      </c>
      <c r="B105" s="8" t="s">
        <v>110</v>
      </c>
      <c r="C105" s="8" t="s">
        <v>139</v>
      </c>
      <c r="D105" s="8" t="s">
        <v>123</v>
      </c>
      <c r="E105" s="8" t="s">
        <v>124</v>
      </c>
      <c r="F105" s="8" t="s">
        <v>114</v>
      </c>
      <c r="G105" s="8" t="s">
        <v>125</v>
      </c>
      <c r="H105" s="8">
        <v>24</v>
      </c>
      <c r="I105" s="8">
        <v>105969</v>
      </c>
      <c r="J105" s="8">
        <v>31</v>
      </c>
      <c r="K105" s="8">
        <v>18</v>
      </c>
      <c r="L105" s="8">
        <v>4</v>
      </c>
      <c r="M105" s="8">
        <v>4</v>
      </c>
      <c r="N105" s="8">
        <v>54</v>
      </c>
      <c r="O105" t="b">
        <f>OR(Dataset!J105&gt;10,Dataset!L105&gt;5)</f>
        <v>1</v>
      </c>
      <c r="P105" t="b">
        <f>OR(I105&gt;100000,Dataset!M105&gt;=9,Dataset!G105="Boston")</f>
        <v>1</v>
      </c>
      <c r="Q105" t="b">
        <f t="shared" si="3"/>
        <v>0</v>
      </c>
      <c r="R105" t="b">
        <f t="shared" si="4"/>
        <v>0</v>
      </c>
      <c r="S105" t="str">
        <f t="shared" si="5"/>
        <v>Well Paid</v>
      </c>
      <c r="T105" t="str">
        <v>Well Paid</v>
      </c>
    </row>
    <row r="106" spans="1:20" x14ac:dyDescent="0.45">
      <c r="A106" s="8" t="s">
        <v>116</v>
      </c>
      <c r="B106" s="8" t="s">
        <v>110</v>
      </c>
      <c r="C106" s="8" t="s">
        <v>118</v>
      </c>
      <c r="D106" s="8" t="s">
        <v>134</v>
      </c>
      <c r="E106" s="8" t="s">
        <v>119</v>
      </c>
      <c r="F106" s="8" t="s">
        <v>128</v>
      </c>
      <c r="G106" s="8" t="s">
        <v>138</v>
      </c>
      <c r="H106" s="8">
        <v>50</v>
      </c>
      <c r="I106" s="8">
        <v>75409</v>
      </c>
      <c r="J106" s="8">
        <v>31</v>
      </c>
      <c r="K106" s="8">
        <v>10</v>
      </c>
      <c r="L106" s="8">
        <v>2</v>
      </c>
      <c r="M106" s="8">
        <v>7</v>
      </c>
      <c r="N106" s="8">
        <v>44</v>
      </c>
      <c r="O106" t="b">
        <f>OR(Dataset!J106&gt;10,Dataset!L106&gt;5)</f>
        <v>1</v>
      </c>
      <c r="P106" t="b">
        <f>OR(I106&gt;100000,Dataset!M106&gt;=9,Dataset!G106="Boston")</f>
        <v>0</v>
      </c>
      <c r="Q106" t="b">
        <f t="shared" si="3"/>
        <v>0</v>
      </c>
      <c r="R106" t="b">
        <f t="shared" si="4"/>
        <v>0</v>
      </c>
      <c r="S106" t="str">
        <f t="shared" si="5"/>
        <v>Moderate</v>
      </c>
      <c r="T106" t="str">
        <v>Moderate</v>
      </c>
    </row>
    <row r="107" spans="1:20" x14ac:dyDescent="0.45">
      <c r="A107" s="8" t="s">
        <v>129</v>
      </c>
      <c r="B107" s="8" t="s">
        <v>117</v>
      </c>
      <c r="C107" s="8" t="s">
        <v>131</v>
      </c>
      <c r="D107" s="8" t="s">
        <v>134</v>
      </c>
      <c r="E107" s="8" t="s">
        <v>113</v>
      </c>
      <c r="F107" s="8" t="s">
        <v>120</v>
      </c>
      <c r="G107" s="8" t="s">
        <v>125</v>
      </c>
      <c r="H107" s="8">
        <v>43</v>
      </c>
      <c r="I107" s="8">
        <v>107362</v>
      </c>
      <c r="J107" s="8">
        <v>30</v>
      </c>
      <c r="K107" s="8">
        <v>17</v>
      </c>
      <c r="L107" s="8">
        <v>9</v>
      </c>
      <c r="M107" s="8">
        <v>9</v>
      </c>
      <c r="N107" s="8">
        <v>47</v>
      </c>
      <c r="O107" t="b">
        <f>OR(Dataset!J107&gt;10,Dataset!L107&gt;5)</f>
        <v>1</v>
      </c>
      <c r="P107" t="b">
        <f>OR(I107&gt;100000,Dataset!M107&gt;=9,Dataset!G107="Boston")</f>
        <v>1</v>
      </c>
      <c r="Q107" t="b">
        <f t="shared" si="3"/>
        <v>0</v>
      </c>
      <c r="R107" t="b">
        <f t="shared" si="4"/>
        <v>0</v>
      </c>
      <c r="S107" t="str">
        <f t="shared" si="5"/>
        <v>Well Paid</v>
      </c>
      <c r="T107" t="str">
        <v>Well Paid</v>
      </c>
    </row>
    <row r="108" spans="1:20" x14ac:dyDescent="0.45">
      <c r="A108" s="8" t="s">
        <v>122</v>
      </c>
      <c r="B108" s="8" t="s">
        <v>117</v>
      </c>
      <c r="C108" s="8" t="s">
        <v>111</v>
      </c>
      <c r="D108" s="8" t="s">
        <v>123</v>
      </c>
      <c r="E108" s="8" t="s">
        <v>124</v>
      </c>
      <c r="F108" s="8" t="s">
        <v>128</v>
      </c>
      <c r="G108" s="8" t="s">
        <v>130</v>
      </c>
      <c r="H108" s="8">
        <v>38</v>
      </c>
      <c r="I108" s="8">
        <v>48693</v>
      </c>
      <c r="J108" s="8">
        <v>30</v>
      </c>
      <c r="K108" s="8">
        <v>6</v>
      </c>
      <c r="L108" s="8">
        <v>7</v>
      </c>
      <c r="M108" s="8">
        <v>9</v>
      </c>
      <c r="N108" s="8">
        <v>51</v>
      </c>
      <c r="O108" t="b">
        <f>OR(Dataset!J108&gt;10,Dataset!L108&gt;5)</f>
        <v>1</v>
      </c>
      <c r="P108" t="b">
        <f>OR(I108&gt;100000,Dataset!M108&gt;=9,Dataset!G108="Boston")</f>
        <v>1</v>
      </c>
      <c r="Q108" t="b">
        <f t="shared" si="3"/>
        <v>1</v>
      </c>
      <c r="R108" t="b">
        <f t="shared" si="4"/>
        <v>0</v>
      </c>
      <c r="S108" t="str">
        <f t="shared" si="5"/>
        <v>Moderate</v>
      </c>
      <c r="T108" t="str">
        <v>Moderate</v>
      </c>
    </row>
    <row r="109" spans="1:20" x14ac:dyDescent="0.45">
      <c r="A109" s="9" t="s">
        <v>143</v>
      </c>
      <c r="B109" s="9" t="s">
        <v>110</v>
      </c>
      <c r="C109" s="9" t="s">
        <v>131</v>
      </c>
      <c r="D109" s="9" t="s">
        <v>112</v>
      </c>
      <c r="E109" s="9" t="s">
        <v>113</v>
      </c>
      <c r="F109" s="9" t="s">
        <v>114</v>
      </c>
      <c r="G109" s="9" t="s">
        <v>142</v>
      </c>
      <c r="H109" s="9">
        <v>43</v>
      </c>
      <c r="I109" s="9">
        <v>94386</v>
      </c>
      <c r="J109" s="9">
        <v>30</v>
      </c>
      <c r="K109" s="9">
        <v>2</v>
      </c>
      <c r="L109" s="9">
        <v>12</v>
      </c>
      <c r="M109" s="9">
        <v>5</v>
      </c>
      <c r="N109" s="9">
        <v>38</v>
      </c>
      <c r="O109" t="b">
        <f>OR(Dataset!J109&gt;10,Dataset!L109&gt;5)</f>
        <v>1</v>
      </c>
      <c r="P109" t="b">
        <f>OR(I109&gt;100000,Dataset!M109&gt;=9,Dataset!G109="Boston")</f>
        <v>0</v>
      </c>
      <c r="Q109" t="b">
        <f t="shared" si="3"/>
        <v>0</v>
      </c>
      <c r="R109" t="b">
        <f t="shared" si="4"/>
        <v>0</v>
      </c>
      <c r="S109" t="str">
        <f t="shared" si="5"/>
        <v>Well Paid</v>
      </c>
      <c r="T109" t="str">
        <v>Well Paid</v>
      </c>
    </row>
    <row r="110" spans="1:20" x14ac:dyDescent="0.45">
      <c r="A110" s="8" t="s">
        <v>116</v>
      </c>
      <c r="B110" s="8" t="s">
        <v>126</v>
      </c>
      <c r="C110" s="8" t="s">
        <v>139</v>
      </c>
      <c r="D110" s="8" t="s">
        <v>123</v>
      </c>
      <c r="E110" s="8" t="s">
        <v>135</v>
      </c>
      <c r="F110" s="8" t="s">
        <v>120</v>
      </c>
      <c r="G110" s="8" t="s">
        <v>133</v>
      </c>
      <c r="H110" s="8">
        <v>42</v>
      </c>
      <c r="I110" s="8">
        <v>100393</v>
      </c>
      <c r="J110" s="8">
        <v>30</v>
      </c>
      <c r="K110" s="8">
        <v>11</v>
      </c>
      <c r="L110" s="8">
        <v>2</v>
      </c>
      <c r="M110" s="8">
        <v>5</v>
      </c>
      <c r="N110" s="8">
        <v>47</v>
      </c>
      <c r="O110" t="b">
        <f>OR(Dataset!J110&gt;10,Dataset!L110&gt;5)</f>
        <v>1</v>
      </c>
      <c r="P110" t="b">
        <f>OR(I110&gt;100000,Dataset!M110&gt;=9,Dataset!G110="Boston")</f>
        <v>1</v>
      </c>
      <c r="Q110" t="b">
        <f t="shared" si="3"/>
        <v>0</v>
      </c>
      <c r="R110" t="b">
        <f t="shared" si="4"/>
        <v>0</v>
      </c>
      <c r="S110" t="str">
        <f t="shared" si="5"/>
        <v>Well Paid</v>
      </c>
      <c r="T110" t="str">
        <v>Well Paid</v>
      </c>
    </row>
    <row r="111" spans="1:20" x14ac:dyDescent="0.45">
      <c r="A111" s="8" t="s">
        <v>141</v>
      </c>
      <c r="B111" s="8" t="s">
        <v>126</v>
      </c>
      <c r="C111" s="8" t="s">
        <v>131</v>
      </c>
      <c r="D111" s="8" t="s">
        <v>132</v>
      </c>
      <c r="E111" s="8" t="s">
        <v>124</v>
      </c>
      <c r="F111" s="8" t="s">
        <v>114</v>
      </c>
      <c r="G111" s="8" t="s">
        <v>142</v>
      </c>
      <c r="H111" s="8">
        <v>41</v>
      </c>
      <c r="I111" s="8">
        <v>31708</v>
      </c>
      <c r="J111" s="8">
        <v>30</v>
      </c>
      <c r="K111" s="8">
        <v>1</v>
      </c>
      <c r="L111" s="8">
        <v>9</v>
      </c>
      <c r="M111" s="8">
        <v>4</v>
      </c>
      <c r="N111" s="8">
        <v>42</v>
      </c>
      <c r="O111" t="b">
        <f>OR(Dataset!J111&gt;10,Dataset!L111&gt;5)</f>
        <v>1</v>
      </c>
      <c r="P111" t="b">
        <f>OR(I111&gt;100000,Dataset!M111&gt;=9,Dataset!G111="Boston")</f>
        <v>0</v>
      </c>
      <c r="Q111" t="b">
        <f t="shared" si="3"/>
        <v>0</v>
      </c>
      <c r="R111" t="b">
        <f t="shared" si="4"/>
        <v>0</v>
      </c>
      <c r="S111" t="str">
        <f t="shared" si="5"/>
        <v>Moderate</v>
      </c>
      <c r="T111" t="str">
        <v>Moderate</v>
      </c>
    </row>
    <row r="112" spans="1:20" x14ac:dyDescent="0.45">
      <c r="A112" s="9" t="s">
        <v>122</v>
      </c>
      <c r="B112" s="9" t="s">
        <v>126</v>
      </c>
      <c r="C112" s="9" t="s">
        <v>118</v>
      </c>
      <c r="D112" s="9" t="s">
        <v>123</v>
      </c>
      <c r="E112" s="9" t="s">
        <v>113</v>
      </c>
      <c r="F112" s="9" t="s">
        <v>114</v>
      </c>
      <c r="G112" s="9" t="s">
        <v>133</v>
      </c>
      <c r="H112" s="9">
        <v>37</v>
      </c>
      <c r="I112" s="9">
        <v>42866</v>
      </c>
      <c r="J112" s="9">
        <v>30</v>
      </c>
      <c r="K112" s="9">
        <v>8</v>
      </c>
      <c r="L112" s="9">
        <v>3</v>
      </c>
      <c r="M112" s="9">
        <v>5</v>
      </c>
      <c r="N112" s="9">
        <v>34</v>
      </c>
      <c r="O112" t="b">
        <f>OR(Dataset!J112&gt;10,Dataset!L112&gt;5)</f>
        <v>1</v>
      </c>
      <c r="P112" t="b">
        <f>OR(I112&gt;100000,Dataset!M112&gt;=9,Dataset!G112="Boston")</f>
        <v>0</v>
      </c>
      <c r="Q112" t="b">
        <f t="shared" si="3"/>
        <v>0</v>
      </c>
      <c r="R112" t="b">
        <f t="shared" si="4"/>
        <v>0</v>
      </c>
      <c r="S112" t="str">
        <f t="shared" si="5"/>
        <v>Moderate</v>
      </c>
      <c r="T112" t="str">
        <v>Moderate</v>
      </c>
    </row>
    <row r="113" spans="1:20" x14ac:dyDescent="0.45">
      <c r="A113" s="9" t="s">
        <v>143</v>
      </c>
      <c r="B113" s="9" t="s">
        <v>126</v>
      </c>
      <c r="C113" s="9" t="s">
        <v>111</v>
      </c>
      <c r="D113" s="9" t="s">
        <v>134</v>
      </c>
      <c r="E113" s="9" t="s">
        <v>113</v>
      </c>
      <c r="F113" s="9" t="s">
        <v>128</v>
      </c>
      <c r="G113" s="9" t="s">
        <v>130</v>
      </c>
      <c r="H113" s="9">
        <v>42</v>
      </c>
      <c r="I113" s="9">
        <v>73148</v>
      </c>
      <c r="J113" s="9">
        <v>30</v>
      </c>
      <c r="K113" s="9">
        <v>19</v>
      </c>
      <c r="L113" s="9">
        <v>6</v>
      </c>
      <c r="M113" s="9">
        <v>8</v>
      </c>
      <c r="N113" s="9">
        <v>57</v>
      </c>
      <c r="O113" t="b">
        <f>OR(Dataset!J113&gt;10,Dataset!L113&gt;5)</f>
        <v>1</v>
      </c>
      <c r="P113" t="b">
        <f>OR(I113&gt;100000,Dataset!M113&gt;=9,Dataset!G113="Boston")</f>
        <v>0</v>
      </c>
      <c r="Q113" t="b">
        <f t="shared" si="3"/>
        <v>0</v>
      </c>
      <c r="R113" t="b">
        <f t="shared" si="4"/>
        <v>0</v>
      </c>
      <c r="S113" t="str">
        <f t="shared" si="5"/>
        <v>Moderate</v>
      </c>
      <c r="T113" t="str">
        <v>Moderate</v>
      </c>
    </row>
    <row r="114" spans="1:20" x14ac:dyDescent="0.45">
      <c r="A114" s="8" t="s">
        <v>122</v>
      </c>
      <c r="B114" s="8" t="s">
        <v>117</v>
      </c>
      <c r="C114" s="8" t="s">
        <v>131</v>
      </c>
      <c r="D114" s="8" t="s">
        <v>123</v>
      </c>
      <c r="E114" s="8" t="s">
        <v>124</v>
      </c>
      <c r="F114" s="8" t="s">
        <v>128</v>
      </c>
      <c r="G114" s="8" t="s">
        <v>121</v>
      </c>
      <c r="H114" s="8">
        <v>38</v>
      </c>
      <c r="I114" s="8">
        <v>77377</v>
      </c>
      <c r="J114" s="8">
        <v>30</v>
      </c>
      <c r="K114" s="8">
        <v>7</v>
      </c>
      <c r="L114" s="8">
        <v>2</v>
      </c>
      <c r="M114" s="8">
        <v>7</v>
      </c>
      <c r="N114" s="8">
        <v>44</v>
      </c>
      <c r="O114" t="b">
        <f>OR(Dataset!J114&gt;10,Dataset!L114&gt;5)</f>
        <v>1</v>
      </c>
      <c r="P114" t="b">
        <f>OR(I114&gt;100000,Dataset!M114&gt;=9,Dataset!G114="Boston")</f>
        <v>0</v>
      </c>
      <c r="Q114" t="b">
        <f t="shared" si="3"/>
        <v>0</v>
      </c>
      <c r="R114" t="b">
        <f t="shared" si="4"/>
        <v>0</v>
      </c>
      <c r="S114" t="str">
        <f t="shared" si="5"/>
        <v>Moderate</v>
      </c>
      <c r="T114" t="str">
        <v>Moderate</v>
      </c>
    </row>
    <row r="115" spans="1:20" x14ac:dyDescent="0.45">
      <c r="A115" s="9" t="s">
        <v>129</v>
      </c>
      <c r="B115" s="9" t="s">
        <v>126</v>
      </c>
      <c r="C115" s="9" t="s">
        <v>118</v>
      </c>
      <c r="D115" s="9" t="s">
        <v>134</v>
      </c>
      <c r="E115" s="9" t="s">
        <v>127</v>
      </c>
      <c r="F115" s="9" t="s">
        <v>128</v>
      </c>
      <c r="G115" s="9" t="s">
        <v>133</v>
      </c>
      <c r="H115" s="9">
        <v>51</v>
      </c>
      <c r="I115" s="9">
        <v>72965</v>
      </c>
      <c r="J115" s="9">
        <v>30</v>
      </c>
      <c r="K115" s="9">
        <v>8</v>
      </c>
      <c r="L115" s="9">
        <v>1</v>
      </c>
      <c r="M115" s="9">
        <v>4</v>
      </c>
      <c r="N115" s="9">
        <v>28</v>
      </c>
      <c r="O115" t="b">
        <f>OR(Dataset!J115&gt;10,Dataset!L115&gt;5)</f>
        <v>1</v>
      </c>
      <c r="P115" t="b">
        <f>OR(I115&gt;100000,Dataset!M115&gt;=9,Dataset!G115="Boston")</f>
        <v>0</v>
      </c>
      <c r="Q115" t="b">
        <f t="shared" si="3"/>
        <v>0</v>
      </c>
      <c r="R115" t="b">
        <f t="shared" si="4"/>
        <v>0</v>
      </c>
      <c r="S115" t="str">
        <f t="shared" si="5"/>
        <v>Moderate</v>
      </c>
      <c r="T115" t="str">
        <v>Moderate</v>
      </c>
    </row>
    <row r="116" spans="1:20" x14ac:dyDescent="0.45">
      <c r="A116" s="9" t="s">
        <v>141</v>
      </c>
      <c r="B116" s="9" t="s">
        <v>117</v>
      </c>
      <c r="C116" s="9" t="s">
        <v>131</v>
      </c>
      <c r="D116" s="9" t="s">
        <v>132</v>
      </c>
      <c r="E116" s="9" t="s">
        <v>137</v>
      </c>
      <c r="F116" s="9" t="s">
        <v>114</v>
      </c>
      <c r="G116" s="9" t="s">
        <v>125</v>
      </c>
      <c r="H116" s="9">
        <v>38</v>
      </c>
      <c r="I116" s="9">
        <v>80124</v>
      </c>
      <c r="J116" s="9">
        <v>30</v>
      </c>
      <c r="K116" s="9">
        <v>16</v>
      </c>
      <c r="L116" s="9">
        <v>2</v>
      </c>
      <c r="M116" s="9">
        <v>1</v>
      </c>
      <c r="N116" s="9">
        <v>26</v>
      </c>
      <c r="O116" t="b">
        <f>OR(Dataset!J116&gt;10,Dataset!L116&gt;5)</f>
        <v>1</v>
      </c>
      <c r="P116" t="b">
        <f>OR(I116&gt;100000,Dataset!M116&gt;=9,Dataset!G116="Boston")</f>
        <v>1</v>
      </c>
      <c r="Q116" t="b">
        <f t="shared" si="3"/>
        <v>0</v>
      </c>
      <c r="R116" t="b">
        <f t="shared" si="4"/>
        <v>0</v>
      </c>
      <c r="S116" t="str">
        <f t="shared" si="5"/>
        <v>Well Paid</v>
      </c>
      <c r="T116" t="str">
        <v>Well Paid</v>
      </c>
    </row>
    <row r="117" spans="1:20" x14ac:dyDescent="0.45">
      <c r="A117" s="8" t="s">
        <v>116</v>
      </c>
      <c r="B117" s="8" t="s">
        <v>126</v>
      </c>
      <c r="C117" s="8" t="s">
        <v>118</v>
      </c>
      <c r="D117" s="8" t="s">
        <v>132</v>
      </c>
      <c r="E117" s="8" t="s">
        <v>140</v>
      </c>
      <c r="F117" s="8" t="s">
        <v>114</v>
      </c>
      <c r="G117" s="8" t="s">
        <v>138</v>
      </c>
      <c r="H117" s="8">
        <v>55</v>
      </c>
      <c r="I117" s="8">
        <v>83161</v>
      </c>
      <c r="J117" s="8">
        <v>29</v>
      </c>
      <c r="K117" s="8">
        <v>13</v>
      </c>
      <c r="L117" s="8">
        <v>6</v>
      </c>
      <c r="M117" s="8">
        <v>3</v>
      </c>
      <c r="N117" s="8">
        <v>59</v>
      </c>
      <c r="O117" t="b">
        <f>OR(Dataset!J117&gt;10,Dataset!L117&gt;5)</f>
        <v>1</v>
      </c>
      <c r="P117" t="b">
        <f>OR(I117&gt;100000,Dataset!M117&gt;=9,Dataset!G117="Boston")</f>
        <v>0</v>
      </c>
      <c r="Q117" t="b">
        <f t="shared" si="3"/>
        <v>0</v>
      </c>
      <c r="R117" t="b">
        <f t="shared" si="4"/>
        <v>0</v>
      </c>
      <c r="S117" t="str">
        <f t="shared" si="5"/>
        <v>Well Paid</v>
      </c>
      <c r="T117" t="str">
        <v>Well Paid</v>
      </c>
    </row>
    <row r="118" spans="1:20" x14ac:dyDescent="0.45">
      <c r="A118" s="8" t="s">
        <v>116</v>
      </c>
      <c r="B118" s="8" t="s">
        <v>126</v>
      </c>
      <c r="C118" s="8" t="s">
        <v>131</v>
      </c>
      <c r="D118" s="8" t="s">
        <v>132</v>
      </c>
      <c r="E118" s="8" t="s">
        <v>119</v>
      </c>
      <c r="F118" s="8" t="s">
        <v>128</v>
      </c>
      <c r="G118" s="8" t="s">
        <v>133</v>
      </c>
      <c r="H118" s="8">
        <v>59</v>
      </c>
      <c r="I118" s="8">
        <v>45848</v>
      </c>
      <c r="J118" s="8">
        <v>29</v>
      </c>
      <c r="K118" s="8">
        <v>17</v>
      </c>
      <c r="L118" s="8">
        <v>7</v>
      </c>
      <c r="M118" s="8">
        <v>7</v>
      </c>
      <c r="N118" s="8">
        <v>38</v>
      </c>
      <c r="O118" t="b">
        <f>OR(Dataset!J118&gt;10,Dataset!L118&gt;5)</f>
        <v>1</v>
      </c>
      <c r="P118" t="b">
        <f>OR(I118&gt;100000,Dataset!M118&gt;=9,Dataset!G118="Boston")</f>
        <v>0</v>
      </c>
      <c r="Q118" t="b">
        <f t="shared" si="3"/>
        <v>0</v>
      </c>
      <c r="R118" t="b">
        <f t="shared" si="4"/>
        <v>0</v>
      </c>
      <c r="S118" t="str">
        <f t="shared" si="5"/>
        <v>Moderate</v>
      </c>
      <c r="T118" t="str">
        <v>Moderate</v>
      </c>
    </row>
    <row r="119" spans="1:20" x14ac:dyDescent="0.45">
      <c r="A119" s="9" t="s">
        <v>136</v>
      </c>
      <c r="B119" s="9" t="s">
        <v>117</v>
      </c>
      <c r="C119" s="9" t="s">
        <v>118</v>
      </c>
      <c r="D119" s="9" t="s">
        <v>123</v>
      </c>
      <c r="E119" s="9" t="s">
        <v>135</v>
      </c>
      <c r="F119" s="9" t="s">
        <v>128</v>
      </c>
      <c r="G119" s="9" t="s">
        <v>142</v>
      </c>
      <c r="H119" s="9">
        <v>61</v>
      </c>
      <c r="I119" s="9">
        <v>30358</v>
      </c>
      <c r="J119" s="9">
        <v>29</v>
      </c>
      <c r="K119" s="9">
        <v>11</v>
      </c>
      <c r="L119" s="9">
        <v>9</v>
      </c>
      <c r="M119" s="9">
        <v>4</v>
      </c>
      <c r="N119" s="9">
        <v>54</v>
      </c>
      <c r="O119" t="b">
        <f>OR(Dataset!J119&gt;10,Dataset!L119&gt;5)</f>
        <v>1</v>
      </c>
      <c r="P119" t="b">
        <f>OR(I119&gt;100000,Dataset!M119&gt;=9,Dataset!G119="Boston")</f>
        <v>0</v>
      </c>
      <c r="Q119" t="b">
        <f t="shared" si="3"/>
        <v>0</v>
      </c>
      <c r="R119" t="b">
        <f t="shared" si="4"/>
        <v>0</v>
      </c>
      <c r="S119" t="str">
        <f t="shared" si="5"/>
        <v>Moderate</v>
      </c>
      <c r="T119" t="str">
        <v>Moderate</v>
      </c>
    </row>
    <row r="120" spans="1:20" x14ac:dyDescent="0.45">
      <c r="A120" s="8" t="s">
        <v>136</v>
      </c>
      <c r="B120" s="8" t="s">
        <v>110</v>
      </c>
      <c r="C120" s="8" t="s">
        <v>139</v>
      </c>
      <c r="D120" s="8" t="s">
        <v>132</v>
      </c>
      <c r="E120" s="8" t="s">
        <v>124</v>
      </c>
      <c r="F120" s="8" t="s">
        <v>128</v>
      </c>
      <c r="G120" s="8" t="s">
        <v>138</v>
      </c>
      <c r="H120" s="8">
        <v>32</v>
      </c>
      <c r="I120" s="8">
        <v>87169</v>
      </c>
      <c r="J120" s="8">
        <v>29</v>
      </c>
      <c r="K120" s="8">
        <v>2</v>
      </c>
      <c r="L120" s="8">
        <v>10</v>
      </c>
      <c r="M120" s="8">
        <v>7</v>
      </c>
      <c r="N120" s="8">
        <v>40</v>
      </c>
      <c r="O120" t="b">
        <f>OR(Dataset!J120&gt;10,Dataset!L120&gt;5)</f>
        <v>1</v>
      </c>
      <c r="P120" t="b">
        <f>OR(I120&gt;100000,Dataset!M120&gt;=9,Dataset!G120="Boston")</f>
        <v>0</v>
      </c>
      <c r="Q120" t="b">
        <f t="shared" si="3"/>
        <v>0</v>
      </c>
      <c r="R120" t="b">
        <f t="shared" si="4"/>
        <v>0</v>
      </c>
      <c r="S120" t="str">
        <f t="shared" si="5"/>
        <v>Well Paid</v>
      </c>
      <c r="T120" t="str">
        <v>Well Paid</v>
      </c>
    </row>
    <row r="121" spans="1:20" x14ac:dyDescent="0.45">
      <c r="A121" s="9" t="s">
        <v>116</v>
      </c>
      <c r="B121" s="9" t="s">
        <v>110</v>
      </c>
      <c r="C121" s="9" t="s">
        <v>111</v>
      </c>
      <c r="D121" s="9" t="s">
        <v>123</v>
      </c>
      <c r="E121" s="9" t="s">
        <v>113</v>
      </c>
      <c r="F121" s="9" t="s">
        <v>114</v>
      </c>
      <c r="G121" s="9" t="s">
        <v>121</v>
      </c>
      <c r="H121" s="9">
        <v>30</v>
      </c>
      <c r="I121" s="9">
        <v>105774</v>
      </c>
      <c r="J121" s="9">
        <v>29</v>
      </c>
      <c r="K121" s="9">
        <v>17</v>
      </c>
      <c r="L121" s="9">
        <v>5</v>
      </c>
      <c r="M121" s="9">
        <v>3</v>
      </c>
      <c r="N121" s="9">
        <v>42</v>
      </c>
      <c r="O121" t="b">
        <f>OR(Dataset!J121&gt;10,Dataset!L121&gt;5)</f>
        <v>1</v>
      </c>
      <c r="P121" t="b">
        <f>OR(I121&gt;100000,Dataset!M121&gt;=9,Dataset!G121="Boston")</f>
        <v>1</v>
      </c>
      <c r="Q121" t="b">
        <f t="shared" si="3"/>
        <v>0</v>
      </c>
      <c r="R121" t="b">
        <f t="shared" si="4"/>
        <v>0</v>
      </c>
      <c r="S121" t="str">
        <f t="shared" si="5"/>
        <v>Well Paid</v>
      </c>
      <c r="T121" t="str">
        <v>Well Paid</v>
      </c>
    </row>
    <row r="122" spans="1:20" x14ac:dyDescent="0.45">
      <c r="A122" s="9" t="s">
        <v>122</v>
      </c>
      <c r="B122" s="9" t="s">
        <v>126</v>
      </c>
      <c r="C122" s="9" t="s">
        <v>118</v>
      </c>
      <c r="D122" s="9" t="s">
        <v>132</v>
      </c>
      <c r="E122" s="9" t="s">
        <v>137</v>
      </c>
      <c r="F122" s="9" t="s">
        <v>128</v>
      </c>
      <c r="G122" s="9" t="s">
        <v>121</v>
      </c>
      <c r="H122" s="9">
        <v>64</v>
      </c>
      <c r="I122" s="9">
        <v>37684</v>
      </c>
      <c r="J122" s="9">
        <v>29</v>
      </c>
      <c r="K122" s="9">
        <v>1</v>
      </c>
      <c r="L122" s="9">
        <v>2</v>
      </c>
      <c r="M122" s="9">
        <v>6</v>
      </c>
      <c r="N122" s="9">
        <v>46</v>
      </c>
      <c r="O122" t="b">
        <f>OR(Dataset!J122&gt;10,Dataset!L122&gt;5)</f>
        <v>1</v>
      </c>
      <c r="P122" t="b">
        <f>OR(I122&gt;100000,Dataset!M122&gt;=9,Dataset!G122="Boston")</f>
        <v>0</v>
      </c>
      <c r="Q122" t="b">
        <f t="shared" si="3"/>
        <v>0</v>
      </c>
      <c r="R122" t="b">
        <f t="shared" si="4"/>
        <v>0</v>
      </c>
      <c r="S122" t="str">
        <f t="shared" si="5"/>
        <v>Moderate</v>
      </c>
      <c r="T122" t="str">
        <v>Moderate</v>
      </c>
    </row>
    <row r="123" spans="1:20" x14ac:dyDescent="0.45">
      <c r="A123" s="8" t="s">
        <v>143</v>
      </c>
      <c r="B123" s="8" t="s">
        <v>117</v>
      </c>
      <c r="C123" s="8" t="s">
        <v>111</v>
      </c>
      <c r="D123" s="8" t="s">
        <v>132</v>
      </c>
      <c r="E123" s="8" t="s">
        <v>113</v>
      </c>
      <c r="F123" s="8" t="s">
        <v>120</v>
      </c>
      <c r="G123" s="8" t="s">
        <v>133</v>
      </c>
      <c r="H123" s="8">
        <v>33</v>
      </c>
      <c r="I123" s="8">
        <v>58064</v>
      </c>
      <c r="J123" s="8">
        <v>29</v>
      </c>
      <c r="K123" s="8">
        <v>14</v>
      </c>
      <c r="L123" s="8">
        <v>4</v>
      </c>
      <c r="M123" s="8">
        <v>1</v>
      </c>
      <c r="N123" s="8">
        <v>57</v>
      </c>
      <c r="O123" t="b">
        <f>OR(Dataset!J123&gt;10,Dataset!L123&gt;5)</f>
        <v>1</v>
      </c>
      <c r="P123" t="b">
        <f>OR(I123&gt;100000,Dataset!M123&gt;=9,Dataset!G123="Boston")</f>
        <v>0</v>
      </c>
      <c r="Q123" t="b">
        <f t="shared" si="3"/>
        <v>0</v>
      </c>
      <c r="R123" t="b">
        <f t="shared" si="4"/>
        <v>0</v>
      </c>
      <c r="S123" t="str">
        <f t="shared" si="5"/>
        <v>Moderate</v>
      </c>
      <c r="T123" t="str">
        <v>Moderate</v>
      </c>
    </row>
    <row r="124" spans="1:20" x14ac:dyDescent="0.45">
      <c r="A124" s="9" t="s">
        <v>116</v>
      </c>
      <c r="B124" s="9" t="s">
        <v>110</v>
      </c>
      <c r="C124" s="9" t="s">
        <v>111</v>
      </c>
      <c r="D124" s="9" t="s">
        <v>134</v>
      </c>
      <c r="E124" s="9" t="s">
        <v>135</v>
      </c>
      <c r="F124" s="9" t="s">
        <v>128</v>
      </c>
      <c r="G124" s="9" t="s">
        <v>125</v>
      </c>
      <c r="H124" s="9">
        <v>41</v>
      </c>
      <c r="I124" s="9">
        <v>71862</v>
      </c>
      <c r="J124" s="9">
        <v>29</v>
      </c>
      <c r="K124" s="9">
        <v>15</v>
      </c>
      <c r="L124" s="9">
        <v>12</v>
      </c>
      <c r="M124" s="9">
        <v>8</v>
      </c>
      <c r="N124" s="9">
        <v>35</v>
      </c>
      <c r="O124" t="b">
        <f>OR(Dataset!J124&gt;10,Dataset!L124&gt;5)</f>
        <v>1</v>
      </c>
      <c r="P124" t="b">
        <f>OR(I124&gt;100000,Dataset!M124&gt;=9,Dataset!G124="Boston")</f>
        <v>1</v>
      </c>
      <c r="Q124" t="b">
        <f t="shared" si="3"/>
        <v>0</v>
      </c>
      <c r="R124" t="b">
        <f t="shared" si="4"/>
        <v>0</v>
      </c>
      <c r="S124" t="str">
        <f t="shared" si="5"/>
        <v>Moderate</v>
      </c>
      <c r="T124" t="str">
        <v>Moderate</v>
      </c>
    </row>
    <row r="125" spans="1:20" x14ac:dyDescent="0.45">
      <c r="A125" s="9" t="s">
        <v>141</v>
      </c>
      <c r="B125" s="9" t="s">
        <v>126</v>
      </c>
      <c r="C125" s="9" t="s">
        <v>139</v>
      </c>
      <c r="D125" s="9" t="s">
        <v>112</v>
      </c>
      <c r="E125" s="9" t="s">
        <v>135</v>
      </c>
      <c r="F125" s="9" t="s">
        <v>120</v>
      </c>
      <c r="G125" s="9" t="s">
        <v>133</v>
      </c>
      <c r="H125" s="9">
        <v>55</v>
      </c>
      <c r="I125" s="9">
        <v>80876</v>
      </c>
      <c r="J125" s="9">
        <v>29</v>
      </c>
      <c r="K125" s="9">
        <v>16</v>
      </c>
      <c r="L125" s="9">
        <v>4</v>
      </c>
      <c r="M125" s="9">
        <v>9</v>
      </c>
      <c r="N125" s="9">
        <v>53</v>
      </c>
      <c r="O125" t="b">
        <f>OR(Dataset!J125&gt;10,Dataset!L125&gt;5)</f>
        <v>1</v>
      </c>
      <c r="P125" t="b">
        <f>OR(I125&gt;100000,Dataset!M125&gt;=9,Dataset!G125="Boston")</f>
        <v>1</v>
      </c>
      <c r="Q125" t="b">
        <f t="shared" si="3"/>
        <v>0</v>
      </c>
      <c r="R125" t="b">
        <f t="shared" si="4"/>
        <v>0</v>
      </c>
      <c r="S125" t="str">
        <f t="shared" si="5"/>
        <v>Well Paid</v>
      </c>
      <c r="T125" t="str">
        <v>Well Paid</v>
      </c>
    </row>
    <row r="126" spans="1:20" x14ac:dyDescent="0.45">
      <c r="A126" s="9" t="s">
        <v>129</v>
      </c>
      <c r="B126" s="9" t="s">
        <v>117</v>
      </c>
      <c r="C126" s="9" t="s">
        <v>131</v>
      </c>
      <c r="D126" s="9" t="s">
        <v>134</v>
      </c>
      <c r="E126" s="9" t="s">
        <v>140</v>
      </c>
      <c r="F126" s="9" t="s">
        <v>114</v>
      </c>
      <c r="G126" s="9" t="s">
        <v>125</v>
      </c>
      <c r="H126" s="9">
        <v>41</v>
      </c>
      <c r="I126" s="9">
        <v>93671</v>
      </c>
      <c r="J126" s="9">
        <v>29</v>
      </c>
      <c r="K126" s="9">
        <v>5</v>
      </c>
      <c r="L126" s="9">
        <v>9</v>
      </c>
      <c r="M126" s="9">
        <v>5</v>
      </c>
      <c r="N126" s="9">
        <v>25</v>
      </c>
      <c r="O126" t="b">
        <f>OR(Dataset!J126&gt;10,Dataset!L126&gt;5)</f>
        <v>1</v>
      </c>
      <c r="P126" t="b">
        <f>OR(I126&gt;100000,Dataset!M126&gt;=9,Dataset!G126="Boston")</f>
        <v>1</v>
      </c>
      <c r="Q126" t="b">
        <f t="shared" si="3"/>
        <v>0</v>
      </c>
      <c r="R126" t="b">
        <f t="shared" si="4"/>
        <v>0</v>
      </c>
      <c r="S126" t="str">
        <f t="shared" si="5"/>
        <v>Well Paid</v>
      </c>
      <c r="T126" t="str">
        <v>Well Paid</v>
      </c>
    </row>
    <row r="127" spans="1:20" x14ac:dyDescent="0.45">
      <c r="A127" s="8" t="s">
        <v>129</v>
      </c>
      <c r="B127" s="8" t="s">
        <v>110</v>
      </c>
      <c r="C127" s="8" t="s">
        <v>118</v>
      </c>
      <c r="D127" s="8" t="s">
        <v>123</v>
      </c>
      <c r="E127" s="8" t="s">
        <v>119</v>
      </c>
      <c r="F127" s="8" t="s">
        <v>114</v>
      </c>
      <c r="G127" s="8" t="s">
        <v>138</v>
      </c>
      <c r="H127" s="8">
        <v>54</v>
      </c>
      <c r="I127" s="8">
        <v>30159</v>
      </c>
      <c r="J127" s="8">
        <v>29</v>
      </c>
      <c r="K127" s="8">
        <v>17</v>
      </c>
      <c r="L127" s="8">
        <v>8</v>
      </c>
      <c r="M127" s="8">
        <v>4</v>
      </c>
      <c r="N127" s="8">
        <v>37</v>
      </c>
      <c r="O127" t="b">
        <f>OR(Dataset!J127&gt;10,Dataset!L127&gt;5)</f>
        <v>1</v>
      </c>
      <c r="P127" t="b">
        <f>OR(I127&gt;100000,Dataset!M127&gt;=9,Dataset!G127="Boston")</f>
        <v>0</v>
      </c>
      <c r="Q127" t="b">
        <f t="shared" si="3"/>
        <v>0</v>
      </c>
      <c r="R127" t="b">
        <f t="shared" si="4"/>
        <v>0</v>
      </c>
      <c r="S127" t="str">
        <f t="shared" si="5"/>
        <v>Moderate</v>
      </c>
      <c r="T127" t="str">
        <v>Moderate</v>
      </c>
    </row>
    <row r="128" spans="1:20" x14ac:dyDescent="0.45">
      <c r="A128" s="9" t="s">
        <v>141</v>
      </c>
      <c r="B128" s="9" t="s">
        <v>117</v>
      </c>
      <c r="C128" s="9" t="s">
        <v>111</v>
      </c>
      <c r="D128" s="9" t="s">
        <v>112</v>
      </c>
      <c r="E128" s="9" t="s">
        <v>140</v>
      </c>
      <c r="F128" s="9" t="s">
        <v>128</v>
      </c>
      <c r="G128" s="9" t="s">
        <v>130</v>
      </c>
      <c r="H128" s="9">
        <v>43</v>
      </c>
      <c r="I128" s="9">
        <v>59796</v>
      </c>
      <c r="J128" s="9">
        <v>29</v>
      </c>
      <c r="K128" s="9">
        <v>14</v>
      </c>
      <c r="L128" s="9">
        <v>6</v>
      </c>
      <c r="M128" s="9">
        <v>5</v>
      </c>
      <c r="N128" s="9">
        <v>54</v>
      </c>
      <c r="O128" t="b">
        <f>OR(Dataset!J128&gt;10,Dataset!L128&gt;5)</f>
        <v>1</v>
      </c>
      <c r="P128" t="b">
        <f>OR(I128&gt;100000,Dataset!M128&gt;=9,Dataset!G128="Boston")</f>
        <v>0</v>
      </c>
      <c r="Q128" t="b">
        <f t="shared" si="3"/>
        <v>0</v>
      </c>
      <c r="R128" t="b">
        <f t="shared" si="4"/>
        <v>0</v>
      </c>
      <c r="S128" t="str">
        <f t="shared" si="5"/>
        <v>Moderate</v>
      </c>
      <c r="T128" t="str">
        <v>Moderate</v>
      </c>
    </row>
    <row r="129" spans="1:20" x14ac:dyDescent="0.45">
      <c r="A129" s="9" t="s">
        <v>129</v>
      </c>
      <c r="B129" s="9" t="s">
        <v>117</v>
      </c>
      <c r="C129" s="9" t="s">
        <v>131</v>
      </c>
      <c r="D129" s="9" t="s">
        <v>132</v>
      </c>
      <c r="E129" s="9" t="s">
        <v>140</v>
      </c>
      <c r="F129" s="9" t="s">
        <v>120</v>
      </c>
      <c r="G129" s="9" t="s">
        <v>133</v>
      </c>
      <c r="H129" s="9">
        <v>45</v>
      </c>
      <c r="I129" s="9">
        <v>119963</v>
      </c>
      <c r="J129" s="9">
        <v>29</v>
      </c>
      <c r="K129" s="9">
        <v>18</v>
      </c>
      <c r="L129" s="9">
        <v>13</v>
      </c>
      <c r="M129" s="9">
        <v>8</v>
      </c>
      <c r="N129" s="9">
        <v>50</v>
      </c>
      <c r="O129" t="b">
        <f>OR(Dataset!J129&gt;10,Dataset!L129&gt;5)</f>
        <v>1</v>
      </c>
      <c r="P129" t="b">
        <f>OR(I129&gt;100000,Dataset!M129&gt;=9,Dataset!G129="Boston")</f>
        <v>1</v>
      </c>
      <c r="Q129" t="b">
        <f t="shared" si="3"/>
        <v>0</v>
      </c>
      <c r="R129" t="b">
        <f t="shared" si="4"/>
        <v>0</v>
      </c>
      <c r="S129" t="str">
        <f t="shared" si="5"/>
        <v>Well Paid</v>
      </c>
      <c r="T129" t="str">
        <v>Well Paid</v>
      </c>
    </row>
    <row r="130" spans="1:20" x14ac:dyDescent="0.45">
      <c r="A130" s="9" t="s">
        <v>116</v>
      </c>
      <c r="B130" s="9" t="s">
        <v>126</v>
      </c>
      <c r="C130" s="9" t="s">
        <v>131</v>
      </c>
      <c r="D130" s="9" t="s">
        <v>123</v>
      </c>
      <c r="E130" s="9" t="s">
        <v>127</v>
      </c>
      <c r="F130" s="9" t="s">
        <v>120</v>
      </c>
      <c r="G130" s="9" t="s">
        <v>121</v>
      </c>
      <c r="H130" s="9">
        <v>44</v>
      </c>
      <c r="I130" s="9">
        <v>35842</v>
      </c>
      <c r="J130" s="9">
        <v>29</v>
      </c>
      <c r="K130" s="9">
        <v>8</v>
      </c>
      <c r="L130" s="9">
        <v>10</v>
      </c>
      <c r="M130" s="9">
        <v>4</v>
      </c>
      <c r="N130" s="9">
        <v>33</v>
      </c>
      <c r="O130" t="b">
        <f>OR(Dataset!J130&gt;10,Dataset!L130&gt;5)</f>
        <v>1</v>
      </c>
      <c r="P130" t="b">
        <f>OR(I130&gt;100000,Dataset!M130&gt;=9,Dataset!G130="Boston")</f>
        <v>0</v>
      </c>
      <c r="Q130" t="b">
        <f t="shared" si="3"/>
        <v>0</v>
      </c>
      <c r="R130" t="b">
        <f t="shared" si="4"/>
        <v>0</v>
      </c>
      <c r="S130" t="str">
        <f t="shared" si="5"/>
        <v>Moderate</v>
      </c>
      <c r="T130" t="str">
        <v>Moderate</v>
      </c>
    </row>
    <row r="131" spans="1:20" x14ac:dyDescent="0.45">
      <c r="A131" s="9" t="s">
        <v>129</v>
      </c>
      <c r="B131" s="9" t="s">
        <v>126</v>
      </c>
      <c r="C131" s="9" t="s">
        <v>139</v>
      </c>
      <c r="D131" s="9" t="s">
        <v>112</v>
      </c>
      <c r="E131" s="9" t="s">
        <v>137</v>
      </c>
      <c r="F131" s="9" t="s">
        <v>128</v>
      </c>
      <c r="G131" s="9" t="s">
        <v>130</v>
      </c>
      <c r="H131" s="9">
        <v>60</v>
      </c>
      <c r="I131" s="9">
        <v>82389</v>
      </c>
      <c r="J131" s="9">
        <v>29</v>
      </c>
      <c r="K131" s="9">
        <v>3</v>
      </c>
      <c r="L131" s="9">
        <v>9</v>
      </c>
      <c r="M131" s="9">
        <v>7</v>
      </c>
      <c r="N131" s="9">
        <v>44</v>
      </c>
      <c r="O131" t="b">
        <f>OR(Dataset!J131&gt;10,Dataset!L131&gt;5)</f>
        <v>1</v>
      </c>
      <c r="P131" t="b">
        <f>OR(I131&gt;100000,Dataset!M131&gt;=9,Dataset!G131="Boston")</f>
        <v>0</v>
      </c>
      <c r="Q131" t="b">
        <f t="shared" ref="Q131:Q194" si="6">AND(A131=$A$42,M131&gt;7)</f>
        <v>0</v>
      </c>
      <c r="R131" t="b">
        <f t="shared" ref="R131:R194" si="7">AND(A131=$A$28,N131&gt;40)</f>
        <v>0</v>
      </c>
      <c r="S131" t="str">
        <f t="shared" ref="S131:S194" si="8">IF(I131&gt;80000,"Well Paid","Moderate")</f>
        <v>Well Paid</v>
      </c>
      <c r="T131" t="str">
        <v>Well Paid</v>
      </c>
    </row>
    <row r="132" spans="1:20" x14ac:dyDescent="0.45">
      <c r="A132" s="8" t="s">
        <v>129</v>
      </c>
      <c r="B132" s="8" t="s">
        <v>117</v>
      </c>
      <c r="C132" s="8" t="s">
        <v>139</v>
      </c>
      <c r="D132" s="8" t="s">
        <v>132</v>
      </c>
      <c r="E132" s="8" t="s">
        <v>135</v>
      </c>
      <c r="F132" s="8" t="s">
        <v>120</v>
      </c>
      <c r="G132" s="8" t="s">
        <v>115</v>
      </c>
      <c r="H132" s="8">
        <v>33</v>
      </c>
      <c r="I132" s="8">
        <v>103016</v>
      </c>
      <c r="J132" s="8">
        <v>29</v>
      </c>
      <c r="K132" s="8">
        <v>6</v>
      </c>
      <c r="L132" s="8">
        <v>3</v>
      </c>
      <c r="M132" s="8">
        <v>7</v>
      </c>
      <c r="N132" s="8">
        <v>58</v>
      </c>
      <c r="O132" t="b">
        <f>OR(Dataset!J132&gt;10,Dataset!L132&gt;5)</f>
        <v>1</v>
      </c>
      <c r="P132" t="b">
        <f>OR(I132&gt;100000,Dataset!M132&gt;=9,Dataset!G132="Boston")</f>
        <v>1</v>
      </c>
      <c r="Q132" t="b">
        <f t="shared" si="6"/>
        <v>0</v>
      </c>
      <c r="R132" t="b">
        <f t="shared" si="7"/>
        <v>0</v>
      </c>
      <c r="S132" t="str">
        <f t="shared" si="8"/>
        <v>Well Paid</v>
      </c>
      <c r="T132" t="str">
        <v>Well Paid</v>
      </c>
    </row>
    <row r="133" spans="1:20" x14ac:dyDescent="0.45">
      <c r="A133" s="9" t="s">
        <v>122</v>
      </c>
      <c r="B133" s="9" t="s">
        <v>110</v>
      </c>
      <c r="C133" s="9" t="s">
        <v>111</v>
      </c>
      <c r="D133" s="9" t="s">
        <v>134</v>
      </c>
      <c r="E133" s="9" t="s">
        <v>137</v>
      </c>
      <c r="F133" s="9" t="s">
        <v>128</v>
      </c>
      <c r="G133" s="9" t="s">
        <v>121</v>
      </c>
      <c r="H133" s="9">
        <v>32</v>
      </c>
      <c r="I133" s="9">
        <v>74724</v>
      </c>
      <c r="J133" s="9">
        <v>29</v>
      </c>
      <c r="K133" s="9">
        <v>2</v>
      </c>
      <c r="L133" s="9">
        <v>8</v>
      </c>
      <c r="M133" s="9">
        <v>5</v>
      </c>
      <c r="N133" s="9">
        <v>25</v>
      </c>
      <c r="O133" t="b">
        <f>OR(Dataset!J133&gt;10,Dataset!L133&gt;5)</f>
        <v>1</v>
      </c>
      <c r="P133" t="b">
        <f>OR(I133&gt;100000,Dataset!M133&gt;=9,Dataset!G133="Boston")</f>
        <v>0</v>
      </c>
      <c r="Q133" t="b">
        <f t="shared" si="6"/>
        <v>0</v>
      </c>
      <c r="R133" t="b">
        <f t="shared" si="7"/>
        <v>0</v>
      </c>
      <c r="S133" t="str">
        <f t="shared" si="8"/>
        <v>Moderate</v>
      </c>
      <c r="T133" t="str">
        <v>Moderate</v>
      </c>
    </row>
    <row r="134" spans="1:20" x14ac:dyDescent="0.45">
      <c r="A134" s="9" t="s">
        <v>136</v>
      </c>
      <c r="B134" s="9" t="s">
        <v>117</v>
      </c>
      <c r="C134" s="9" t="s">
        <v>131</v>
      </c>
      <c r="D134" s="9" t="s">
        <v>132</v>
      </c>
      <c r="E134" s="9" t="s">
        <v>119</v>
      </c>
      <c r="F134" s="9" t="s">
        <v>120</v>
      </c>
      <c r="G134" s="9" t="s">
        <v>130</v>
      </c>
      <c r="H134" s="9">
        <v>31</v>
      </c>
      <c r="I134" s="9">
        <v>62983</v>
      </c>
      <c r="J134" s="9">
        <v>29</v>
      </c>
      <c r="K134" s="9">
        <v>10</v>
      </c>
      <c r="L134" s="9">
        <v>6</v>
      </c>
      <c r="M134" s="9">
        <v>6</v>
      </c>
      <c r="N134" s="9">
        <v>56</v>
      </c>
      <c r="O134" t="b">
        <f>OR(Dataset!J134&gt;10,Dataset!L134&gt;5)</f>
        <v>1</v>
      </c>
      <c r="P134" t="b">
        <f>OR(I134&gt;100000,Dataset!M134&gt;=9,Dataset!G134="Boston")</f>
        <v>0</v>
      </c>
      <c r="Q134" t="b">
        <f t="shared" si="6"/>
        <v>0</v>
      </c>
      <c r="R134" t="b">
        <f t="shared" si="7"/>
        <v>0</v>
      </c>
      <c r="S134" t="str">
        <f t="shared" si="8"/>
        <v>Moderate</v>
      </c>
      <c r="T134" t="str">
        <v>Moderate</v>
      </c>
    </row>
    <row r="135" spans="1:20" x14ac:dyDescent="0.45">
      <c r="A135" s="8" t="s">
        <v>136</v>
      </c>
      <c r="B135" s="8" t="s">
        <v>126</v>
      </c>
      <c r="C135" s="8" t="s">
        <v>139</v>
      </c>
      <c r="D135" s="8" t="s">
        <v>123</v>
      </c>
      <c r="E135" s="8" t="s">
        <v>124</v>
      </c>
      <c r="F135" s="8" t="s">
        <v>114</v>
      </c>
      <c r="G135" s="8" t="s">
        <v>138</v>
      </c>
      <c r="H135" s="8">
        <v>27</v>
      </c>
      <c r="I135" s="8">
        <v>57734</v>
      </c>
      <c r="J135" s="8">
        <v>28</v>
      </c>
      <c r="K135" s="8">
        <v>16</v>
      </c>
      <c r="L135" s="8">
        <v>14</v>
      </c>
      <c r="M135" s="8">
        <v>7</v>
      </c>
      <c r="N135" s="8">
        <v>45</v>
      </c>
      <c r="O135" t="b">
        <f>OR(Dataset!J135&gt;10,Dataset!L135&gt;5)</f>
        <v>1</v>
      </c>
      <c r="P135" t="b">
        <f>OR(I135&gt;100000,Dataset!M135&gt;=9,Dataset!G135="Boston")</f>
        <v>0</v>
      </c>
      <c r="Q135" t="b">
        <f t="shared" si="6"/>
        <v>0</v>
      </c>
      <c r="R135" t="b">
        <f t="shared" si="7"/>
        <v>0</v>
      </c>
      <c r="S135" t="str">
        <f t="shared" si="8"/>
        <v>Moderate</v>
      </c>
      <c r="T135" t="str">
        <v>Moderate</v>
      </c>
    </row>
    <row r="136" spans="1:20" x14ac:dyDescent="0.45">
      <c r="A136" s="8" t="s">
        <v>109</v>
      </c>
      <c r="B136" s="8" t="s">
        <v>126</v>
      </c>
      <c r="C136" s="8" t="s">
        <v>139</v>
      </c>
      <c r="D136" s="8" t="s">
        <v>123</v>
      </c>
      <c r="E136" s="8" t="s">
        <v>135</v>
      </c>
      <c r="F136" s="8" t="s">
        <v>128</v>
      </c>
      <c r="G136" s="8" t="s">
        <v>133</v>
      </c>
      <c r="H136" s="8">
        <v>54</v>
      </c>
      <c r="I136" s="8">
        <v>67772</v>
      </c>
      <c r="J136" s="8">
        <v>28</v>
      </c>
      <c r="K136" s="8">
        <v>10</v>
      </c>
      <c r="L136" s="8">
        <v>11</v>
      </c>
      <c r="M136" s="8">
        <v>9</v>
      </c>
      <c r="N136" s="8">
        <v>42</v>
      </c>
      <c r="O136" t="b">
        <f>OR(Dataset!J136&gt;10,Dataset!L136&gt;5)</f>
        <v>1</v>
      </c>
      <c r="P136" t="b">
        <f>OR(I136&gt;100000,Dataset!M136&gt;=9,Dataset!G136="Boston")</f>
        <v>1</v>
      </c>
      <c r="Q136" t="b">
        <f t="shared" si="6"/>
        <v>0</v>
      </c>
      <c r="R136" t="b">
        <f t="shared" si="7"/>
        <v>1</v>
      </c>
      <c r="S136" t="str">
        <f t="shared" si="8"/>
        <v>Moderate</v>
      </c>
      <c r="T136" t="str">
        <v>Moderate</v>
      </c>
    </row>
    <row r="137" spans="1:20" x14ac:dyDescent="0.45">
      <c r="A137" s="9" t="s">
        <v>116</v>
      </c>
      <c r="B137" s="9" t="s">
        <v>117</v>
      </c>
      <c r="C137" s="9" t="s">
        <v>139</v>
      </c>
      <c r="D137" s="9" t="s">
        <v>134</v>
      </c>
      <c r="E137" s="9" t="s">
        <v>135</v>
      </c>
      <c r="F137" s="9" t="s">
        <v>120</v>
      </c>
      <c r="G137" s="9" t="s">
        <v>142</v>
      </c>
      <c r="H137" s="9">
        <v>63</v>
      </c>
      <c r="I137" s="9">
        <v>88478</v>
      </c>
      <c r="J137" s="9">
        <v>28</v>
      </c>
      <c r="K137" s="9">
        <v>8</v>
      </c>
      <c r="L137" s="9">
        <v>8</v>
      </c>
      <c r="M137" s="9">
        <v>6</v>
      </c>
      <c r="N137" s="9">
        <v>41</v>
      </c>
      <c r="O137" t="b">
        <f>OR(Dataset!J137&gt;10,Dataset!L137&gt;5)</f>
        <v>1</v>
      </c>
      <c r="P137" t="b">
        <f>OR(I137&gt;100000,Dataset!M137&gt;=9,Dataset!G137="Boston")</f>
        <v>0</v>
      </c>
      <c r="Q137" t="b">
        <f t="shared" si="6"/>
        <v>0</v>
      </c>
      <c r="R137" t="b">
        <f t="shared" si="7"/>
        <v>0</v>
      </c>
      <c r="S137" t="str">
        <f t="shared" si="8"/>
        <v>Well Paid</v>
      </c>
      <c r="T137" t="str">
        <v>Well Paid</v>
      </c>
    </row>
    <row r="138" spans="1:20" x14ac:dyDescent="0.45">
      <c r="A138" s="9" t="s">
        <v>109</v>
      </c>
      <c r="B138" s="9" t="s">
        <v>110</v>
      </c>
      <c r="C138" s="9" t="s">
        <v>111</v>
      </c>
      <c r="D138" s="9" t="s">
        <v>132</v>
      </c>
      <c r="E138" s="9" t="s">
        <v>135</v>
      </c>
      <c r="F138" s="9" t="s">
        <v>120</v>
      </c>
      <c r="G138" s="9" t="s">
        <v>138</v>
      </c>
      <c r="H138" s="9">
        <v>56</v>
      </c>
      <c r="I138" s="9">
        <v>112035</v>
      </c>
      <c r="J138" s="9">
        <v>28</v>
      </c>
      <c r="K138" s="9">
        <v>3</v>
      </c>
      <c r="L138" s="9">
        <v>8</v>
      </c>
      <c r="M138" s="9">
        <v>1</v>
      </c>
      <c r="N138" s="9">
        <v>42</v>
      </c>
      <c r="O138" t="b">
        <f>OR(Dataset!J138&gt;10,Dataset!L138&gt;5)</f>
        <v>1</v>
      </c>
      <c r="P138" t="b">
        <f>OR(I138&gt;100000,Dataset!M138&gt;=9,Dataset!G138="Boston")</f>
        <v>1</v>
      </c>
      <c r="Q138" t="b">
        <f t="shared" si="6"/>
        <v>0</v>
      </c>
      <c r="R138" t="b">
        <f t="shared" si="7"/>
        <v>1</v>
      </c>
      <c r="S138" t="str">
        <f t="shared" si="8"/>
        <v>Well Paid</v>
      </c>
      <c r="T138" t="str">
        <v>Well Paid</v>
      </c>
    </row>
    <row r="139" spans="1:20" x14ac:dyDescent="0.45">
      <c r="A139" s="8" t="s">
        <v>116</v>
      </c>
      <c r="B139" s="8" t="s">
        <v>126</v>
      </c>
      <c r="C139" s="8" t="s">
        <v>139</v>
      </c>
      <c r="D139" s="8" t="s">
        <v>123</v>
      </c>
      <c r="E139" s="8" t="s">
        <v>137</v>
      </c>
      <c r="F139" s="8" t="s">
        <v>114</v>
      </c>
      <c r="G139" s="8" t="s">
        <v>125</v>
      </c>
      <c r="H139" s="8">
        <v>32</v>
      </c>
      <c r="I139" s="8">
        <v>57810</v>
      </c>
      <c r="J139" s="8">
        <v>28</v>
      </c>
      <c r="K139" s="8">
        <v>5</v>
      </c>
      <c r="L139" s="8">
        <v>4</v>
      </c>
      <c r="M139" s="8">
        <v>3</v>
      </c>
      <c r="N139" s="8">
        <v>36</v>
      </c>
      <c r="O139" t="b">
        <f>OR(Dataset!J139&gt;10,Dataset!L139&gt;5)</f>
        <v>1</v>
      </c>
      <c r="P139" t="b">
        <f>OR(I139&gt;100000,Dataset!M139&gt;=9,Dataset!G139="Boston")</f>
        <v>1</v>
      </c>
      <c r="Q139" t="b">
        <f t="shared" si="6"/>
        <v>0</v>
      </c>
      <c r="R139" t="b">
        <f t="shared" si="7"/>
        <v>0</v>
      </c>
      <c r="S139" t="str">
        <f t="shared" si="8"/>
        <v>Moderate</v>
      </c>
      <c r="T139" t="str">
        <v>Moderate</v>
      </c>
    </row>
    <row r="140" spans="1:20" x14ac:dyDescent="0.45">
      <c r="A140" s="9" t="s">
        <v>129</v>
      </c>
      <c r="B140" s="9" t="s">
        <v>126</v>
      </c>
      <c r="C140" s="9" t="s">
        <v>118</v>
      </c>
      <c r="D140" s="9" t="s">
        <v>123</v>
      </c>
      <c r="E140" s="9" t="s">
        <v>124</v>
      </c>
      <c r="F140" s="9" t="s">
        <v>114</v>
      </c>
      <c r="G140" s="9" t="s">
        <v>138</v>
      </c>
      <c r="H140" s="9">
        <v>33</v>
      </c>
      <c r="I140" s="9">
        <v>71627</v>
      </c>
      <c r="J140" s="9">
        <v>28</v>
      </c>
      <c r="K140" s="9">
        <v>18</v>
      </c>
      <c r="L140" s="9">
        <v>8</v>
      </c>
      <c r="M140" s="9">
        <v>2</v>
      </c>
      <c r="N140" s="9">
        <v>54</v>
      </c>
      <c r="O140" t="b">
        <f>OR(Dataset!J140&gt;10,Dataset!L140&gt;5)</f>
        <v>1</v>
      </c>
      <c r="P140" t="b">
        <f>OR(I140&gt;100000,Dataset!M140&gt;=9,Dataset!G140="Boston")</f>
        <v>0</v>
      </c>
      <c r="Q140" t="b">
        <f t="shared" si="6"/>
        <v>0</v>
      </c>
      <c r="R140" t="b">
        <f t="shared" si="7"/>
        <v>0</v>
      </c>
      <c r="S140" t="str">
        <f t="shared" si="8"/>
        <v>Moderate</v>
      </c>
      <c r="T140" t="str">
        <v>Moderate</v>
      </c>
    </row>
    <row r="141" spans="1:20" x14ac:dyDescent="0.45">
      <c r="A141" s="9" t="s">
        <v>122</v>
      </c>
      <c r="B141" s="9" t="s">
        <v>110</v>
      </c>
      <c r="C141" s="9" t="s">
        <v>118</v>
      </c>
      <c r="D141" s="9" t="s">
        <v>123</v>
      </c>
      <c r="E141" s="9" t="s">
        <v>135</v>
      </c>
      <c r="F141" s="9" t="s">
        <v>114</v>
      </c>
      <c r="G141" s="9" t="s">
        <v>115</v>
      </c>
      <c r="H141" s="9">
        <v>38</v>
      </c>
      <c r="I141" s="9">
        <v>84575</v>
      </c>
      <c r="J141" s="9">
        <v>28</v>
      </c>
      <c r="K141" s="9">
        <v>5</v>
      </c>
      <c r="L141" s="9">
        <v>13</v>
      </c>
      <c r="M141" s="9">
        <v>9</v>
      </c>
      <c r="N141" s="9">
        <v>55</v>
      </c>
      <c r="O141" t="b">
        <f>OR(Dataset!J141&gt;10,Dataset!L141&gt;5)</f>
        <v>1</v>
      </c>
      <c r="P141" t="b">
        <f>OR(I141&gt;100000,Dataset!M141&gt;=9,Dataset!G141="Boston")</f>
        <v>1</v>
      </c>
      <c r="Q141" t="b">
        <f t="shared" si="6"/>
        <v>1</v>
      </c>
      <c r="R141" t="b">
        <f t="shared" si="7"/>
        <v>0</v>
      </c>
      <c r="S141" t="str">
        <f t="shared" si="8"/>
        <v>Well Paid</v>
      </c>
      <c r="T141" t="str">
        <v>Well Paid</v>
      </c>
    </row>
    <row r="142" spans="1:20" x14ac:dyDescent="0.45">
      <c r="A142" s="9" t="s">
        <v>122</v>
      </c>
      <c r="B142" s="9" t="s">
        <v>117</v>
      </c>
      <c r="C142" s="9" t="s">
        <v>118</v>
      </c>
      <c r="D142" s="9" t="s">
        <v>134</v>
      </c>
      <c r="E142" s="9" t="s">
        <v>127</v>
      </c>
      <c r="F142" s="9" t="s">
        <v>114</v>
      </c>
      <c r="G142" s="9" t="s">
        <v>138</v>
      </c>
      <c r="H142" s="9">
        <v>41</v>
      </c>
      <c r="I142" s="9">
        <v>69779</v>
      </c>
      <c r="J142" s="9">
        <v>28</v>
      </c>
      <c r="K142" s="9">
        <v>7</v>
      </c>
      <c r="L142" s="9">
        <v>11</v>
      </c>
      <c r="M142" s="9">
        <v>1</v>
      </c>
      <c r="N142" s="9">
        <v>21</v>
      </c>
      <c r="O142" t="b">
        <f>OR(Dataset!J142&gt;10,Dataset!L142&gt;5)</f>
        <v>1</v>
      </c>
      <c r="P142" t="b">
        <f>OR(I142&gt;100000,Dataset!M142&gt;=9,Dataset!G142="Boston")</f>
        <v>0</v>
      </c>
      <c r="Q142" t="b">
        <f t="shared" si="6"/>
        <v>0</v>
      </c>
      <c r="R142" t="b">
        <f t="shared" si="7"/>
        <v>0</v>
      </c>
      <c r="S142" t="str">
        <f t="shared" si="8"/>
        <v>Moderate</v>
      </c>
      <c r="T142" t="str">
        <v>Moderate</v>
      </c>
    </row>
    <row r="143" spans="1:20" x14ac:dyDescent="0.45">
      <c r="A143" s="8" t="s">
        <v>129</v>
      </c>
      <c r="B143" s="8" t="s">
        <v>117</v>
      </c>
      <c r="C143" s="8" t="s">
        <v>131</v>
      </c>
      <c r="D143" s="8" t="s">
        <v>132</v>
      </c>
      <c r="E143" s="8" t="s">
        <v>113</v>
      </c>
      <c r="F143" s="8" t="s">
        <v>120</v>
      </c>
      <c r="G143" s="8" t="s">
        <v>133</v>
      </c>
      <c r="H143" s="8">
        <v>62</v>
      </c>
      <c r="I143" s="8">
        <v>85243</v>
      </c>
      <c r="J143" s="8">
        <v>28</v>
      </c>
      <c r="K143" s="8">
        <v>1</v>
      </c>
      <c r="L143" s="8">
        <v>2</v>
      </c>
      <c r="M143" s="8">
        <v>5</v>
      </c>
      <c r="N143" s="8">
        <v>52</v>
      </c>
      <c r="O143" t="b">
        <f>OR(Dataset!J143&gt;10,Dataset!L143&gt;5)</f>
        <v>1</v>
      </c>
      <c r="P143" t="b">
        <f>OR(I143&gt;100000,Dataset!M143&gt;=9,Dataset!G143="Boston")</f>
        <v>0</v>
      </c>
      <c r="Q143" t="b">
        <f t="shared" si="6"/>
        <v>0</v>
      </c>
      <c r="R143" t="b">
        <f t="shared" si="7"/>
        <v>0</v>
      </c>
      <c r="S143" t="str">
        <f t="shared" si="8"/>
        <v>Well Paid</v>
      </c>
      <c r="T143" t="str">
        <v>Well Paid</v>
      </c>
    </row>
    <row r="144" spans="1:20" x14ac:dyDescent="0.45">
      <c r="A144" s="8" t="s">
        <v>109</v>
      </c>
      <c r="B144" s="8" t="s">
        <v>126</v>
      </c>
      <c r="C144" s="8" t="s">
        <v>118</v>
      </c>
      <c r="D144" s="8" t="s">
        <v>112</v>
      </c>
      <c r="E144" s="8" t="s">
        <v>137</v>
      </c>
      <c r="F144" s="8" t="s">
        <v>114</v>
      </c>
      <c r="G144" s="8" t="s">
        <v>121</v>
      </c>
      <c r="H144" s="8">
        <v>30</v>
      </c>
      <c r="I144" s="8">
        <v>50447</v>
      </c>
      <c r="J144" s="8">
        <v>28</v>
      </c>
      <c r="K144" s="8">
        <v>19</v>
      </c>
      <c r="L144" s="8">
        <v>13</v>
      </c>
      <c r="M144" s="8">
        <v>5</v>
      </c>
      <c r="N144" s="8">
        <v>32</v>
      </c>
      <c r="O144" t="b">
        <f>OR(Dataset!J144&gt;10,Dataset!L144&gt;5)</f>
        <v>1</v>
      </c>
      <c r="P144" t="b">
        <f>OR(I144&gt;100000,Dataset!M144&gt;=9,Dataset!G144="Boston")</f>
        <v>0</v>
      </c>
      <c r="Q144" t="b">
        <f t="shared" si="6"/>
        <v>0</v>
      </c>
      <c r="R144" t="b">
        <f t="shared" si="7"/>
        <v>0</v>
      </c>
      <c r="S144" t="str">
        <f t="shared" si="8"/>
        <v>Moderate</v>
      </c>
      <c r="T144" t="str">
        <v>Moderate</v>
      </c>
    </row>
    <row r="145" spans="1:20" x14ac:dyDescent="0.45">
      <c r="A145" s="9" t="s">
        <v>141</v>
      </c>
      <c r="B145" s="9" t="s">
        <v>110</v>
      </c>
      <c r="C145" s="9" t="s">
        <v>118</v>
      </c>
      <c r="D145" s="9" t="s">
        <v>132</v>
      </c>
      <c r="E145" s="9" t="s">
        <v>119</v>
      </c>
      <c r="F145" s="9" t="s">
        <v>128</v>
      </c>
      <c r="G145" s="9" t="s">
        <v>130</v>
      </c>
      <c r="H145" s="9">
        <v>39</v>
      </c>
      <c r="I145" s="9">
        <v>82428</v>
      </c>
      <c r="J145" s="9">
        <v>28</v>
      </c>
      <c r="K145" s="9">
        <v>5</v>
      </c>
      <c r="L145" s="9">
        <v>14</v>
      </c>
      <c r="M145" s="9">
        <v>1</v>
      </c>
      <c r="N145" s="9">
        <v>20</v>
      </c>
      <c r="O145" t="b">
        <f>OR(Dataset!J145&gt;10,Dataset!L145&gt;5)</f>
        <v>1</v>
      </c>
      <c r="P145" t="b">
        <f>OR(I145&gt;100000,Dataset!M145&gt;=9,Dataset!G145="Boston")</f>
        <v>0</v>
      </c>
      <c r="Q145" t="b">
        <f t="shared" si="6"/>
        <v>0</v>
      </c>
      <c r="R145" t="b">
        <f t="shared" si="7"/>
        <v>0</v>
      </c>
      <c r="S145" t="str">
        <f t="shared" si="8"/>
        <v>Well Paid</v>
      </c>
      <c r="T145" t="str">
        <v>Well Paid</v>
      </c>
    </row>
    <row r="146" spans="1:20" x14ac:dyDescent="0.45">
      <c r="A146" s="8" t="s">
        <v>136</v>
      </c>
      <c r="B146" s="8" t="s">
        <v>117</v>
      </c>
      <c r="C146" s="8" t="s">
        <v>111</v>
      </c>
      <c r="D146" s="8" t="s">
        <v>112</v>
      </c>
      <c r="E146" s="8" t="s">
        <v>137</v>
      </c>
      <c r="F146" s="8" t="s">
        <v>128</v>
      </c>
      <c r="G146" s="8" t="s">
        <v>142</v>
      </c>
      <c r="H146" s="8">
        <v>36</v>
      </c>
      <c r="I146" s="8">
        <v>85835</v>
      </c>
      <c r="J146" s="8">
        <v>28</v>
      </c>
      <c r="K146" s="8">
        <v>3</v>
      </c>
      <c r="L146" s="8">
        <v>5</v>
      </c>
      <c r="M146" s="8">
        <v>3</v>
      </c>
      <c r="N146" s="8">
        <v>48</v>
      </c>
      <c r="O146" t="b">
        <f>OR(Dataset!J146&gt;10,Dataset!L146&gt;5)</f>
        <v>1</v>
      </c>
      <c r="P146" t="b">
        <f>OR(I146&gt;100000,Dataset!M146&gt;=9,Dataset!G146="Boston")</f>
        <v>0</v>
      </c>
      <c r="Q146" t="b">
        <f t="shared" si="6"/>
        <v>0</v>
      </c>
      <c r="R146" t="b">
        <f t="shared" si="7"/>
        <v>0</v>
      </c>
      <c r="S146" t="str">
        <f t="shared" si="8"/>
        <v>Well Paid</v>
      </c>
      <c r="T146" t="str">
        <v>Well Paid</v>
      </c>
    </row>
    <row r="147" spans="1:20" x14ac:dyDescent="0.45">
      <c r="A147" s="9" t="s">
        <v>109</v>
      </c>
      <c r="B147" s="9" t="s">
        <v>126</v>
      </c>
      <c r="C147" s="9" t="s">
        <v>139</v>
      </c>
      <c r="D147" s="9" t="s">
        <v>123</v>
      </c>
      <c r="E147" s="9" t="s">
        <v>124</v>
      </c>
      <c r="F147" s="9" t="s">
        <v>114</v>
      </c>
      <c r="G147" s="9" t="s">
        <v>138</v>
      </c>
      <c r="H147" s="9">
        <v>49</v>
      </c>
      <c r="I147" s="9">
        <v>118330</v>
      </c>
      <c r="J147" s="9">
        <v>28</v>
      </c>
      <c r="K147" s="9">
        <v>10</v>
      </c>
      <c r="L147" s="9">
        <v>4</v>
      </c>
      <c r="M147" s="9">
        <v>5</v>
      </c>
      <c r="N147" s="9">
        <v>34</v>
      </c>
      <c r="O147" t="b">
        <f>OR(Dataset!J147&gt;10,Dataset!L147&gt;5)</f>
        <v>1</v>
      </c>
      <c r="P147" t="b">
        <f>OR(I147&gt;100000,Dataset!M147&gt;=9,Dataset!G147="Boston")</f>
        <v>1</v>
      </c>
      <c r="Q147" t="b">
        <f t="shared" si="6"/>
        <v>0</v>
      </c>
      <c r="R147" t="b">
        <f t="shared" si="7"/>
        <v>0</v>
      </c>
      <c r="S147" t="str">
        <f t="shared" si="8"/>
        <v>Well Paid</v>
      </c>
      <c r="T147" t="str">
        <v>Well Paid</v>
      </c>
    </row>
    <row r="148" spans="1:20" x14ac:dyDescent="0.45">
      <c r="A148" s="8" t="s">
        <v>122</v>
      </c>
      <c r="B148" s="8" t="s">
        <v>110</v>
      </c>
      <c r="C148" s="8" t="s">
        <v>118</v>
      </c>
      <c r="D148" s="8" t="s">
        <v>112</v>
      </c>
      <c r="E148" s="8" t="s">
        <v>127</v>
      </c>
      <c r="F148" s="8" t="s">
        <v>120</v>
      </c>
      <c r="G148" s="8" t="s">
        <v>138</v>
      </c>
      <c r="H148" s="8">
        <v>56</v>
      </c>
      <c r="I148" s="8">
        <v>48990</v>
      </c>
      <c r="J148" s="8">
        <v>28</v>
      </c>
      <c r="K148" s="8">
        <v>13</v>
      </c>
      <c r="L148" s="8">
        <v>6</v>
      </c>
      <c r="M148" s="8">
        <v>6</v>
      </c>
      <c r="N148" s="8">
        <v>46</v>
      </c>
      <c r="O148" t="b">
        <f>OR(Dataset!J148&gt;10,Dataset!L148&gt;5)</f>
        <v>1</v>
      </c>
      <c r="P148" t="b">
        <f>OR(I148&gt;100000,Dataset!M148&gt;=9,Dataset!G148="Boston")</f>
        <v>0</v>
      </c>
      <c r="Q148" t="b">
        <f t="shared" si="6"/>
        <v>0</v>
      </c>
      <c r="R148" t="b">
        <f t="shared" si="7"/>
        <v>0</v>
      </c>
      <c r="S148" t="str">
        <f t="shared" si="8"/>
        <v>Moderate</v>
      </c>
      <c r="T148" t="str">
        <v>Moderate</v>
      </c>
    </row>
    <row r="149" spans="1:20" x14ac:dyDescent="0.45">
      <c r="A149" s="8" t="s">
        <v>116</v>
      </c>
      <c r="B149" s="8" t="s">
        <v>117</v>
      </c>
      <c r="C149" s="8" t="s">
        <v>118</v>
      </c>
      <c r="D149" s="8" t="s">
        <v>112</v>
      </c>
      <c r="E149" s="8" t="s">
        <v>119</v>
      </c>
      <c r="F149" s="8" t="s">
        <v>120</v>
      </c>
      <c r="G149" s="8" t="s">
        <v>121</v>
      </c>
      <c r="H149" s="8">
        <v>24</v>
      </c>
      <c r="I149" s="8">
        <v>47438</v>
      </c>
      <c r="J149" s="8">
        <v>27</v>
      </c>
      <c r="K149" s="8">
        <v>4</v>
      </c>
      <c r="L149" s="8">
        <v>11</v>
      </c>
      <c r="M149" s="8">
        <v>1</v>
      </c>
      <c r="N149" s="8">
        <v>44</v>
      </c>
      <c r="O149" t="b">
        <f>OR(Dataset!J149&gt;10,Dataset!L149&gt;5)</f>
        <v>1</v>
      </c>
      <c r="P149" t="b">
        <f>OR(I149&gt;100000,Dataset!M149&gt;=9,Dataset!G149="Boston")</f>
        <v>0</v>
      </c>
      <c r="Q149" t="b">
        <f t="shared" si="6"/>
        <v>0</v>
      </c>
      <c r="R149" t="b">
        <f t="shared" si="7"/>
        <v>0</v>
      </c>
      <c r="S149" t="str">
        <f t="shared" si="8"/>
        <v>Moderate</v>
      </c>
      <c r="T149" t="str">
        <v>Moderate</v>
      </c>
    </row>
    <row r="150" spans="1:20" x14ac:dyDescent="0.45">
      <c r="A150" s="8" t="s">
        <v>143</v>
      </c>
      <c r="B150" s="8" t="s">
        <v>117</v>
      </c>
      <c r="C150" s="8" t="s">
        <v>131</v>
      </c>
      <c r="D150" s="8" t="s">
        <v>112</v>
      </c>
      <c r="E150" s="8" t="s">
        <v>137</v>
      </c>
      <c r="F150" s="8" t="s">
        <v>114</v>
      </c>
      <c r="G150" s="8" t="s">
        <v>133</v>
      </c>
      <c r="H150" s="8">
        <v>46</v>
      </c>
      <c r="I150" s="8">
        <v>69420</v>
      </c>
      <c r="J150" s="8">
        <v>27</v>
      </c>
      <c r="K150" s="8">
        <v>2</v>
      </c>
      <c r="L150" s="8">
        <v>7</v>
      </c>
      <c r="M150" s="8">
        <v>5</v>
      </c>
      <c r="N150" s="8">
        <v>41</v>
      </c>
      <c r="O150" t="b">
        <f>OR(Dataset!J150&gt;10,Dataset!L150&gt;5)</f>
        <v>1</v>
      </c>
      <c r="P150" t="b">
        <f>OR(I150&gt;100000,Dataset!M150&gt;=9,Dataset!G150="Boston")</f>
        <v>0</v>
      </c>
      <c r="Q150" t="b">
        <f t="shared" si="6"/>
        <v>0</v>
      </c>
      <c r="R150" t="b">
        <f t="shared" si="7"/>
        <v>0</v>
      </c>
      <c r="S150" t="str">
        <f t="shared" si="8"/>
        <v>Moderate</v>
      </c>
      <c r="T150" t="str">
        <v>Moderate</v>
      </c>
    </row>
    <row r="151" spans="1:20" x14ac:dyDescent="0.45">
      <c r="A151" s="9" t="s">
        <v>116</v>
      </c>
      <c r="B151" s="9" t="s">
        <v>117</v>
      </c>
      <c r="C151" s="9" t="s">
        <v>118</v>
      </c>
      <c r="D151" s="9" t="s">
        <v>123</v>
      </c>
      <c r="E151" s="9" t="s">
        <v>135</v>
      </c>
      <c r="F151" s="9" t="s">
        <v>120</v>
      </c>
      <c r="G151" s="9" t="s">
        <v>130</v>
      </c>
      <c r="H151" s="9">
        <v>26</v>
      </c>
      <c r="I151" s="9">
        <v>50219</v>
      </c>
      <c r="J151" s="9">
        <v>27</v>
      </c>
      <c r="K151" s="9">
        <v>1</v>
      </c>
      <c r="L151" s="9">
        <v>1</v>
      </c>
      <c r="M151" s="9">
        <v>3</v>
      </c>
      <c r="N151" s="9">
        <v>59</v>
      </c>
      <c r="O151" t="b">
        <f>OR(Dataset!J151&gt;10,Dataset!L151&gt;5)</f>
        <v>1</v>
      </c>
      <c r="P151" t="b">
        <f>OR(I151&gt;100000,Dataset!M151&gt;=9,Dataset!G151="Boston")</f>
        <v>0</v>
      </c>
      <c r="Q151" t="b">
        <f t="shared" si="6"/>
        <v>0</v>
      </c>
      <c r="R151" t="b">
        <f t="shared" si="7"/>
        <v>0</v>
      </c>
      <c r="S151" t="str">
        <f t="shared" si="8"/>
        <v>Moderate</v>
      </c>
      <c r="T151" t="str">
        <v>Moderate</v>
      </c>
    </row>
    <row r="152" spans="1:20" x14ac:dyDescent="0.45">
      <c r="A152" s="8" t="s">
        <v>141</v>
      </c>
      <c r="B152" s="8" t="s">
        <v>126</v>
      </c>
      <c r="C152" s="8" t="s">
        <v>131</v>
      </c>
      <c r="D152" s="8" t="s">
        <v>112</v>
      </c>
      <c r="E152" s="8" t="s">
        <v>119</v>
      </c>
      <c r="F152" s="8" t="s">
        <v>128</v>
      </c>
      <c r="G152" s="8" t="s">
        <v>121</v>
      </c>
      <c r="H152" s="8">
        <v>62</v>
      </c>
      <c r="I152" s="8">
        <v>88342</v>
      </c>
      <c r="J152" s="8">
        <v>27</v>
      </c>
      <c r="K152" s="8">
        <v>7</v>
      </c>
      <c r="L152" s="8">
        <v>8</v>
      </c>
      <c r="M152" s="8">
        <v>4</v>
      </c>
      <c r="N152" s="8">
        <v>42</v>
      </c>
      <c r="O152" t="b">
        <f>OR(Dataset!J152&gt;10,Dataset!L152&gt;5)</f>
        <v>1</v>
      </c>
      <c r="P152" t="b">
        <f>OR(I152&gt;100000,Dataset!M152&gt;=9,Dataset!G152="Boston")</f>
        <v>0</v>
      </c>
      <c r="Q152" t="b">
        <f t="shared" si="6"/>
        <v>0</v>
      </c>
      <c r="R152" t="b">
        <f t="shared" si="7"/>
        <v>0</v>
      </c>
      <c r="S152" t="str">
        <f t="shared" si="8"/>
        <v>Well Paid</v>
      </c>
      <c r="T152" t="str">
        <v>Well Paid</v>
      </c>
    </row>
    <row r="153" spans="1:20" x14ac:dyDescent="0.45">
      <c r="A153" s="8" t="s">
        <v>109</v>
      </c>
      <c r="B153" s="8" t="s">
        <v>110</v>
      </c>
      <c r="C153" s="8" t="s">
        <v>118</v>
      </c>
      <c r="D153" s="8" t="s">
        <v>132</v>
      </c>
      <c r="E153" s="8" t="s">
        <v>127</v>
      </c>
      <c r="F153" s="8" t="s">
        <v>120</v>
      </c>
      <c r="G153" s="8" t="s">
        <v>133</v>
      </c>
      <c r="H153" s="8">
        <v>28</v>
      </c>
      <c r="I153" s="8">
        <v>58308</v>
      </c>
      <c r="J153" s="8">
        <v>27</v>
      </c>
      <c r="K153" s="8">
        <v>3</v>
      </c>
      <c r="L153" s="8">
        <v>11</v>
      </c>
      <c r="M153" s="8">
        <v>2</v>
      </c>
      <c r="N153" s="8">
        <v>59</v>
      </c>
      <c r="O153" t="b">
        <f>OR(Dataset!J153&gt;10,Dataset!L153&gt;5)</f>
        <v>1</v>
      </c>
      <c r="P153" t="b">
        <f>OR(I153&gt;100000,Dataset!M153&gt;=9,Dataset!G153="Boston")</f>
        <v>0</v>
      </c>
      <c r="Q153" t="b">
        <f t="shared" si="6"/>
        <v>0</v>
      </c>
      <c r="R153" t="b">
        <f t="shared" si="7"/>
        <v>1</v>
      </c>
      <c r="S153" t="str">
        <f t="shared" si="8"/>
        <v>Moderate</v>
      </c>
      <c r="T153" t="str">
        <v>Moderate</v>
      </c>
    </row>
    <row r="154" spans="1:20" x14ac:dyDescent="0.45">
      <c r="A154" s="9" t="s">
        <v>109</v>
      </c>
      <c r="B154" s="9" t="s">
        <v>110</v>
      </c>
      <c r="C154" s="9" t="s">
        <v>139</v>
      </c>
      <c r="D154" s="9" t="s">
        <v>112</v>
      </c>
      <c r="E154" s="9" t="s">
        <v>127</v>
      </c>
      <c r="F154" s="9" t="s">
        <v>128</v>
      </c>
      <c r="G154" s="9" t="s">
        <v>138</v>
      </c>
      <c r="H154" s="9">
        <v>59</v>
      </c>
      <c r="I154" s="9">
        <v>76099</v>
      </c>
      <c r="J154" s="9">
        <v>27</v>
      </c>
      <c r="K154" s="9">
        <v>9</v>
      </c>
      <c r="L154" s="9">
        <v>3</v>
      </c>
      <c r="M154" s="9">
        <v>2</v>
      </c>
      <c r="N154" s="9">
        <v>50</v>
      </c>
      <c r="O154" t="b">
        <f>OR(Dataset!J154&gt;10,Dataset!L154&gt;5)</f>
        <v>1</v>
      </c>
      <c r="P154" t="b">
        <f>OR(I154&gt;100000,Dataset!M154&gt;=9,Dataset!G154="Boston")</f>
        <v>0</v>
      </c>
      <c r="Q154" t="b">
        <f t="shared" si="6"/>
        <v>0</v>
      </c>
      <c r="R154" t="b">
        <f t="shared" si="7"/>
        <v>1</v>
      </c>
      <c r="S154" t="str">
        <f t="shared" si="8"/>
        <v>Moderate</v>
      </c>
      <c r="T154" t="str">
        <v>Moderate</v>
      </c>
    </row>
    <row r="155" spans="1:20" x14ac:dyDescent="0.45">
      <c r="A155" s="8" t="s">
        <v>141</v>
      </c>
      <c r="B155" s="8" t="s">
        <v>117</v>
      </c>
      <c r="C155" s="8" t="s">
        <v>118</v>
      </c>
      <c r="D155" s="8" t="s">
        <v>123</v>
      </c>
      <c r="E155" s="8" t="s">
        <v>124</v>
      </c>
      <c r="F155" s="8" t="s">
        <v>114</v>
      </c>
      <c r="G155" s="8" t="s">
        <v>130</v>
      </c>
      <c r="H155" s="8">
        <v>49</v>
      </c>
      <c r="I155" s="8">
        <v>38016</v>
      </c>
      <c r="J155" s="8">
        <v>27</v>
      </c>
      <c r="K155" s="8">
        <v>14</v>
      </c>
      <c r="L155" s="8">
        <v>11</v>
      </c>
      <c r="M155" s="8">
        <v>6</v>
      </c>
      <c r="N155" s="8">
        <v>38</v>
      </c>
      <c r="O155" t="b">
        <f>OR(Dataset!J155&gt;10,Dataset!L155&gt;5)</f>
        <v>1</v>
      </c>
      <c r="P155" t="b">
        <f>OR(I155&gt;100000,Dataset!M155&gt;=9,Dataset!G155="Boston")</f>
        <v>0</v>
      </c>
      <c r="Q155" t="b">
        <f t="shared" si="6"/>
        <v>0</v>
      </c>
      <c r="R155" t="b">
        <f t="shared" si="7"/>
        <v>0</v>
      </c>
      <c r="S155" t="str">
        <f t="shared" si="8"/>
        <v>Moderate</v>
      </c>
      <c r="T155" t="str">
        <v>Moderate</v>
      </c>
    </row>
    <row r="156" spans="1:20" x14ac:dyDescent="0.45">
      <c r="A156" s="8" t="s">
        <v>129</v>
      </c>
      <c r="B156" s="8" t="s">
        <v>126</v>
      </c>
      <c r="C156" s="8" t="s">
        <v>118</v>
      </c>
      <c r="D156" s="8" t="s">
        <v>112</v>
      </c>
      <c r="E156" s="8" t="s">
        <v>137</v>
      </c>
      <c r="F156" s="8" t="s">
        <v>114</v>
      </c>
      <c r="G156" s="8" t="s">
        <v>115</v>
      </c>
      <c r="H156" s="8">
        <v>30</v>
      </c>
      <c r="I156" s="8">
        <v>98026</v>
      </c>
      <c r="J156" s="8">
        <v>27</v>
      </c>
      <c r="K156" s="8">
        <v>9</v>
      </c>
      <c r="L156" s="8">
        <v>8</v>
      </c>
      <c r="M156" s="8">
        <v>8</v>
      </c>
      <c r="N156" s="8">
        <v>35</v>
      </c>
      <c r="O156" t="b">
        <f>OR(Dataset!J156&gt;10,Dataset!L156&gt;5)</f>
        <v>1</v>
      </c>
      <c r="P156" t="b">
        <f>OR(I156&gt;100000,Dataset!M156&gt;=9,Dataset!G156="Boston")</f>
        <v>0</v>
      </c>
      <c r="Q156" t="b">
        <f t="shared" si="6"/>
        <v>0</v>
      </c>
      <c r="R156" t="b">
        <f t="shared" si="7"/>
        <v>0</v>
      </c>
      <c r="S156" t="str">
        <f t="shared" si="8"/>
        <v>Well Paid</v>
      </c>
      <c r="T156" t="str">
        <v>Well Paid</v>
      </c>
    </row>
    <row r="157" spans="1:20" x14ac:dyDescent="0.45">
      <c r="A157" s="8" t="s">
        <v>122</v>
      </c>
      <c r="B157" s="8" t="s">
        <v>117</v>
      </c>
      <c r="C157" s="8" t="s">
        <v>139</v>
      </c>
      <c r="D157" s="8" t="s">
        <v>132</v>
      </c>
      <c r="E157" s="8" t="s">
        <v>124</v>
      </c>
      <c r="F157" s="8" t="s">
        <v>114</v>
      </c>
      <c r="G157" s="8" t="s">
        <v>125</v>
      </c>
      <c r="H157" s="8">
        <v>56</v>
      </c>
      <c r="I157" s="8">
        <v>62792</v>
      </c>
      <c r="J157" s="8">
        <v>27</v>
      </c>
      <c r="K157" s="8">
        <v>13</v>
      </c>
      <c r="L157" s="8">
        <v>1</v>
      </c>
      <c r="M157" s="8">
        <v>8</v>
      </c>
      <c r="N157" s="8">
        <v>48</v>
      </c>
      <c r="O157" t="b">
        <f>OR(Dataset!J157&gt;10,Dataset!L157&gt;5)</f>
        <v>1</v>
      </c>
      <c r="P157" t="b">
        <f>OR(I157&gt;100000,Dataset!M157&gt;=9,Dataset!G157="Boston")</f>
        <v>1</v>
      </c>
      <c r="Q157" t="b">
        <f t="shared" si="6"/>
        <v>1</v>
      </c>
      <c r="R157" t="b">
        <f t="shared" si="7"/>
        <v>0</v>
      </c>
      <c r="S157" t="str">
        <f t="shared" si="8"/>
        <v>Moderate</v>
      </c>
      <c r="T157" t="str">
        <v>Moderate</v>
      </c>
    </row>
    <row r="158" spans="1:20" x14ac:dyDescent="0.45">
      <c r="A158" s="9" t="s">
        <v>122</v>
      </c>
      <c r="B158" s="9" t="s">
        <v>117</v>
      </c>
      <c r="C158" s="9" t="s">
        <v>118</v>
      </c>
      <c r="D158" s="9" t="s">
        <v>123</v>
      </c>
      <c r="E158" s="9" t="s">
        <v>113</v>
      </c>
      <c r="F158" s="9" t="s">
        <v>120</v>
      </c>
      <c r="G158" s="9" t="s">
        <v>130</v>
      </c>
      <c r="H158" s="9">
        <v>51</v>
      </c>
      <c r="I158" s="9">
        <v>76101</v>
      </c>
      <c r="J158" s="9">
        <v>27</v>
      </c>
      <c r="K158" s="9">
        <v>6</v>
      </c>
      <c r="L158" s="9">
        <v>5</v>
      </c>
      <c r="M158" s="9">
        <v>4</v>
      </c>
      <c r="N158" s="9">
        <v>46</v>
      </c>
      <c r="O158" t="b">
        <f>OR(Dataset!J158&gt;10,Dataset!L158&gt;5)</f>
        <v>1</v>
      </c>
      <c r="P158" t="b">
        <f>OR(I158&gt;100000,Dataset!M158&gt;=9,Dataset!G158="Boston")</f>
        <v>0</v>
      </c>
      <c r="Q158" t="b">
        <f t="shared" si="6"/>
        <v>0</v>
      </c>
      <c r="R158" t="b">
        <f t="shared" si="7"/>
        <v>0</v>
      </c>
      <c r="S158" t="str">
        <f t="shared" si="8"/>
        <v>Moderate</v>
      </c>
      <c r="T158" t="str">
        <v>Moderate</v>
      </c>
    </row>
    <row r="159" spans="1:20" x14ac:dyDescent="0.45">
      <c r="A159" s="9" t="s">
        <v>122</v>
      </c>
      <c r="B159" s="9" t="s">
        <v>126</v>
      </c>
      <c r="C159" s="9" t="s">
        <v>131</v>
      </c>
      <c r="D159" s="9" t="s">
        <v>112</v>
      </c>
      <c r="E159" s="9" t="s">
        <v>135</v>
      </c>
      <c r="F159" s="9" t="s">
        <v>120</v>
      </c>
      <c r="G159" s="9" t="s">
        <v>138</v>
      </c>
      <c r="H159" s="9">
        <v>53</v>
      </c>
      <c r="I159" s="9">
        <v>109623</v>
      </c>
      <c r="J159" s="9">
        <v>27</v>
      </c>
      <c r="K159" s="9">
        <v>17</v>
      </c>
      <c r="L159" s="9">
        <v>10</v>
      </c>
      <c r="M159" s="9">
        <v>8</v>
      </c>
      <c r="N159" s="9">
        <v>26</v>
      </c>
      <c r="O159" t="b">
        <f>OR(Dataset!J159&gt;10,Dataset!L159&gt;5)</f>
        <v>1</v>
      </c>
      <c r="P159" t="b">
        <f>OR(I159&gt;100000,Dataset!M159&gt;=9,Dataset!G159="Boston")</f>
        <v>1</v>
      </c>
      <c r="Q159" t="b">
        <f t="shared" si="6"/>
        <v>1</v>
      </c>
      <c r="R159" t="b">
        <f t="shared" si="7"/>
        <v>0</v>
      </c>
      <c r="S159" t="str">
        <f t="shared" si="8"/>
        <v>Well Paid</v>
      </c>
      <c r="T159" t="str">
        <v>Well Paid</v>
      </c>
    </row>
    <row r="160" spans="1:20" x14ac:dyDescent="0.45">
      <c r="A160" s="8" t="s">
        <v>143</v>
      </c>
      <c r="B160" s="8" t="s">
        <v>117</v>
      </c>
      <c r="C160" s="8" t="s">
        <v>111</v>
      </c>
      <c r="D160" s="8" t="s">
        <v>134</v>
      </c>
      <c r="E160" s="8" t="s">
        <v>124</v>
      </c>
      <c r="F160" s="8" t="s">
        <v>128</v>
      </c>
      <c r="G160" s="8" t="s">
        <v>142</v>
      </c>
      <c r="H160" s="8">
        <v>29</v>
      </c>
      <c r="I160" s="8">
        <v>96914</v>
      </c>
      <c r="J160" s="8">
        <v>27</v>
      </c>
      <c r="K160" s="8">
        <v>11</v>
      </c>
      <c r="L160" s="8">
        <v>8</v>
      </c>
      <c r="M160" s="8">
        <v>9</v>
      </c>
      <c r="N160" s="8">
        <v>53</v>
      </c>
      <c r="O160" t="b">
        <f>OR(Dataset!J160&gt;10,Dataset!L160&gt;5)</f>
        <v>1</v>
      </c>
      <c r="P160" t="b">
        <f>OR(I160&gt;100000,Dataset!M160&gt;=9,Dataset!G160="Boston")</f>
        <v>1</v>
      </c>
      <c r="Q160" t="b">
        <f t="shared" si="6"/>
        <v>0</v>
      </c>
      <c r="R160" t="b">
        <f t="shared" si="7"/>
        <v>0</v>
      </c>
      <c r="S160" t="str">
        <f t="shared" si="8"/>
        <v>Well Paid</v>
      </c>
      <c r="T160" t="str">
        <v>Well Paid</v>
      </c>
    </row>
    <row r="161" spans="1:20" x14ac:dyDescent="0.45">
      <c r="A161" s="8" t="s">
        <v>143</v>
      </c>
      <c r="B161" s="8" t="s">
        <v>110</v>
      </c>
      <c r="C161" s="8" t="s">
        <v>111</v>
      </c>
      <c r="D161" s="8" t="s">
        <v>112</v>
      </c>
      <c r="E161" s="8" t="s">
        <v>127</v>
      </c>
      <c r="F161" s="8" t="s">
        <v>114</v>
      </c>
      <c r="G161" s="8" t="s">
        <v>125</v>
      </c>
      <c r="H161" s="8">
        <v>47</v>
      </c>
      <c r="I161" s="8">
        <v>50808</v>
      </c>
      <c r="J161" s="8">
        <v>27</v>
      </c>
      <c r="K161" s="8">
        <v>9</v>
      </c>
      <c r="L161" s="8">
        <v>7</v>
      </c>
      <c r="M161" s="8">
        <v>6</v>
      </c>
      <c r="N161" s="8">
        <v>50</v>
      </c>
      <c r="O161" t="b">
        <f>OR(Dataset!J161&gt;10,Dataset!L161&gt;5)</f>
        <v>1</v>
      </c>
      <c r="P161" t="b">
        <f>OR(I161&gt;100000,Dataset!M161&gt;=9,Dataset!G161="Boston")</f>
        <v>1</v>
      </c>
      <c r="Q161" t="b">
        <f t="shared" si="6"/>
        <v>0</v>
      </c>
      <c r="R161" t="b">
        <f t="shared" si="7"/>
        <v>0</v>
      </c>
      <c r="S161" t="str">
        <f t="shared" si="8"/>
        <v>Moderate</v>
      </c>
      <c r="T161" t="str">
        <v>Moderate</v>
      </c>
    </row>
    <row r="162" spans="1:20" x14ac:dyDescent="0.45">
      <c r="A162" s="8" t="s">
        <v>136</v>
      </c>
      <c r="B162" s="8" t="s">
        <v>126</v>
      </c>
      <c r="C162" s="8" t="s">
        <v>111</v>
      </c>
      <c r="D162" s="8" t="s">
        <v>123</v>
      </c>
      <c r="E162" s="8" t="s">
        <v>137</v>
      </c>
      <c r="F162" s="8" t="s">
        <v>120</v>
      </c>
      <c r="G162" s="8" t="s">
        <v>142</v>
      </c>
      <c r="H162" s="8">
        <v>64</v>
      </c>
      <c r="I162" s="8">
        <v>57747</v>
      </c>
      <c r="J162" s="8">
        <v>27</v>
      </c>
      <c r="K162" s="8">
        <v>10</v>
      </c>
      <c r="L162" s="8">
        <v>5</v>
      </c>
      <c r="M162" s="8">
        <v>6</v>
      </c>
      <c r="N162" s="8">
        <v>27</v>
      </c>
      <c r="O162" t="b">
        <f>OR(Dataset!J162&gt;10,Dataset!L162&gt;5)</f>
        <v>1</v>
      </c>
      <c r="P162" t="b">
        <f>OR(I162&gt;100000,Dataset!M162&gt;=9,Dataset!G162="Boston")</f>
        <v>0</v>
      </c>
      <c r="Q162" t="b">
        <f t="shared" si="6"/>
        <v>0</v>
      </c>
      <c r="R162" t="b">
        <f t="shared" si="7"/>
        <v>0</v>
      </c>
      <c r="S162" t="str">
        <f t="shared" si="8"/>
        <v>Moderate</v>
      </c>
      <c r="T162" t="str">
        <v>Moderate</v>
      </c>
    </row>
    <row r="163" spans="1:20" x14ac:dyDescent="0.45">
      <c r="A163" s="8" t="s">
        <v>141</v>
      </c>
      <c r="B163" s="8" t="s">
        <v>117</v>
      </c>
      <c r="C163" s="8" t="s">
        <v>111</v>
      </c>
      <c r="D163" s="8" t="s">
        <v>112</v>
      </c>
      <c r="E163" s="8" t="s">
        <v>113</v>
      </c>
      <c r="F163" s="8" t="s">
        <v>114</v>
      </c>
      <c r="G163" s="8" t="s">
        <v>125</v>
      </c>
      <c r="H163" s="8">
        <v>34</v>
      </c>
      <c r="I163" s="8">
        <v>46923</v>
      </c>
      <c r="J163" s="8">
        <v>27</v>
      </c>
      <c r="K163" s="8">
        <v>14</v>
      </c>
      <c r="L163" s="8">
        <v>14</v>
      </c>
      <c r="M163" s="8">
        <v>5</v>
      </c>
      <c r="N163" s="8">
        <v>54</v>
      </c>
      <c r="O163" t="b">
        <f>OR(Dataset!J163&gt;10,Dataset!L163&gt;5)</f>
        <v>1</v>
      </c>
      <c r="P163" t="b">
        <f>OR(I163&gt;100000,Dataset!M163&gt;=9,Dataset!G163="Boston")</f>
        <v>1</v>
      </c>
      <c r="Q163" t="b">
        <f t="shared" si="6"/>
        <v>0</v>
      </c>
      <c r="R163" t="b">
        <f t="shared" si="7"/>
        <v>0</v>
      </c>
      <c r="S163" t="str">
        <f t="shared" si="8"/>
        <v>Moderate</v>
      </c>
      <c r="T163" t="str">
        <v>Moderate</v>
      </c>
    </row>
    <row r="164" spans="1:20" x14ac:dyDescent="0.45">
      <c r="A164" s="8" t="s">
        <v>122</v>
      </c>
      <c r="B164" s="8" t="s">
        <v>117</v>
      </c>
      <c r="C164" s="8" t="s">
        <v>131</v>
      </c>
      <c r="D164" s="8" t="s">
        <v>134</v>
      </c>
      <c r="E164" s="8" t="s">
        <v>140</v>
      </c>
      <c r="F164" s="8" t="s">
        <v>120</v>
      </c>
      <c r="G164" s="8" t="s">
        <v>115</v>
      </c>
      <c r="H164" s="8">
        <v>62</v>
      </c>
      <c r="I164" s="8">
        <v>41950</v>
      </c>
      <c r="J164" s="8">
        <v>27</v>
      </c>
      <c r="K164" s="8">
        <v>3</v>
      </c>
      <c r="L164" s="8">
        <v>13</v>
      </c>
      <c r="M164" s="8">
        <v>6</v>
      </c>
      <c r="N164" s="8">
        <v>23</v>
      </c>
      <c r="O164" t="b">
        <f>OR(Dataset!J164&gt;10,Dataset!L164&gt;5)</f>
        <v>1</v>
      </c>
      <c r="P164" t="b">
        <f>OR(I164&gt;100000,Dataset!M164&gt;=9,Dataset!G164="Boston")</f>
        <v>0</v>
      </c>
      <c r="Q164" t="b">
        <f t="shared" si="6"/>
        <v>0</v>
      </c>
      <c r="R164" t="b">
        <f t="shared" si="7"/>
        <v>0</v>
      </c>
      <c r="S164" t="str">
        <f t="shared" si="8"/>
        <v>Moderate</v>
      </c>
      <c r="T164" t="str">
        <v>Moderate</v>
      </c>
    </row>
    <row r="165" spans="1:20" x14ac:dyDescent="0.45">
      <c r="A165" s="9" t="s">
        <v>143</v>
      </c>
      <c r="B165" s="9" t="s">
        <v>117</v>
      </c>
      <c r="C165" s="9" t="s">
        <v>118</v>
      </c>
      <c r="D165" s="9" t="s">
        <v>134</v>
      </c>
      <c r="E165" s="9" t="s">
        <v>113</v>
      </c>
      <c r="F165" s="9" t="s">
        <v>114</v>
      </c>
      <c r="G165" s="9" t="s">
        <v>133</v>
      </c>
      <c r="H165" s="9">
        <v>31</v>
      </c>
      <c r="I165" s="9">
        <v>81374</v>
      </c>
      <c r="J165" s="9">
        <v>27</v>
      </c>
      <c r="K165" s="9">
        <v>13</v>
      </c>
      <c r="L165" s="9">
        <v>11</v>
      </c>
      <c r="M165" s="9">
        <v>7</v>
      </c>
      <c r="N165" s="9">
        <v>53</v>
      </c>
      <c r="O165" t="b">
        <f>OR(Dataset!J165&gt;10,Dataset!L165&gt;5)</f>
        <v>1</v>
      </c>
      <c r="P165" t="b">
        <f>OR(I165&gt;100000,Dataset!M165&gt;=9,Dataset!G165="Boston")</f>
        <v>0</v>
      </c>
      <c r="Q165" t="b">
        <f t="shared" si="6"/>
        <v>0</v>
      </c>
      <c r="R165" t="b">
        <f t="shared" si="7"/>
        <v>0</v>
      </c>
      <c r="S165" t="str">
        <f t="shared" si="8"/>
        <v>Well Paid</v>
      </c>
      <c r="T165" t="str">
        <v>Well Paid</v>
      </c>
    </row>
    <row r="166" spans="1:20" x14ac:dyDescent="0.45">
      <c r="A166" s="8" t="s">
        <v>136</v>
      </c>
      <c r="B166" s="8" t="s">
        <v>110</v>
      </c>
      <c r="C166" s="8" t="s">
        <v>131</v>
      </c>
      <c r="D166" s="8" t="s">
        <v>112</v>
      </c>
      <c r="E166" s="8" t="s">
        <v>119</v>
      </c>
      <c r="F166" s="8" t="s">
        <v>128</v>
      </c>
      <c r="G166" s="8" t="s">
        <v>121</v>
      </c>
      <c r="H166" s="8">
        <v>46</v>
      </c>
      <c r="I166" s="8">
        <v>109303</v>
      </c>
      <c r="J166" s="8">
        <v>27</v>
      </c>
      <c r="K166" s="8">
        <v>7</v>
      </c>
      <c r="L166" s="8">
        <v>7</v>
      </c>
      <c r="M166" s="8">
        <v>7</v>
      </c>
      <c r="N166" s="8">
        <v>31</v>
      </c>
      <c r="O166" t="b">
        <f>OR(Dataset!J166&gt;10,Dataset!L166&gt;5)</f>
        <v>1</v>
      </c>
      <c r="P166" t="b">
        <f>OR(I166&gt;100000,Dataset!M166&gt;=9,Dataset!G166="Boston")</f>
        <v>1</v>
      </c>
      <c r="Q166" t="b">
        <f t="shared" si="6"/>
        <v>0</v>
      </c>
      <c r="R166" t="b">
        <f t="shared" si="7"/>
        <v>0</v>
      </c>
      <c r="S166" t="str">
        <f t="shared" si="8"/>
        <v>Well Paid</v>
      </c>
      <c r="T166" t="str">
        <v>Well Paid</v>
      </c>
    </row>
    <row r="167" spans="1:20" x14ac:dyDescent="0.45">
      <c r="A167" s="9" t="s">
        <v>143</v>
      </c>
      <c r="B167" s="9" t="s">
        <v>126</v>
      </c>
      <c r="C167" s="9" t="s">
        <v>118</v>
      </c>
      <c r="D167" s="9" t="s">
        <v>132</v>
      </c>
      <c r="E167" s="9" t="s">
        <v>124</v>
      </c>
      <c r="F167" s="9" t="s">
        <v>128</v>
      </c>
      <c r="G167" s="9" t="s">
        <v>138</v>
      </c>
      <c r="H167" s="9">
        <v>42</v>
      </c>
      <c r="I167" s="9">
        <v>36344</v>
      </c>
      <c r="J167" s="9">
        <v>26</v>
      </c>
      <c r="K167" s="9">
        <v>13</v>
      </c>
      <c r="L167" s="9">
        <v>5</v>
      </c>
      <c r="M167" s="9">
        <v>6</v>
      </c>
      <c r="N167" s="9">
        <v>58</v>
      </c>
      <c r="O167" t="b">
        <f>OR(Dataset!J167&gt;10,Dataset!L167&gt;5)</f>
        <v>1</v>
      </c>
      <c r="P167" t="b">
        <f>OR(I167&gt;100000,Dataset!M167&gt;=9,Dataset!G167="Boston")</f>
        <v>0</v>
      </c>
      <c r="Q167" t="b">
        <f t="shared" si="6"/>
        <v>0</v>
      </c>
      <c r="R167" t="b">
        <f t="shared" si="7"/>
        <v>0</v>
      </c>
      <c r="S167" t="str">
        <f t="shared" si="8"/>
        <v>Moderate</v>
      </c>
      <c r="T167" t="str">
        <v>Moderate</v>
      </c>
    </row>
    <row r="168" spans="1:20" x14ac:dyDescent="0.45">
      <c r="A168" s="9" t="s">
        <v>109</v>
      </c>
      <c r="B168" s="9" t="s">
        <v>126</v>
      </c>
      <c r="C168" s="9" t="s">
        <v>139</v>
      </c>
      <c r="D168" s="9" t="s">
        <v>112</v>
      </c>
      <c r="E168" s="9" t="s">
        <v>119</v>
      </c>
      <c r="F168" s="9" t="s">
        <v>120</v>
      </c>
      <c r="G168" s="9" t="s">
        <v>133</v>
      </c>
      <c r="H168" s="9">
        <v>33</v>
      </c>
      <c r="I168" s="9">
        <v>72261</v>
      </c>
      <c r="J168" s="9">
        <v>26</v>
      </c>
      <c r="K168" s="9">
        <v>12</v>
      </c>
      <c r="L168" s="9">
        <v>10</v>
      </c>
      <c r="M168" s="9">
        <v>6</v>
      </c>
      <c r="N168" s="9">
        <v>31</v>
      </c>
      <c r="O168" t="b">
        <f>OR(Dataset!J168&gt;10,Dataset!L168&gt;5)</f>
        <v>1</v>
      </c>
      <c r="P168" t="b">
        <f>OR(I168&gt;100000,Dataset!M168&gt;=9,Dataset!G168="Boston")</f>
        <v>0</v>
      </c>
      <c r="Q168" t="b">
        <f t="shared" si="6"/>
        <v>0</v>
      </c>
      <c r="R168" t="b">
        <f t="shared" si="7"/>
        <v>0</v>
      </c>
      <c r="S168" t="str">
        <f t="shared" si="8"/>
        <v>Moderate</v>
      </c>
      <c r="T168" t="str">
        <v>Moderate</v>
      </c>
    </row>
    <row r="169" spans="1:20" x14ac:dyDescent="0.45">
      <c r="A169" s="9" t="s">
        <v>116</v>
      </c>
      <c r="B169" s="9" t="s">
        <v>126</v>
      </c>
      <c r="C169" s="9" t="s">
        <v>139</v>
      </c>
      <c r="D169" s="9" t="s">
        <v>123</v>
      </c>
      <c r="E169" s="9" t="s">
        <v>127</v>
      </c>
      <c r="F169" s="9" t="s">
        <v>128</v>
      </c>
      <c r="G169" s="9" t="s">
        <v>115</v>
      </c>
      <c r="H169" s="9">
        <v>37</v>
      </c>
      <c r="I169" s="9">
        <v>74789</v>
      </c>
      <c r="J169" s="9">
        <v>26</v>
      </c>
      <c r="K169" s="9">
        <v>15</v>
      </c>
      <c r="L169" s="9">
        <v>8</v>
      </c>
      <c r="M169" s="9">
        <v>5</v>
      </c>
      <c r="N169" s="9">
        <v>26</v>
      </c>
      <c r="O169" t="b">
        <f>OR(Dataset!J169&gt;10,Dataset!L169&gt;5)</f>
        <v>1</v>
      </c>
      <c r="P169" t="b">
        <f>OR(I169&gt;100000,Dataset!M169&gt;=9,Dataset!G169="Boston")</f>
        <v>0</v>
      </c>
      <c r="Q169" t="b">
        <f t="shared" si="6"/>
        <v>0</v>
      </c>
      <c r="R169" t="b">
        <f t="shared" si="7"/>
        <v>0</v>
      </c>
      <c r="S169" t="str">
        <f t="shared" si="8"/>
        <v>Moderate</v>
      </c>
      <c r="T169" t="str">
        <v>Moderate</v>
      </c>
    </row>
    <row r="170" spans="1:20" x14ac:dyDescent="0.45">
      <c r="A170" s="8" t="s">
        <v>116</v>
      </c>
      <c r="B170" s="8" t="s">
        <v>117</v>
      </c>
      <c r="C170" s="8" t="s">
        <v>131</v>
      </c>
      <c r="D170" s="8" t="s">
        <v>132</v>
      </c>
      <c r="E170" s="8" t="s">
        <v>113</v>
      </c>
      <c r="F170" s="8" t="s">
        <v>120</v>
      </c>
      <c r="G170" s="8" t="s">
        <v>121</v>
      </c>
      <c r="H170" s="8">
        <v>58</v>
      </c>
      <c r="I170" s="8">
        <v>43893</v>
      </c>
      <c r="J170" s="8">
        <v>26</v>
      </c>
      <c r="K170" s="8">
        <v>7</v>
      </c>
      <c r="L170" s="8">
        <v>6</v>
      </c>
      <c r="M170" s="8">
        <v>3</v>
      </c>
      <c r="N170" s="8">
        <v>42</v>
      </c>
      <c r="O170" t="b">
        <f>OR(Dataset!J170&gt;10,Dataset!L170&gt;5)</f>
        <v>1</v>
      </c>
      <c r="P170" t="b">
        <f>OR(I170&gt;100000,Dataset!M170&gt;=9,Dataset!G170="Boston")</f>
        <v>0</v>
      </c>
      <c r="Q170" t="b">
        <f t="shared" si="6"/>
        <v>0</v>
      </c>
      <c r="R170" t="b">
        <f t="shared" si="7"/>
        <v>0</v>
      </c>
      <c r="S170" t="str">
        <f t="shared" si="8"/>
        <v>Moderate</v>
      </c>
      <c r="T170" t="str">
        <v>Moderate</v>
      </c>
    </row>
    <row r="171" spans="1:20" x14ac:dyDescent="0.45">
      <c r="A171" s="9" t="s">
        <v>129</v>
      </c>
      <c r="B171" s="9" t="s">
        <v>126</v>
      </c>
      <c r="C171" s="9" t="s">
        <v>118</v>
      </c>
      <c r="D171" s="9" t="s">
        <v>134</v>
      </c>
      <c r="E171" s="9" t="s">
        <v>127</v>
      </c>
      <c r="F171" s="9" t="s">
        <v>114</v>
      </c>
      <c r="G171" s="9" t="s">
        <v>142</v>
      </c>
      <c r="H171" s="9">
        <v>55</v>
      </c>
      <c r="I171" s="9">
        <v>98344</v>
      </c>
      <c r="J171" s="9">
        <v>26</v>
      </c>
      <c r="K171" s="9">
        <v>6</v>
      </c>
      <c r="L171" s="9">
        <v>10</v>
      </c>
      <c r="M171" s="9">
        <v>4</v>
      </c>
      <c r="N171" s="9">
        <v>54</v>
      </c>
      <c r="O171" t="b">
        <f>OR(Dataset!J171&gt;10,Dataset!L171&gt;5)</f>
        <v>1</v>
      </c>
      <c r="P171" t="b">
        <f>OR(I171&gt;100000,Dataset!M171&gt;=9,Dataset!G171="Boston")</f>
        <v>0</v>
      </c>
      <c r="Q171" t="b">
        <f t="shared" si="6"/>
        <v>0</v>
      </c>
      <c r="R171" t="b">
        <f t="shared" si="7"/>
        <v>0</v>
      </c>
      <c r="S171" t="str">
        <f t="shared" si="8"/>
        <v>Well Paid</v>
      </c>
      <c r="T171" t="str">
        <v>Well Paid</v>
      </c>
    </row>
    <row r="172" spans="1:20" x14ac:dyDescent="0.45">
      <c r="A172" s="9" t="s">
        <v>122</v>
      </c>
      <c r="B172" s="9" t="s">
        <v>126</v>
      </c>
      <c r="C172" s="9" t="s">
        <v>139</v>
      </c>
      <c r="D172" s="9" t="s">
        <v>132</v>
      </c>
      <c r="E172" s="9" t="s">
        <v>137</v>
      </c>
      <c r="F172" s="9" t="s">
        <v>114</v>
      </c>
      <c r="G172" s="9" t="s">
        <v>138</v>
      </c>
      <c r="H172" s="9">
        <v>52</v>
      </c>
      <c r="I172" s="9">
        <v>85220</v>
      </c>
      <c r="J172" s="9">
        <v>26</v>
      </c>
      <c r="K172" s="9">
        <v>4</v>
      </c>
      <c r="L172" s="9">
        <v>1</v>
      </c>
      <c r="M172" s="9">
        <v>1</v>
      </c>
      <c r="N172" s="9">
        <v>37</v>
      </c>
      <c r="O172" t="b">
        <f>OR(Dataset!J172&gt;10,Dataset!L172&gt;5)</f>
        <v>1</v>
      </c>
      <c r="P172" t="b">
        <f>OR(I172&gt;100000,Dataset!M172&gt;=9,Dataset!G172="Boston")</f>
        <v>0</v>
      </c>
      <c r="Q172" t="b">
        <f t="shared" si="6"/>
        <v>0</v>
      </c>
      <c r="R172" t="b">
        <f t="shared" si="7"/>
        <v>0</v>
      </c>
      <c r="S172" t="str">
        <f t="shared" si="8"/>
        <v>Well Paid</v>
      </c>
      <c r="T172" t="str">
        <v>Well Paid</v>
      </c>
    </row>
    <row r="173" spans="1:20" x14ac:dyDescent="0.45">
      <c r="A173" s="9" t="s">
        <v>116</v>
      </c>
      <c r="B173" s="9" t="s">
        <v>110</v>
      </c>
      <c r="C173" s="9" t="s">
        <v>139</v>
      </c>
      <c r="D173" s="9" t="s">
        <v>123</v>
      </c>
      <c r="E173" s="9" t="s">
        <v>137</v>
      </c>
      <c r="F173" s="9" t="s">
        <v>120</v>
      </c>
      <c r="G173" s="9" t="s">
        <v>130</v>
      </c>
      <c r="H173" s="9">
        <v>40</v>
      </c>
      <c r="I173" s="9">
        <v>63204</v>
      </c>
      <c r="J173" s="9">
        <v>26</v>
      </c>
      <c r="K173" s="9">
        <v>2</v>
      </c>
      <c r="L173" s="9">
        <v>11</v>
      </c>
      <c r="M173" s="9">
        <v>9</v>
      </c>
      <c r="N173" s="9">
        <v>23</v>
      </c>
      <c r="O173" t="b">
        <f>OR(Dataset!J173&gt;10,Dataset!L173&gt;5)</f>
        <v>1</v>
      </c>
      <c r="P173" t="b">
        <f>OR(I173&gt;100000,Dataset!M173&gt;=9,Dataset!G173="Boston")</f>
        <v>1</v>
      </c>
      <c r="Q173" t="b">
        <f t="shared" si="6"/>
        <v>0</v>
      </c>
      <c r="R173" t="b">
        <f t="shared" si="7"/>
        <v>0</v>
      </c>
      <c r="S173" t="str">
        <f t="shared" si="8"/>
        <v>Moderate</v>
      </c>
      <c r="T173" t="str">
        <v>Moderate</v>
      </c>
    </row>
    <row r="174" spans="1:20" x14ac:dyDescent="0.45">
      <c r="A174" s="8" t="s">
        <v>116</v>
      </c>
      <c r="B174" s="8" t="s">
        <v>110</v>
      </c>
      <c r="C174" s="8" t="s">
        <v>118</v>
      </c>
      <c r="D174" s="8" t="s">
        <v>112</v>
      </c>
      <c r="E174" s="8" t="s">
        <v>113</v>
      </c>
      <c r="F174" s="8" t="s">
        <v>128</v>
      </c>
      <c r="G174" s="8" t="s">
        <v>130</v>
      </c>
      <c r="H174" s="8">
        <v>29</v>
      </c>
      <c r="I174" s="8">
        <v>46211</v>
      </c>
      <c r="J174" s="8">
        <v>26</v>
      </c>
      <c r="K174" s="8">
        <v>12</v>
      </c>
      <c r="L174" s="8">
        <v>6</v>
      </c>
      <c r="M174" s="8">
        <v>9</v>
      </c>
      <c r="N174" s="8">
        <v>37</v>
      </c>
      <c r="O174" t="b">
        <f>OR(Dataset!J174&gt;10,Dataset!L174&gt;5)</f>
        <v>1</v>
      </c>
      <c r="P174" t="b">
        <f>OR(I174&gt;100000,Dataset!M174&gt;=9,Dataset!G174="Boston")</f>
        <v>1</v>
      </c>
      <c r="Q174" t="b">
        <f t="shared" si="6"/>
        <v>0</v>
      </c>
      <c r="R174" t="b">
        <f t="shared" si="7"/>
        <v>0</v>
      </c>
      <c r="S174" t="str">
        <f t="shared" si="8"/>
        <v>Moderate</v>
      </c>
      <c r="T174" t="str">
        <v>Moderate</v>
      </c>
    </row>
    <row r="175" spans="1:20" x14ac:dyDescent="0.45">
      <c r="A175" s="8" t="s">
        <v>109</v>
      </c>
      <c r="B175" s="8" t="s">
        <v>110</v>
      </c>
      <c r="C175" s="8" t="s">
        <v>131</v>
      </c>
      <c r="D175" s="8" t="s">
        <v>123</v>
      </c>
      <c r="E175" s="8" t="s">
        <v>119</v>
      </c>
      <c r="F175" s="8" t="s">
        <v>114</v>
      </c>
      <c r="G175" s="8" t="s">
        <v>121</v>
      </c>
      <c r="H175" s="8">
        <v>47</v>
      </c>
      <c r="I175" s="8">
        <v>55599</v>
      </c>
      <c r="J175" s="8">
        <v>26</v>
      </c>
      <c r="K175" s="8">
        <v>2</v>
      </c>
      <c r="L175" s="8">
        <v>14</v>
      </c>
      <c r="M175" s="8">
        <v>2</v>
      </c>
      <c r="N175" s="8">
        <v>22</v>
      </c>
      <c r="O175" t="b">
        <f>OR(Dataset!J175&gt;10,Dataset!L175&gt;5)</f>
        <v>1</v>
      </c>
      <c r="P175" t="b">
        <f>OR(I175&gt;100000,Dataset!M175&gt;=9,Dataset!G175="Boston")</f>
        <v>0</v>
      </c>
      <c r="Q175" t="b">
        <f t="shared" si="6"/>
        <v>0</v>
      </c>
      <c r="R175" t="b">
        <f t="shared" si="7"/>
        <v>0</v>
      </c>
      <c r="S175" t="str">
        <f t="shared" si="8"/>
        <v>Moderate</v>
      </c>
      <c r="T175" t="str">
        <v>Moderate</v>
      </c>
    </row>
    <row r="176" spans="1:20" x14ac:dyDescent="0.45">
      <c r="A176" s="8" t="s">
        <v>129</v>
      </c>
      <c r="B176" s="8" t="s">
        <v>126</v>
      </c>
      <c r="C176" s="8" t="s">
        <v>111</v>
      </c>
      <c r="D176" s="8" t="s">
        <v>123</v>
      </c>
      <c r="E176" s="8" t="s">
        <v>135</v>
      </c>
      <c r="F176" s="8" t="s">
        <v>114</v>
      </c>
      <c r="G176" s="8" t="s">
        <v>133</v>
      </c>
      <c r="H176" s="8">
        <v>41</v>
      </c>
      <c r="I176" s="8">
        <v>111423</v>
      </c>
      <c r="J176" s="8">
        <v>26</v>
      </c>
      <c r="K176" s="8">
        <v>15</v>
      </c>
      <c r="L176" s="8">
        <v>10</v>
      </c>
      <c r="M176" s="8">
        <v>6</v>
      </c>
      <c r="N176" s="8">
        <v>26</v>
      </c>
      <c r="O176" t="b">
        <f>OR(Dataset!J176&gt;10,Dataset!L176&gt;5)</f>
        <v>1</v>
      </c>
      <c r="P176" t="b">
        <f>OR(I176&gt;100000,Dataset!M176&gt;=9,Dataset!G176="Boston")</f>
        <v>1</v>
      </c>
      <c r="Q176" t="b">
        <f t="shared" si="6"/>
        <v>0</v>
      </c>
      <c r="R176" t="b">
        <f t="shared" si="7"/>
        <v>0</v>
      </c>
      <c r="S176" t="str">
        <f t="shared" si="8"/>
        <v>Well Paid</v>
      </c>
      <c r="T176" t="str">
        <v>Well Paid</v>
      </c>
    </row>
    <row r="177" spans="1:20" x14ac:dyDescent="0.45">
      <c r="A177" s="8" t="s">
        <v>141</v>
      </c>
      <c r="B177" s="8" t="s">
        <v>117</v>
      </c>
      <c r="C177" s="8" t="s">
        <v>131</v>
      </c>
      <c r="D177" s="8" t="s">
        <v>112</v>
      </c>
      <c r="E177" s="8" t="s">
        <v>127</v>
      </c>
      <c r="F177" s="8" t="s">
        <v>128</v>
      </c>
      <c r="G177" s="8" t="s">
        <v>125</v>
      </c>
      <c r="H177" s="8">
        <v>54</v>
      </c>
      <c r="I177" s="8">
        <v>85860</v>
      </c>
      <c r="J177" s="8">
        <v>26</v>
      </c>
      <c r="K177" s="8">
        <v>3</v>
      </c>
      <c r="L177" s="8">
        <v>4</v>
      </c>
      <c r="M177" s="8">
        <v>8</v>
      </c>
      <c r="N177" s="8">
        <v>36</v>
      </c>
      <c r="O177" t="b">
        <f>OR(Dataset!J177&gt;10,Dataset!L177&gt;5)</f>
        <v>1</v>
      </c>
      <c r="P177" t="b">
        <f>OR(I177&gt;100000,Dataset!M177&gt;=9,Dataset!G177="Boston")</f>
        <v>1</v>
      </c>
      <c r="Q177" t="b">
        <f t="shared" si="6"/>
        <v>0</v>
      </c>
      <c r="R177" t="b">
        <f t="shared" si="7"/>
        <v>0</v>
      </c>
      <c r="S177" t="str">
        <f t="shared" si="8"/>
        <v>Well Paid</v>
      </c>
      <c r="T177" t="str">
        <v>Well Paid</v>
      </c>
    </row>
    <row r="178" spans="1:20" x14ac:dyDescent="0.45">
      <c r="A178" s="8" t="s">
        <v>141</v>
      </c>
      <c r="B178" s="8" t="s">
        <v>126</v>
      </c>
      <c r="C178" s="8" t="s">
        <v>111</v>
      </c>
      <c r="D178" s="8" t="s">
        <v>123</v>
      </c>
      <c r="E178" s="8" t="s">
        <v>137</v>
      </c>
      <c r="F178" s="8" t="s">
        <v>128</v>
      </c>
      <c r="G178" s="8" t="s">
        <v>138</v>
      </c>
      <c r="H178" s="8">
        <v>35</v>
      </c>
      <c r="I178" s="8">
        <v>60116</v>
      </c>
      <c r="J178" s="8">
        <v>26</v>
      </c>
      <c r="K178" s="8">
        <v>16</v>
      </c>
      <c r="L178" s="8">
        <v>9</v>
      </c>
      <c r="M178" s="8">
        <v>9</v>
      </c>
      <c r="N178" s="8">
        <v>42</v>
      </c>
      <c r="O178" t="b">
        <f>OR(Dataset!J178&gt;10,Dataset!L178&gt;5)</f>
        <v>1</v>
      </c>
      <c r="P178" t="b">
        <f>OR(I178&gt;100000,Dataset!M178&gt;=9,Dataset!G178="Boston")</f>
        <v>1</v>
      </c>
      <c r="Q178" t="b">
        <f t="shared" si="6"/>
        <v>0</v>
      </c>
      <c r="R178" t="b">
        <f t="shared" si="7"/>
        <v>0</v>
      </c>
      <c r="S178" t="str">
        <f t="shared" si="8"/>
        <v>Moderate</v>
      </c>
      <c r="T178" t="str">
        <v>Moderate</v>
      </c>
    </row>
    <row r="179" spans="1:20" x14ac:dyDescent="0.45">
      <c r="A179" s="9" t="s">
        <v>136</v>
      </c>
      <c r="B179" s="9" t="s">
        <v>126</v>
      </c>
      <c r="C179" s="9" t="s">
        <v>118</v>
      </c>
      <c r="D179" s="9" t="s">
        <v>123</v>
      </c>
      <c r="E179" s="9" t="s">
        <v>137</v>
      </c>
      <c r="F179" s="9" t="s">
        <v>114</v>
      </c>
      <c r="G179" s="9" t="s">
        <v>142</v>
      </c>
      <c r="H179" s="9">
        <v>23</v>
      </c>
      <c r="I179" s="9">
        <v>50538</v>
      </c>
      <c r="J179" s="9">
        <v>25</v>
      </c>
      <c r="K179" s="9">
        <v>13</v>
      </c>
      <c r="L179" s="9">
        <v>1</v>
      </c>
      <c r="M179" s="9">
        <v>3</v>
      </c>
      <c r="N179" s="9">
        <v>44</v>
      </c>
      <c r="O179" t="b">
        <f>OR(Dataset!J179&gt;10,Dataset!L179&gt;5)</f>
        <v>1</v>
      </c>
      <c r="P179" t="b">
        <f>OR(I179&gt;100000,Dataset!M179&gt;=9,Dataset!G179="Boston")</f>
        <v>0</v>
      </c>
      <c r="Q179" t="b">
        <f t="shared" si="6"/>
        <v>0</v>
      </c>
      <c r="R179" t="b">
        <f t="shared" si="7"/>
        <v>0</v>
      </c>
      <c r="S179" t="str">
        <f t="shared" si="8"/>
        <v>Moderate</v>
      </c>
      <c r="T179" t="str">
        <v>Moderate</v>
      </c>
    </row>
    <row r="180" spans="1:20" x14ac:dyDescent="0.45">
      <c r="A180" s="8" t="s">
        <v>136</v>
      </c>
      <c r="B180" s="8" t="s">
        <v>126</v>
      </c>
      <c r="C180" s="8" t="s">
        <v>118</v>
      </c>
      <c r="D180" s="8" t="s">
        <v>132</v>
      </c>
      <c r="E180" s="8" t="s">
        <v>137</v>
      </c>
      <c r="F180" s="8" t="s">
        <v>114</v>
      </c>
      <c r="G180" s="8" t="s">
        <v>133</v>
      </c>
      <c r="H180" s="8">
        <v>29</v>
      </c>
      <c r="I180" s="8">
        <v>65428</v>
      </c>
      <c r="J180" s="8">
        <v>25</v>
      </c>
      <c r="K180" s="8">
        <v>5</v>
      </c>
      <c r="L180" s="8">
        <v>6</v>
      </c>
      <c r="M180" s="8">
        <v>3</v>
      </c>
      <c r="N180" s="8">
        <v>37</v>
      </c>
      <c r="O180" t="b">
        <f>OR(Dataset!J180&gt;10,Dataset!L180&gt;5)</f>
        <v>1</v>
      </c>
      <c r="P180" t="b">
        <f>OR(I180&gt;100000,Dataset!M180&gt;=9,Dataset!G180="Boston")</f>
        <v>0</v>
      </c>
      <c r="Q180" t="b">
        <f t="shared" si="6"/>
        <v>0</v>
      </c>
      <c r="R180" t="b">
        <f t="shared" si="7"/>
        <v>0</v>
      </c>
      <c r="S180" t="str">
        <f t="shared" si="8"/>
        <v>Moderate</v>
      </c>
      <c r="T180" t="str">
        <v>Moderate</v>
      </c>
    </row>
    <row r="181" spans="1:20" x14ac:dyDescent="0.45">
      <c r="A181" s="9" t="s">
        <v>129</v>
      </c>
      <c r="B181" s="9" t="s">
        <v>117</v>
      </c>
      <c r="C181" s="9" t="s">
        <v>118</v>
      </c>
      <c r="D181" s="9" t="s">
        <v>123</v>
      </c>
      <c r="E181" s="9" t="s">
        <v>119</v>
      </c>
      <c r="F181" s="9" t="s">
        <v>120</v>
      </c>
      <c r="G181" s="9" t="s">
        <v>138</v>
      </c>
      <c r="H181" s="9">
        <v>23</v>
      </c>
      <c r="I181" s="9">
        <v>98899</v>
      </c>
      <c r="J181" s="9">
        <v>25</v>
      </c>
      <c r="K181" s="9">
        <v>8</v>
      </c>
      <c r="L181" s="9">
        <v>11</v>
      </c>
      <c r="M181" s="9">
        <v>7</v>
      </c>
      <c r="N181" s="9">
        <v>21</v>
      </c>
      <c r="O181" t="b">
        <f>OR(Dataset!J181&gt;10,Dataset!L181&gt;5)</f>
        <v>1</v>
      </c>
      <c r="P181" t="b">
        <f>OR(I181&gt;100000,Dataset!M181&gt;=9,Dataset!G181="Boston")</f>
        <v>0</v>
      </c>
      <c r="Q181" t="b">
        <f t="shared" si="6"/>
        <v>0</v>
      </c>
      <c r="R181" t="b">
        <f t="shared" si="7"/>
        <v>0</v>
      </c>
      <c r="S181" t="str">
        <f t="shared" si="8"/>
        <v>Well Paid</v>
      </c>
      <c r="T181" t="str">
        <v>Well Paid</v>
      </c>
    </row>
    <row r="182" spans="1:20" x14ac:dyDescent="0.45">
      <c r="A182" s="8" t="s">
        <v>129</v>
      </c>
      <c r="B182" s="8" t="s">
        <v>117</v>
      </c>
      <c r="C182" s="8" t="s">
        <v>111</v>
      </c>
      <c r="D182" s="8" t="s">
        <v>123</v>
      </c>
      <c r="E182" s="8" t="s">
        <v>140</v>
      </c>
      <c r="F182" s="8" t="s">
        <v>128</v>
      </c>
      <c r="G182" s="8" t="s">
        <v>142</v>
      </c>
      <c r="H182" s="8">
        <v>30</v>
      </c>
      <c r="I182" s="8">
        <v>71869</v>
      </c>
      <c r="J182" s="8">
        <v>25</v>
      </c>
      <c r="K182" s="8">
        <v>14</v>
      </c>
      <c r="L182" s="8">
        <v>10</v>
      </c>
      <c r="M182" s="8">
        <v>5</v>
      </c>
      <c r="N182" s="8">
        <v>58</v>
      </c>
      <c r="O182" t="b">
        <f>OR(Dataset!J182&gt;10,Dataset!L182&gt;5)</f>
        <v>1</v>
      </c>
      <c r="P182" t="b">
        <f>OR(I182&gt;100000,Dataset!M182&gt;=9,Dataset!G182="Boston")</f>
        <v>0</v>
      </c>
      <c r="Q182" t="b">
        <f t="shared" si="6"/>
        <v>0</v>
      </c>
      <c r="R182" t="b">
        <f t="shared" si="7"/>
        <v>0</v>
      </c>
      <c r="S182" t="str">
        <f t="shared" si="8"/>
        <v>Moderate</v>
      </c>
      <c r="T182" t="str">
        <v>Moderate</v>
      </c>
    </row>
    <row r="183" spans="1:20" x14ac:dyDescent="0.45">
      <c r="A183" s="9" t="s">
        <v>109</v>
      </c>
      <c r="B183" s="9" t="s">
        <v>117</v>
      </c>
      <c r="C183" s="9" t="s">
        <v>111</v>
      </c>
      <c r="D183" s="9" t="s">
        <v>123</v>
      </c>
      <c r="E183" s="9" t="s">
        <v>137</v>
      </c>
      <c r="F183" s="9" t="s">
        <v>128</v>
      </c>
      <c r="G183" s="9" t="s">
        <v>138</v>
      </c>
      <c r="H183" s="9">
        <v>54</v>
      </c>
      <c r="I183" s="9">
        <v>97628</v>
      </c>
      <c r="J183" s="9">
        <v>25</v>
      </c>
      <c r="K183" s="9">
        <v>7</v>
      </c>
      <c r="L183" s="9">
        <v>4</v>
      </c>
      <c r="M183" s="9">
        <v>7</v>
      </c>
      <c r="N183" s="9">
        <v>48</v>
      </c>
      <c r="O183" t="b">
        <f>OR(Dataset!J183&gt;10,Dataset!L183&gt;5)</f>
        <v>1</v>
      </c>
      <c r="P183" t="b">
        <f>OR(I183&gt;100000,Dataset!M183&gt;=9,Dataset!G183="Boston")</f>
        <v>0</v>
      </c>
      <c r="Q183" t="b">
        <f t="shared" si="6"/>
        <v>0</v>
      </c>
      <c r="R183" t="b">
        <f t="shared" si="7"/>
        <v>1</v>
      </c>
      <c r="S183" t="str">
        <f t="shared" si="8"/>
        <v>Well Paid</v>
      </c>
      <c r="T183" t="str">
        <v>Well Paid</v>
      </c>
    </row>
    <row r="184" spans="1:20" x14ac:dyDescent="0.45">
      <c r="A184" s="8" t="s">
        <v>141</v>
      </c>
      <c r="B184" s="8" t="s">
        <v>126</v>
      </c>
      <c r="C184" s="8" t="s">
        <v>111</v>
      </c>
      <c r="D184" s="8" t="s">
        <v>112</v>
      </c>
      <c r="E184" s="8" t="s">
        <v>127</v>
      </c>
      <c r="F184" s="8" t="s">
        <v>128</v>
      </c>
      <c r="G184" s="8" t="s">
        <v>125</v>
      </c>
      <c r="H184" s="8">
        <v>62</v>
      </c>
      <c r="I184" s="8">
        <v>67713</v>
      </c>
      <c r="J184" s="8">
        <v>25</v>
      </c>
      <c r="K184" s="8">
        <v>16</v>
      </c>
      <c r="L184" s="8">
        <v>9</v>
      </c>
      <c r="M184" s="8">
        <v>4</v>
      </c>
      <c r="N184" s="8">
        <v>25</v>
      </c>
      <c r="O184" t="b">
        <f>OR(Dataset!J184&gt;10,Dataset!L184&gt;5)</f>
        <v>1</v>
      </c>
      <c r="P184" t="b">
        <f>OR(I184&gt;100000,Dataset!M184&gt;=9,Dataset!G184="Boston")</f>
        <v>1</v>
      </c>
      <c r="Q184" t="b">
        <f t="shared" si="6"/>
        <v>0</v>
      </c>
      <c r="R184" t="b">
        <f t="shared" si="7"/>
        <v>0</v>
      </c>
      <c r="S184" t="str">
        <f t="shared" si="8"/>
        <v>Moderate</v>
      </c>
      <c r="T184" t="str">
        <v>Moderate</v>
      </c>
    </row>
    <row r="185" spans="1:20" x14ac:dyDescent="0.45">
      <c r="A185" s="8" t="s">
        <v>143</v>
      </c>
      <c r="B185" s="8" t="s">
        <v>117</v>
      </c>
      <c r="C185" s="8" t="s">
        <v>139</v>
      </c>
      <c r="D185" s="8" t="s">
        <v>112</v>
      </c>
      <c r="E185" s="8" t="s">
        <v>135</v>
      </c>
      <c r="F185" s="8" t="s">
        <v>120</v>
      </c>
      <c r="G185" s="8" t="s">
        <v>121</v>
      </c>
      <c r="H185" s="8">
        <v>61</v>
      </c>
      <c r="I185" s="8">
        <v>68342</v>
      </c>
      <c r="J185" s="8">
        <v>25</v>
      </c>
      <c r="K185" s="8">
        <v>8</v>
      </c>
      <c r="L185" s="8">
        <v>1</v>
      </c>
      <c r="M185" s="8">
        <v>1</v>
      </c>
      <c r="N185" s="8">
        <v>32</v>
      </c>
      <c r="O185" t="b">
        <f>OR(Dataset!J185&gt;10,Dataset!L185&gt;5)</f>
        <v>1</v>
      </c>
      <c r="P185" t="b">
        <f>OR(I185&gt;100000,Dataset!M185&gt;=9,Dataset!G185="Boston")</f>
        <v>0</v>
      </c>
      <c r="Q185" t="b">
        <f t="shared" si="6"/>
        <v>0</v>
      </c>
      <c r="R185" t="b">
        <f t="shared" si="7"/>
        <v>0</v>
      </c>
      <c r="S185" t="str">
        <f t="shared" si="8"/>
        <v>Moderate</v>
      </c>
      <c r="T185" t="str">
        <v>Moderate</v>
      </c>
    </row>
    <row r="186" spans="1:20" x14ac:dyDescent="0.45">
      <c r="A186" s="9" t="s">
        <v>141</v>
      </c>
      <c r="B186" s="9" t="s">
        <v>117</v>
      </c>
      <c r="C186" s="9" t="s">
        <v>118</v>
      </c>
      <c r="D186" s="9" t="s">
        <v>112</v>
      </c>
      <c r="E186" s="9" t="s">
        <v>119</v>
      </c>
      <c r="F186" s="9" t="s">
        <v>120</v>
      </c>
      <c r="G186" s="9" t="s">
        <v>121</v>
      </c>
      <c r="H186" s="9">
        <v>47</v>
      </c>
      <c r="I186" s="9">
        <v>92507</v>
      </c>
      <c r="J186" s="9">
        <v>25</v>
      </c>
      <c r="K186" s="9">
        <v>5</v>
      </c>
      <c r="L186" s="9">
        <v>4</v>
      </c>
      <c r="M186" s="9">
        <v>8</v>
      </c>
      <c r="N186" s="9">
        <v>58</v>
      </c>
      <c r="O186" t="b">
        <f>OR(Dataset!J186&gt;10,Dataset!L186&gt;5)</f>
        <v>1</v>
      </c>
      <c r="P186" t="b">
        <f>OR(I186&gt;100000,Dataset!M186&gt;=9,Dataset!G186="Boston")</f>
        <v>0</v>
      </c>
      <c r="Q186" t="b">
        <f t="shared" si="6"/>
        <v>0</v>
      </c>
      <c r="R186" t="b">
        <f t="shared" si="7"/>
        <v>0</v>
      </c>
      <c r="S186" t="str">
        <f t="shared" si="8"/>
        <v>Well Paid</v>
      </c>
      <c r="T186" t="str">
        <v>Well Paid</v>
      </c>
    </row>
    <row r="187" spans="1:20" x14ac:dyDescent="0.45">
      <c r="A187" s="8" t="s">
        <v>136</v>
      </c>
      <c r="B187" s="8" t="s">
        <v>117</v>
      </c>
      <c r="C187" s="8" t="s">
        <v>139</v>
      </c>
      <c r="D187" s="8" t="s">
        <v>123</v>
      </c>
      <c r="E187" s="8" t="s">
        <v>127</v>
      </c>
      <c r="F187" s="8" t="s">
        <v>120</v>
      </c>
      <c r="G187" s="8" t="s">
        <v>138</v>
      </c>
      <c r="H187" s="8">
        <v>44</v>
      </c>
      <c r="I187" s="8">
        <v>38016</v>
      </c>
      <c r="J187" s="8">
        <v>25</v>
      </c>
      <c r="K187" s="8">
        <v>10</v>
      </c>
      <c r="L187" s="8">
        <v>7</v>
      </c>
      <c r="M187" s="8">
        <v>5</v>
      </c>
      <c r="N187" s="8">
        <v>24</v>
      </c>
      <c r="O187" t="b">
        <f>OR(Dataset!J187&gt;10,Dataset!L187&gt;5)</f>
        <v>1</v>
      </c>
      <c r="P187" t="b">
        <f>OR(I187&gt;100000,Dataset!M187&gt;=9,Dataset!G187="Boston")</f>
        <v>0</v>
      </c>
      <c r="Q187" t="b">
        <f t="shared" si="6"/>
        <v>0</v>
      </c>
      <c r="R187" t="b">
        <f t="shared" si="7"/>
        <v>0</v>
      </c>
      <c r="S187" t="str">
        <f t="shared" si="8"/>
        <v>Moderate</v>
      </c>
      <c r="T187" t="str">
        <v>Moderate</v>
      </c>
    </row>
    <row r="188" spans="1:20" x14ac:dyDescent="0.45">
      <c r="A188" s="9" t="s">
        <v>141</v>
      </c>
      <c r="B188" s="9" t="s">
        <v>117</v>
      </c>
      <c r="C188" s="9" t="s">
        <v>118</v>
      </c>
      <c r="D188" s="9" t="s">
        <v>132</v>
      </c>
      <c r="E188" s="9" t="s">
        <v>113</v>
      </c>
      <c r="F188" s="9" t="s">
        <v>128</v>
      </c>
      <c r="G188" s="9" t="s">
        <v>115</v>
      </c>
      <c r="H188" s="9">
        <v>50</v>
      </c>
      <c r="I188" s="9">
        <v>32745</v>
      </c>
      <c r="J188" s="9">
        <v>25</v>
      </c>
      <c r="K188" s="9">
        <v>17</v>
      </c>
      <c r="L188" s="9">
        <v>13</v>
      </c>
      <c r="M188" s="9">
        <v>2</v>
      </c>
      <c r="N188" s="9">
        <v>51</v>
      </c>
      <c r="O188" t="b">
        <f>OR(Dataset!J188&gt;10,Dataset!L188&gt;5)</f>
        <v>1</v>
      </c>
      <c r="P188" t="b">
        <f>OR(I188&gt;100000,Dataset!M188&gt;=9,Dataset!G188="Boston")</f>
        <v>0</v>
      </c>
      <c r="Q188" t="b">
        <f t="shared" si="6"/>
        <v>0</v>
      </c>
      <c r="R188" t="b">
        <f t="shared" si="7"/>
        <v>0</v>
      </c>
      <c r="S188" t="str">
        <f t="shared" si="8"/>
        <v>Moderate</v>
      </c>
      <c r="T188" t="str">
        <v>Moderate</v>
      </c>
    </row>
    <row r="189" spans="1:20" x14ac:dyDescent="0.45">
      <c r="A189" s="9" t="s">
        <v>143</v>
      </c>
      <c r="B189" s="9" t="s">
        <v>126</v>
      </c>
      <c r="C189" s="9" t="s">
        <v>111</v>
      </c>
      <c r="D189" s="9" t="s">
        <v>112</v>
      </c>
      <c r="E189" s="9" t="s">
        <v>119</v>
      </c>
      <c r="F189" s="9" t="s">
        <v>120</v>
      </c>
      <c r="G189" s="9" t="s">
        <v>130</v>
      </c>
      <c r="H189" s="9">
        <v>42</v>
      </c>
      <c r="I189" s="9">
        <v>117265</v>
      </c>
      <c r="J189" s="9">
        <v>25</v>
      </c>
      <c r="K189" s="9">
        <v>17</v>
      </c>
      <c r="L189" s="9">
        <v>10</v>
      </c>
      <c r="M189" s="9">
        <v>3</v>
      </c>
      <c r="N189" s="9">
        <v>57</v>
      </c>
      <c r="O189" t="b">
        <f>OR(Dataset!J189&gt;10,Dataset!L189&gt;5)</f>
        <v>1</v>
      </c>
      <c r="P189" t="b">
        <f>OR(I189&gt;100000,Dataset!M189&gt;=9,Dataset!G189="Boston")</f>
        <v>1</v>
      </c>
      <c r="Q189" t="b">
        <f t="shared" si="6"/>
        <v>0</v>
      </c>
      <c r="R189" t="b">
        <f t="shared" si="7"/>
        <v>0</v>
      </c>
      <c r="S189" t="str">
        <f t="shared" si="8"/>
        <v>Well Paid</v>
      </c>
      <c r="T189" t="str">
        <v>Well Paid</v>
      </c>
    </row>
    <row r="190" spans="1:20" x14ac:dyDescent="0.45">
      <c r="A190" s="9" t="s">
        <v>136</v>
      </c>
      <c r="B190" s="9" t="s">
        <v>126</v>
      </c>
      <c r="C190" s="9" t="s">
        <v>131</v>
      </c>
      <c r="D190" s="9" t="s">
        <v>132</v>
      </c>
      <c r="E190" s="9" t="s">
        <v>119</v>
      </c>
      <c r="F190" s="9" t="s">
        <v>120</v>
      </c>
      <c r="G190" s="9" t="s">
        <v>133</v>
      </c>
      <c r="H190" s="9">
        <v>48</v>
      </c>
      <c r="I190" s="9">
        <v>104027</v>
      </c>
      <c r="J190" s="9">
        <v>24</v>
      </c>
      <c r="K190" s="9">
        <v>15</v>
      </c>
      <c r="L190" s="9">
        <v>14</v>
      </c>
      <c r="M190" s="9">
        <v>3</v>
      </c>
      <c r="N190" s="9">
        <v>56</v>
      </c>
      <c r="O190" t="b">
        <f>OR(Dataset!J190&gt;10,Dataset!L190&gt;5)</f>
        <v>1</v>
      </c>
      <c r="P190" t="b">
        <f>OR(I190&gt;100000,Dataset!M190&gt;=9,Dataset!G190="Boston")</f>
        <v>1</v>
      </c>
      <c r="Q190" t="b">
        <f t="shared" si="6"/>
        <v>0</v>
      </c>
      <c r="R190" t="b">
        <f t="shared" si="7"/>
        <v>0</v>
      </c>
      <c r="S190" t="str">
        <f t="shared" si="8"/>
        <v>Well Paid</v>
      </c>
      <c r="T190" t="str">
        <v>Well Paid</v>
      </c>
    </row>
    <row r="191" spans="1:20" x14ac:dyDescent="0.45">
      <c r="A191" s="9" t="s">
        <v>109</v>
      </c>
      <c r="B191" s="9" t="s">
        <v>126</v>
      </c>
      <c r="C191" s="9" t="s">
        <v>111</v>
      </c>
      <c r="D191" s="9" t="s">
        <v>123</v>
      </c>
      <c r="E191" s="9" t="s">
        <v>127</v>
      </c>
      <c r="F191" s="9" t="s">
        <v>120</v>
      </c>
      <c r="G191" s="9" t="s">
        <v>138</v>
      </c>
      <c r="H191" s="9">
        <v>27</v>
      </c>
      <c r="I191" s="9">
        <v>56762</v>
      </c>
      <c r="J191" s="9">
        <v>24</v>
      </c>
      <c r="K191" s="9">
        <v>10</v>
      </c>
      <c r="L191" s="9">
        <v>14</v>
      </c>
      <c r="M191" s="9">
        <v>2</v>
      </c>
      <c r="N191" s="9">
        <v>47</v>
      </c>
      <c r="O191" t="b">
        <f>OR(Dataset!J191&gt;10,Dataset!L191&gt;5)</f>
        <v>1</v>
      </c>
      <c r="P191" t="b">
        <f>OR(I191&gt;100000,Dataset!M191&gt;=9,Dataset!G191="Boston")</f>
        <v>0</v>
      </c>
      <c r="Q191" t="b">
        <f t="shared" si="6"/>
        <v>0</v>
      </c>
      <c r="R191" t="b">
        <f t="shared" si="7"/>
        <v>1</v>
      </c>
      <c r="S191" t="str">
        <f t="shared" si="8"/>
        <v>Moderate</v>
      </c>
      <c r="T191" t="str">
        <v>Moderate</v>
      </c>
    </row>
    <row r="192" spans="1:20" x14ac:dyDescent="0.45">
      <c r="A192" s="9" t="s">
        <v>143</v>
      </c>
      <c r="B192" s="9" t="s">
        <v>110</v>
      </c>
      <c r="C192" s="9" t="s">
        <v>131</v>
      </c>
      <c r="D192" s="9" t="s">
        <v>123</v>
      </c>
      <c r="E192" s="9" t="s">
        <v>113</v>
      </c>
      <c r="F192" s="9" t="s">
        <v>114</v>
      </c>
      <c r="G192" s="9" t="s">
        <v>121</v>
      </c>
      <c r="H192" s="9">
        <v>23</v>
      </c>
      <c r="I192" s="9">
        <v>51826</v>
      </c>
      <c r="J192" s="9">
        <v>24</v>
      </c>
      <c r="K192" s="9">
        <v>17</v>
      </c>
      <c r="L192" s="9">
        <v>12</v>
      </c>
      <c r="M192" s="9">
        <v>9</v>
      </c>
      <c r="N192" s="9">
        <v>53</v>
      </c>
      <c r="O192" t="b">
        <f>OR(Dataset!J192&gt;10,Dataset!L192&gt;5)</f>
        <v>1</v>
      </c>
      <c r="P192" t="b">
        <f>OR(I192&gt;100000,Dataset!M192&gt;=9,Dataset!G192="Boston")</f>
        <v>1</v>
      </c>
      <c r="Q192" t="b">
        <f t="shared" si="6"/>
        <v>0</v>
      </c>
      <c r="R192" t="b">
        <f t="shared" si="7"/>
        <v>0</v>
      </c>
      <c r="S192" t="str">
        <f t="shared" si="8"/>
        <v>Moderate</v>
      </c>
      <c r="T192" t="str">
        <v>Moderate</v>
      </c>
    </row>
    <row r="193" spans="1:20" x14ac:dyDescent="0.45">
      <c r="A193" s="8" t="s">
        <v>129</v>
      </c>
      <c r="B193" s="8" t="s">
        <v>117</v>
      </c>
      <c r="C193" s="8" t="s">
        <v>118</v>
      </c>
      <c r="D193" s="8" t="s">
        <v>132</v>
      </c>
      <c r="E193" s="8" t="s">
        <v>135</v>
      </c>
      <c r="F193" s="8" t="s">
        <v>120</v>
      </c>
      <c r="G193" s="8" t="s">
        <v>133</v>
      </c>
      <c r="H193" s="8">
        <v>43</v>
      </c>
      <c r="I193" s="8">
        <v>81919</v>
      </c>
      <c r="J193" s="8">
        <v>24</v>
      </c>
      <c r="K193" s="8">
        <v>4</v>
      </c>
      <c r="L193" s="8">
        <v>6</v>
      </c>
      <c r="M193" s="8">
        <v>6</v>
      </c>
      <c r="N193" s="8">
        <v>44</v>
      </c>
      <c r="O193" t="b">
        <f>OR(Dataset!J193&gt;10,Dataset!L193&gt;5)</f>
        <v>1</v>
      </c>
      <c r="P193" t="b">
        <f>OR(I193&gt;100000,Dataset!M193&gt;=9,Dataset!G193="Boston")</f>
        <v>0</v>
      </c>
      <c r="Q193" t="b">
        <f t="shared" si="6"/>
        <v>0</v>
      </c>
      <c r="R193" t="b">
        <f t="shared" si="7"/>
        <v>0</v>
      </c>
      <c r="S193" t="str">
        <f t="shared" si="8"/>
        <v>Well Paid</v>
      </c>
      <c r="T193" t="str">
        <v>Well Paid</v>
      </c>
    </row>
    <row r="194" spans="1:20" x14ac:dyDescent="0.45">
      <c r="A194" s="9" t="s">
        <v>143</v>
      </c>
      <c r="B194" s="9" t="s">
        <v>126</v>
      </c>
      <c r="C194" s="9" t="s">
        <v>118</v>
      </c>
      <c r="D194" s="9" t="s">
        <v>134</v>
      </c>
      <c r="E194" s="9" t="s">
        <v>137</v>
      </c>
      <c r="F194" s="9" t="s">
        <v>120</v>
      </c>
      <c r="G194" s="9" t="s">
        <v>130</v>
      </c>
      <c r="H194" s="9">
        <v>24</v>
      </c>
      <c r="I194" s="9">
        <v>57103</v>
      </c>
      <c r="J194" s="9">
        <v>24</v>
      </c>
      <c r="K194" s="9">
        <v>8</v>
      </c>
      <c r="L194" s="9">
        <v>12</v>
      </c>
      <c r="M194" s="9">
        <v>5</v>
      </c>
      <c r="N194" s="9">
        <v>25</v>
      </c>
      <c r="O194" t="b">
        <f>OR(Dataset!J194&gt;10,Dataset!L194&gt;5)</f>
        <v>1</v>
      </c>
      <c r="P194" t="b">
        <f>OR(I194&gt;100000,Dataset!M194&gt;=9,Dataset!G194="Boston")</f>
        <v>0</v>
      </c>
      <c r="Q194" t="b">
        <f t="shared" si="6"/>
        <v>0</v>
      </c>
      <c r="R194" t="b">
        <f t="shared" si="7"/>
        <v>0</v>
      </c>
      <c r="S194" t="str">
        <f t="shared" si="8"/>
        <v>Moderate</v>
      </c>
      <c r="T194" t="str">
        <v>Moderate</v>
      </c>
    </row>
    <row r="195" spans="1:20" x14ac:dyDescent="0.45">
      <c r="A195" s="8" t="s">
        <v>143</v>
      </c>
      <c r="B195" s="8" t="s">
        <v>126</v>
      </c>
      <c r="C195" s="8" t="s">
        <v>139</v>
      </c>
      <c r="D195" s="8" t="s">
        <v>112</v>
      </c>
      <c r="E195" s="8" t="s">
        <v>127</v>
      </c>
      <c r="F195" s="8" t="s">
        <v>128</v>
      </c>
      <c r="G195" s="8" t="s">
        <v>133</v>
      </c>
      <c r="H195" s="8">
        <v>44</v>
      </c>
      <c r="I195" s="8">
        <v>104085</v>
      </c>
      <c r="J195" s="8">
        <v>24</v>
      </c>
      <c r="K195" s="8">
        <v>4</v>
      </c>
      <c r="L195" s="8">
        <v>14</v>
      </c>
      <c r="M195" s="8">
        <v>7</v>
      </c>
      <c r="N195" s="8">
        <v>24</v>
      </c>
      <c r="O195" t="b">
        <f>OR(Dataset!J195&gt;10,Dataset!L195&gt;5)</f>
        <v>1</v>
      </c>
      <c r="P195" t="b">
        <f>OR(I195&gt;100000,Dataset!M195&gt;=9,Dataset!G195="Boston")</f>
        <v>1</v>
      </c>
      <c r="Q195" t="b">
        <f t="shared" ref="Q195:Q258" si="9">AND(A195=$A$42,M195&gt;7)</f>
        <v>0</v>
      </c>
      <c r="R195" t="b">
        <f t="shared" ref="R195:R258" si="10">AND(A195=$A$28,N195&gt;40)</f>
        <v>0</v>
      </c>
      <c r="S195" t="str">
        <f t="shared" ref="S195:S258" si="11">IF(I195&gt;80000,"Well Paid","Moderate")</f>
        <v>Well Paid</v>
      </c>
      <c r="T195" t="str">
        <v>Well Paid</v>
      </c>
    </row>
    <row r="196" spans="1:20" x14ac:dyDescent="0.45">
      <c r="A196" s="9" t="s">
        <v>143</v>
      </c>
      <c r="B196" s="9" t="s">
        <v>126</v>
      </c>
      <c r="C196" s="9" t="s">
        <v>111</v>
      </c>
      <c r="D196" s="9" t="s">
        <v>134</v>
      </c>
      <c r="E196" s="9" t="s">
        <v>137</v>
      </c>
      <c r="F196" s="9" t="s">
        <v>128</v>
      </c>
      <c r="G196" s="9" t="s">
        <v>115</v>
      </c>
      <c r="H196" s="9">
        <v>30</v>
      </c>
      <c r="I196" s="9">
        <v>55235</v>
      </c>
      <c r="J196" s="9">
        <v>24</v>
      </c>
      <c r="K196" s="9">
        <v>13</v>
      </c>
      <c r="L196" s="9">
        <v>1</v>
      </c>
      <c r="M196" s="9">
        <v>3</v>
      </c>
      <c r="N196" s="9">
        <v>27</v>
      </c>
      <c r="O196" t="b">
        <f>OR(Dataset!J196&gt;10,Dataset!L196&gt;5)</f>
        <v>1</v>
      </c>
      <c r="P196" t="b">
        <f>OR(I196&gt;100000,Dataset!M196&gt;=9,Dataset!G196="Boston")</f>
        <v>0</v>
      </c>
      <c r="Q196" t="b">
        <f t="shared" si="9"/>
        <v>0</v>
      </c>
      <c r="R196" t="b">
        <f t="shared" si="10"/>
        <v>0</v>
      </c>
      <c r="S196" t="str">
        <f t="shared" si="11"/>
        <v>Moderate</v>
      </c>
      <c r="T196" t="str">
        <v>Moderate</v>
      </c>
    </row>
    <row r="197" spans="1:20" x14ac:dyDescent="0.45">
      <c r="A197" s="8" t="s">
        <v>109</v>
      </c>
      <c r="B197" s="8" t="s">
        <v>117</v>
      </c>
      <c r="C197" s="8" t="s">
        <v>118</v>
      </c>
      <c r="D197" s="8" t="s">
        <v>123</v>
      </c>
      <c r="E197" s="8" t="s">
        <v>135</v>
      </c>
      <c r="F197" s="8" t="s">
        <v>128</v>
      </c>
      <c r="G197" s="8" t="s">
        <v>125</v>
      </c>
      <c r="H197" s="8">
        <v>55</v>
      </c>
      <c r="I197" s="8">
        <v>84040</v>
      </c>
      <c r="J197" s="8">
        <v>24</v>
      </c>
      <c r="K197" s="8">
        <v>16</v>
      </c>
      <c r="L197" s="8">
        <v>8</v>
      </c>
      <c r="M197" s="8">
        <v>9</v>
      </c>
      <c r="N197" s="8">
        <v>50</v>
      </c>
      <c r="O197" t="b">
        <f>OR(Dataset!J197&gt;10,Dataset!L197&gt;5)</f>
        <v>1</v>
      </c>
      <c r="P197" t="b">
        <f>OR(I197&gt;100000,Dataset!M197&gt;=9,Dataset!G197="Boston")</f>
        <v>1</v>
      </c>
      <c r="Q197" t="b">
        <f t="shared" si="9"/>
        <v>0</v>
      </c>
      <c r="R197" t="b">
        <f t="shared" si="10"/>
        <v>1</v>
      </c>
      <c r="S197" t="str">
        <f t="shared" si="11"/>
        <v>Well Paid</v>
      </c>
      <c r="T197" t="str">
        <v>Well Paid</v>
      </c>
    </row>
    <row r="198" spans="1:20" x14ac:dyDescent="0.45">
      <c r="A198" s="8" t="s">
        <v>116</v>
      </c>
      <c r="B198" s="8" t="s">
        <v>126</v>
      </c>
      <c r="C198" s="8" t="s">
        <v>111</v>
      </c>
      <c r="D198" s="8" t="s">
        <v>112</v>
      </c>
      <c r="E198" s="8" t="s">
        <v>137</v>
      </c>
      <c r="F198" s="8" t="s">
        <v>120</v>
      </c>
      <c r="G198" s="8" t="s">
        <v>133</v>
      </c>
      <c r="H198" s="8">
        <v>34</v>
      </c>
      <c r="I198" s="8">
        <v>57364</v>
      </c>
      <c r="J198" s="8">
        <v>24</v>
      </c>
      <c r="K198" s="8">
        <v>11</v>
      </c>
      <c r="L198" s="8">
        <v>12</v>
      </c>
      <c r="M198" s="8">
        <v>9</v>
      </c>
      <c r="N198" s="8">
        <v>33</v>
      </c>
      <c r="O198" t="b">
        <f>OR(Dataset!J198&gt;10,Dataset!L198&gt;5)</f>
        <v>1</v>
      </c>
      <c r="P198" t="b">
        <f>OR(I198&gt;100000,Dataset!M198&gt;=9,Dataset!G198="Boston")</f>
        <v>1</v>
      </c>
      <c r="Q198" t="b">
        <f t="shared" si="9"/>
        <v>0</v>
      </c>
      <c r="R198" t="b">
        <f t="shared" si="10"/>
        <v>0</v>
      </c>
      <c r="S198" t="str">
        <f t="shared" si="11"/>
        <v>Moderate</v>
      </c>
      <c r="T198" t="str">
        <v>Moderate</v>
      </c>
    </row>
    <row r="199" spans="1:20" x14ac:dyDescent="0.45">
      <c r="A199" s="9" t="s">
        <v>116</v>
      </c>
      <c r="B199" s="9" t="s">
        <v>117</v>
      </c>
      <c r="C199" s="9" t="s">
        <v>118</v>
      </c>
      <c r="D199" s="9" t="s">
        <v>134</v>
      </c>
      <c r="E199" s="9" t="s">
        <v>124</v>
      </c>
      <c r="F199" s="9" t="s">
        <v>114</v>
      </c>
      <c r="G199" s="9" t="s">
        <v>133</v>
      </c>
      <c r="H199" s="9">
        <v>60</v>
      </c>
      <c r="I199" s="9">
        <v>76473</v>
      </c>
      <c r="J199" s="9">
        <v>24</v>
      </c>
      <c r="K199" s="9">
        <v>14</v>
      </c>
      <c r="L199" s="9">
        <v>11</v>
      </c>
      <c r="M199" s="9">
        <v>4</v>
      </c>
      <c r="N199" s="9">
        <v>42</v>
      </c>
      <c r="O199" t="b">
        <f>OR(Dataset!J199&gt;10,Dataset!L199&gt;5)</f>
        <v>1</v>
      </c>
      <c r="P199" t="b">
        <f>OR(I199&gt;100000,Dataset!M199&gt;=9,Dataset!G199="Boston")</f>
        <v>0</v>
      </c>
      <c r="Q199" t="b">
        <f t="shared" si="9"/>
        <v>0</v>
      </c>
      <c r="R199" t="b">
        <f t="shared" si="10"/>
        <v>0</v>
      </c>
      <c r="S199" t="str">
        <f t="shared" si="11"/>
        <v>Moderate</v>
      </c>
      <c r="T199" t="str">
        <v>Moderate</v>
      </c>
    </row>
    <row r="200" spans="1:20" x14ac:dyDescent="0.45">
      <c r="A200" s="8" t="s">
        <v>109</v>
      </c>
      <c r="B200" s="8" t="s">
        <v>117</v>
      </c>
      <c r="C200" s="8" t="s">
        <v>131</v>
      </c>
      <c r="D200" s="8" t="s">
        <v>112</v>
      </c>
      <c r="E200" s="8" t="s">
        <v>140</v>
      </c>
      <c r="F200" s="8" t="s">
        <v>120</v>
      </c>
      <c r="G200" s="8" t="s">
        <v>121</v>
      </c>
      <c r="H200" s="8">
        <v>37</v>
      </c>
      <c r="I200" s="8">
        <v>101155</v>
      </c>
      <c r="J200" s="8">
        <v>23</v>
      </c>
      <c r="K200" s="8">
        <v>2</v>
      </c>
      <c r="L200" s="8">
        <v>4</v>
      </c>
      <c r="M200" s="8">
        <v>9</v>
      </c>
      <c r="N200" s="8">
        <v>37</v>
      </c>
      <c r="O200" t="b">
        <f>OR(Dataset!J200&gt;10,Dataset!L200&gt;5)</f>
        <v>1</v>
      </c>
      <c r="P200" t="b">
        <f>OR(I200&gt;100000,Dataset!M200&gt;=9,Dataset!G200="Boston")</f>
        <v>1</v>
      </c>
      <c r="Q200" t="b">
        <f t="shared" si="9"/>
        <v>0</v>
      </c>
      <c r="R200" t="b">
        <f t="shared" si="10"/>
        <v>0</v>
      </c>
      <c r="S200" t="str">
        <f t="shared" si="11"/>
        <v>Well Paid</v>
      </c>
      <c r="T200" t="str">
        <v>Well Paid</v>
      </c>
    </row>
    <row r="201" spans="1:20" x14ac:dyDescent="0.45">
      <c r="A201" s="8" t="s">
        <v>122</v>
      </c>
      <c r="B201" s="8" t="s">
        <v>110</v>
      </c>
      <c r="C201" s="8" t="s">
        <v>111</v>
      </c>
      <c r="D201" s="8" t="s">
        <v>134</v>
      </c>
      <c r="E201" s="8" t="s">
        <v>127</v>
      </c>
      <c r="F201" s="8" t="s">
        <v>114</v>
      </c>
      <c r="G201" s="8" t="s">
        <v>115</v>
      </c>
      <c r="H201" s="8">
        <v>64</v>
      </c>
      <c r="I201" s="8">
        <v>90011</v>
      </c>
      <c r="J201" s="8">
        <v>23</v>
      </c>
      <c r="K201" s="8">
        <v>19</v>
      </c>
      <c r="L201" s="8">
        <v>8</v>
      </c>
      <c r="M201" s="8">
        <v>5</v>
      </c>
      <c r="N201" s="8">
        <v>56</v>
      </c>
      <c r="O201" t="b">
        <f>OR(Dataset!J201&gt;10,Dataset!L201&gt;5)</f>
        <v>1</v>
      </c>
      <c r="P201" t="b">
        <f>OR(I201&gt;100000,Dataset!M201&gt;=9,Dataset!G201="Boston")</f>
        <v>0</v>
      </c>
      <c r="Q201" t="b">
        <f t="shared" si="9"/>
        <v>0</v>
      </c>
      <c r="R201" t="b">
        <f t="shared" si="10"/>
        <v>0</v>
      </c>
      <c r="S201" t="str">
        <f t="shared" si="11"/>
        <v>Well Paid</v>
      </c>
      <c r="T201" t="str">
        <v>Well Paid</v>
      </c>
    </row>
    <row r="202" spans="1:20" x14ac:dyDescent="0.45">
      <c r="A202" s="8" t="s">
        <v>116</v>
      </c>
      <c r="B202" s="8" t="s">
        <v>126</v>
      </c>
      <c r="C202" s="8" t="s">
        <v>131</v>
      </c>
      <c r="D202" s="8" t="s">
        <v>112</v>
      </c>
      <c r="E202" s="8" t="s">
        <v>119</v>
      </c>
      <c r="F202" s="8" t="s">
        <v>120</v>
      </c>
      <c r="G202" s="8" t="s">
        <v>121</v>
      </c>
      <c r="H202" s="8">
        <v>54</v>
      </c>
      <c r="I202" s="8">
        <v>36142</v>
      </c>
      <c r="J202" s="8">
        <v>23</v>
      </c>
      <c r="K202" s="8">
        <v>2</v>
      </c>
      <c r="L202" s="8">
        <v>14</v>
      </c>
      <c r="M202" s="8">
        <v>8</v>
      </c>
      <c r="N202" s="8">
        <v>44</v>
      </c>
      <c r="O202" t="b">
        <f>OR(Dataset!J202&gt;10,Dataset!L202&gt;5)</f>
        <v>1</v>
      </c>
      <c r="P202" t="b">
        <f>OR(I202&gt;100000,Dataset!M202&gt;=9,Dataset!G202="Boston")</f>
        <v>0</v>
      </c>
      <c r="Q202" t="b">
        <f t="shared" si="9"/>
        <v>0</v>
      </c>
      <c r="R202" t="b">
        <f t="shared" si="10"/>
        <v>0</v>
      </c>
      <c r="S202" t="str">
        <f t="shared" si="11"/>
        <v>Moderate</v>
      </c>
      <c r="T202" t="str">
        <v>Moderate</v>
      </c>
    </row>
    <row r="203" spans="1:20" x14ac:dyDescent="0.45">
      <c r="A203" s="9" t="s">
        <v>109</v>
      </c>
      <c r="B203" s="9" t="s">
        <v>110</v>
      </c>
      <c r="C203" s="9" t="s">
        <v>111</v>
      </c>
      <c r="D203" s="9" t="s">
        <v>112</v>
      </c>
      <c r="E203" s="9" t="s">
        <v>124</v>
      </c>
      <c r="F203" s="9" t="s">
        <v>128</v>
      </c>
      <c r="G203" s="9" t="s">
        <v>138</v>
      </c>
      <c r="H203" s="9">
        <v>47</v>
      </c>
      <c r="I203" s="9">
        <v>66674</v>
      </c>
      <c r="J203" s="9">
        <v>23</v>
      </c>
      <c r="K203" s="9">
        <v>13</v>
      </c>
      <c r="L203" s="9">
        <v>12</v>
      </c>
      <c r="M203" s="9">
        <v>4</v>
      </c>
      <c r="N203" s="9">
        <v>58</v>
      </c>
      <c r="O203" t="b">
        <f>OR(Dataset!J203&gt;10,Dataset!L203&gt;5)</f>
        <v>1</v>
      </c>
      <c r="P203" t="b">
        <f>OR(I203&gt;100000,Dataset!M203&gt;=9,Dataset!G203="Boston")</f>
        <v>0</v>
      </c>
      <c r="Q203" t="b">
        <f t="shared" si="9"/>
        <v>0</v>
      </c>
      <c r="R203" t="b">
        <f t="shared" si="10"/>
        <v>1</v>
      </c>
      <c r="S203" t="str">
        <f t="shared" si="11"/>
        <v>Moderate</v>
      </c>
      <c r="T203" t="str">
        <v>Moderate</v>
      </c>
    </row>
    <row r="204" spans="1:20" x14ac:dyDescent="0.45">
      <c r="A204" s="8" t="s">
        <v>141</v>
      </c>
      <c r="B204" s="8" t="s">
        <v>126</v>
      </c>
      <c r="C204" s="8" t="s">
        <v>131</v>
      </c>
      <c r="D204" s="8" t="s">
        <v>134</v>
      </c>
      <c r="E204" s="8" t="s">
        <v>135</v>
      </c>
      <c r="F204" s="8" t="s">
        <v>120</v>
      </c>
      <c r="G204" s="8" t="s">
        <v>130</v>
      </c>
      <c r="H204" s="8">
        <v>42</v>
      </c>
      <c r="I204" s="8">
        <v>49337</v>
      </c>
      <c r="J204" s="8">
        <v>23</v>
      </c>
      <c r="K204" s="8">
        <v>7</v>
      </c>
      <c r="L204" s="8">
        <v>8</v>
      </c>
      <c r="M204" s="8">
        <v>2</v>
      </c>
      <c r="N204" s="8">
        <v>50</v>
      </c>
      <c r="O204" t="b">
        <f>OR(Dataset!J204&gt;10,Dataset!L204&gt;5)</f>
        <v>1</v>
      </c>
      <c r="P204" t="b">
        <f>OR(I204&gt;100000,Dataset!M204&gt;=9,Dataset!G204="Boston")</f>
        <v>0</v>
      </c>
      <c r="Q204" t="b">
        <f t="shared" si="9"/>
        <v>0</v>
      </c>
      <c r="R204" t="b">
        <f t="shared" si="10"/>
        <v>0</v>
      </c>
      <c r="S204" t="str">
        <f t="shared" si="11"/>
        <v>Moderate</v>
      </c>
      <c r="T204" t="str">
        <v>Moderate</v>
      </c>
    </row>
    <row r="205" spans="1:20" x14ac:dyDescent="0.45">
      <c r="A205" s="8" t="s">
        <v>109</v>
      </c>
      <c r="B205" s="8" t="s">
        <v>110</v>
      </c>
      <c r="C205" s="8" t="s">
        <v>118</v>
      </c>
      <c r="D205" s="8" t="s">
        <v>134</v>
      </c>
      <c r="E205" s="8" t="s">
        <v>137</v>
      </c>
      <c r="F205" s="8" t="s">
        <v>114</v>
      </c>
      <c r="G205" s="8" t="s">
        <v>142</v>
      </c>
      <c r="H205" s="8">
        <v>41</v>
      </c>
      <c r="I205" s="8">
        <v>40886</v>
      </c>
      <c r="J205" s="8">
        <v>23</v>
      </c>
      <c r="K205" s="8">
        <v>16</v>
      </c>
      <c r="L205" s="8">
        <v>5</v>
      </c>
      <c r="M205" s="8">
        <v>2</v>
      </c>
      <c r="N205" s="8">
        <v>39</v>
      </c>
      <c r="O205" t="b">
        <f>OR(Dataset!J205&gt;10,Dataset!L205&gt;5)</f>
        <v>1</v>
      </c>
      <c r="P205" t="b">
        <f>OR(I205&gt;100000,Dataset!M205&gt;=9,Dataset!G205="Boston")</f>
        <v>0</v>
      </c>
      <c r="Q205" t="b">
        <f t="shared" si="9"/>
        <v>0</v>
      </c>
      <c r="R205" t="b">
        <f t="shared" si="10"/>
        <v>0</v>
      </c>
      <c r="S205" t="str">
        <f t="shared" si="11"/>
        <v>Moderate</v>
      </c>
      <c r="T205" t="str">
        <v>Moderate</v>
      </c>
    </row>
    <row r="206" spans="1:20" x14ac:dyDescent="0.45">
      <c r="A206" s="9" t="s">
        <v>143</v>
      </c>
      <c r="B206" s="9" t="s">
        <v>110</v>
      </c>
      <c r="C206" s="9" t="s">
        <v>131</v>
      </c>
      <c r="D206" s="9" t="s">
        <v>132</v>
      </c>
      <c r="E206" s="9" t="s">
        <v>140</v>
      </c>
      <c r="F206" s="9" t="s">
        <v>114</v>
      </c>
      <c r="G206" s="9" t="s">
        <v>115</v>
      </c>
      <c r="H206" s="9">
        <v>56</v>
      </c>
      <c r="I206" s="9">
        <v>119833</v>
      </c>
      <c r="J206" s="9">
        <v>23</v>
      </c>
      <c r="K206" s="9">
        <v>5</v>
      </c>
      <c r="L206" s="9">
        <v>10</v>
      </c>
      <c r="M206" s="9">
        <v>4</v>
      </c>
      <c r="N206" s="9">
        <v>44</v>
      </c>
      <c r="O206" t="b">
        <f>OR(Dataset!J206&gt;10,Dataset!L206&gt;5)</f>
        <v>1</v>
      </c>
      <c r="P206" t="b">
        <f>OR(I206&gt;100000,Dataset!M206&gt;=9,Dataset!G206="Boston")</f>
        <v>1</v>
      </c>
      <c r="Q206" t="b">
        <f t="shared" si="9"/>
        <v>0</v>
      </c>
      <c r="R206" t="b">
        <f t="shared" si="10"/>
        <v>0</v>
      </c>
      <c r="S206" t="str">
        <f t="shared" si="11"/>
        <v>Well Paid</v>
      </c>
      <c r="T206" t="str">
        <v>Well Paid</v>
      </c>
    </row>
    <row r="207" spans="1:20" x14ac:dyDescent="0.45">
      <c r="A207" s="8" t="s">
        <v>129</v>
      </c>
      <c r="B207" s="8" t="s">
        <v>117</v>
      </c>
      <c r="C207" s="8" t="s">
        <v>111</v>
      </c>
      <c r="D207" s="8" t="s">
        <v>134</v>
      </c>
      <c r="E207" s="8" t="s">
        <v>124</v>
      </c>
      <c r="F207" s="8" t="s">
        <v>120</v>
      </c>
      <c r="G207" s="8" t="s">
        <v>125</v>
      </c>
      <c r="H207" s="8">
        <v>33</v>
      </c>
      <c r="I207" s="8">
        <v>76154</v>
      </c>
      <c r="J207" s="8">
        <v>23</v>
      </c>
      <c r="K207" s="8">
        <v>4</v>
      </c>
      <c r="L207" s="8">
        <v>8</v>
      </c>
      <c r="M207" s="8">
        <v>3</v>
      </c>
      <c r="N207" s="8">
        <v>43</v>
      </c>
      <c r="O207" t="b">
        <f>OR(Dataset!J207&gt;10,Dataset!L207&gt;5)</f>
        <v>1</v>
      </c>
      <c r="P207" t="b">
        <f>OR(I207&gt;100000,Dataset!M207&gt;=9,Dataset!G207="Boston")</f>
        <v>1</v>
      </c>
      <c r="Q207" t="b">
        <f t="shared" si="9"/>
        <v>0</v>
      </c>
      <c r="R207" t="b">
        <f t="shared" si="10"/>
        <v>0</v>
      </c>
      <c r="S207" t="str">
        <f t="shared" si="11"/>
        <v>Moderate</v>
      </c>
      <c r="T207" t="str">
        <v>Moderate</v>
      </c>
    </row>
    <row r="208" spans="1:20" x14ac:dyDescent="0.45">
      <c r="A208" s="9" t="s">
        <v>143</v>
      </c>
      <c r="B208" s="9" t="s">
        <v>110</v>
      </c>
      <c r="C208" s="9" t="s">
        <v>118</v>
      </c>
      <c r="D208" s="9" t="s">
        <v>123</v>
      </c>
      <c r="E208" s="9" t="s">
        <v>124</v>
      </c>
      <c r="F208" s="9" t="s">
        <v>114</v>
      </c>
      <c r="G208" s="9" t="s">
        <v>133</v>
      </c>
      <c r="H208" s="9">
        <v>25</v>
      </c>
      <c r="I208" s="9">
        <v>101854</v>
      </c>
      <c r="J208" s="9">
        <v>23</v>
      </c>
      <c r="K208" s="9">
        <v>18</v>
      </c>
      <c r="L208" s="9">
        <v>10</v>
      </c>
      <c r="M208" s="9">
        <v>9</v>
      </c>
      <c r="N208" s="9">
        <v>54</v>
      </c>
      <c r="O208" t="b">
        <f>OR(Dataset!J208&gt;10,Dataset!L208&gt;5)</f>
        <v>1</v>
      </c>
      <c r="P208" t="b">
        <f>OR(I208&gt;100000,Dataset!M208&gt;=9,Dataset!G208="Boston")</f>
        <v>1</v>
      </c>
      <c r="Q208" t="b">
        <f t="shared" si="9"/>
        <v>0</v>
      </c>
      <c r="R208" t="b">
        <f t="shared" si="10"/>
        <v>0</v>
      </c>
      <c r="S208" t="str">
        <f t="shared" si="11"/>
        <v>Well Paid</v>
      </c>
      <c r="T208" t="str">
        <v>Well Paid</v>
      </c>
    </row>
    <row r="209" spans="1:20" x14ac:dyDescent="0.45">
      <c r="A209" s="9" t="s">
        <v>109</v>
      </c>
      <c r="B209" s="9" t="s">
        <v>110</v>
      </c>
      <c r="C209" s="9" t="s">
        <v>118</v>
      </c>
      <c r="D209" s="9" t="s">
        <v>123</v>
      </c>
      <c r="E209" s="9" t="s">
        <v>124</v>
      </c>
      <c r="F209" s="9" t="s">
        <v>120</v>
      </c>
      <c r="G209" s="9" t="s">
        <v>142</v>
      </c>
      <c r="H209" s="9">
        <v>33</v>
      </c>
      <c r="I209" s="9">
        <v>42180</v>
      </c>
      <c r="J209" s="9">
        <v>23</v>
      </c>
      <c r="K209" s="9">
        <v>17</v>
      </c>
      <c r="L209" s="9">
        <v>1</v>
      </c>
      <c r="M209" s="9">
        <v>3</v>
      </c>
      <c r="N209" s="9">
        <v>51</v>
      </c>
      <c r="O209" t="b">
        <f>OR(Dataset!J209&gt;10,Dataset!L209&gt;5)</f>
        <v>1</v>
      </c>
      <c r="P209" t="b">
        <f>OR(I209&gt;100000,Dataset!M209&gt;=9,Dataset!G209="Boston")</f>
        <v>0</v>
      </c>
      <c r="Q209" t="b">
        <f t="shared" si="9"/>
        <v>0</v>
      </c>
      <c r="R209" t="b">
        <f t="shared" si="10"/>
        <v>1</v>
      </c>
      <c r="S209" t="str">
        <f t="shared" si="11"/>
        <v>Moderate</v>
      </c>
      <c r="T209" t="str">
        <v>Moderate</v>
      </c>
    </row>
    <row r="210" spans="1:20" x14ac:dyDescent="0.45">
      <c r="A210" s="8" t="s">
        <v>116</v>
      </c>
      <c r="B210" s="8" t="s">
        <v>117</v>
      </c>
      <c r="C210" s="8" t="s">
        <v>118</v>
      </c>
      <c r="D210" s="8" t="s">
        <v>112</v>
      </c>
      <c r="E210" s="8" t="s">
        <v>124</v>
      </c>
      <c r="F210" s="8" t="s">
        <v>128</v>
      </c>
      <c r="G210" s="8" t="s">
        <v>125</v>
      </c>
      <c r="H210" s="8">
        <v>41</v>
      </c>
      <c r="I210" s="8">
        <v>70992</v>
      </c>
      <c r="J210" s="8">
        <v>23</v>
      </c>
      <c r="K210" s="8">
        <v>15</v>
      </c>
      <c r="L210" s="8">
        <v>8</v>
      </c>
      <c r="M210" s="8">
        <v>2</v>
      </c>
      <c r="N210" s="8">
        <v>58</v>
      </c>
      <c r="O210" t="b">
        <f>OR(Dataset!J210&gt;10,Dataset!L210&gt;5)</f>
        <v>1</v>
      </c>
      <c r="P210" t="b">
        <f>OR(I210&gt;100000,Dataset!M210&gt;=9,Dataset!G210="Boston")</f>
        <v>1</v>
      </c>
      <c r="Q210" t="b">
        <f t="shared" si="9"/>
        <v>0</v>
      </c>
      <c r="R210" t="b">
        <f t="shared" si="10"/>
        <v>0</v>
      </c>
      <c r="S210" t="str">
        <f t="shared" si="11"/>
        <v>Moderate</v>
      </c>
      <c r="T210" t="str">
        <v>Moderate</v>
      </c>
    </row>
    <row r="211" spans="1:20" x14ac:dyDescent="0.45">
      <c r="A211" s="8" t="s">
        <v>129</v>
      </c>
      <c r="B211" s="8" t="s">
        <v>126</v>
      </c>
      <c r="C211" s="8" t="s">
        <v>118</v>
      </c>
      <c r="D211" s="8" t="s">
        <v>132</v>
      </c>
      <c r="E211" s="8" t="s">
        <v>113</v>
      </c>
      <c r="F211" s="8" t="s">
        <v>114</v>
      </c>
      <c r="G211" s="8" t="s">
        <v>125</v>
      </c>
      <c r="H211" s="8">
        <v>33</v>
      </c>
      <c r="I211" s="8">
        <v>100188</v>
      </c>
      <c r="J211" s="8">
        <v>22</v>
      </c>
      <c r="K211" s="8">
        <v>10</v>
      </c>
      <c r="L211" s="8">
        <v>11</v>
      </c>
      <c r="M211" s="8">
        <v>4</v>
      </c>
      <c r="N211" s="8">
        <v>44</v>
      </c>
      <c r="O211" t="b">
        <f>OR(Dataset!J211&gt;10,Dataset!L211&gt;5)</f>
        <v>1</v>
      </c>
      <c r="P211" t="b">
        <f>OR(I211&gt;100000,Dataset!M211&gt;=9,Dataset!G211="Boston")</f>
        <v>1</v>
      </c>
      <c r="Q211" t="b">
        <f t="shared" si="9"/>
        <v>0</v>
      </c>
      <c r="R211" t="b">
        <f t="shared" si="10"/>
        <v>0</v>
      </c>
      <c r="S211" t="str">
        <f t="shared" si="11"/>
        <v>Well Paid</v>
      </c>
      <c r="T211" t="str">
        <v>Well Paid</v>
      </c>
    </row>
    <row r="212" spans="1:20" x14ac:dyDescent="0.45">
      <c r="A212" s="8" t="s">
        <v>143</v>
      </c>
      <c r="B212" s="8" t="s">
        <v>117</v>
      </c>
      <c r="C212" s="8" t="s">
        <v>131</v>
      </c>
      <c r="D212" s="8" t="s">
        <v>134</v>
      </c>
      <c r="E212" s="8" t="s">
        <v>113</v>
      </c>
      <c r="F212" s="8" t="s">
        <v>120</v>
      </c>
      <c r="G212" s="8" t="s">
        <v>142</v>
      </c>
      <c r="H212" s="8">
        <v>62</v>
      </c>
      <c r="I212" s="8">
        <v>30138</v>
      </c>
      <c r="J212" s="8">
        <v>22</v>
      </c>
      <c r="K212" s="8">
        <v>8</v>
      </c>
      <c r="L212" s="8">
        <v>9</v>
      </c>
      <c r="M212" s="8">
        <v>4</v>
      </c>
      <c r="N212" s="8">
        <v>45</v>
      </c>
      <c r="O212" t="b">
        <f>OR(Dataset!J212&gt;10,Dataset!L212&gt;5)</f>
        <v>1</v>
      </c>
      <c r="P212" t="b">
        <f>OR(I212&gt;100000,Dataset!M212&gt;=9,Dataset!G212="Boston")</f>
        <v>0</v>
      </c>
      <c r="Q212" t="b">
        <f t="shared" si="9"/>
        <v>0</v>
      </c>
      <c r="R212" t="b">
        <f t="shared" si="10"/>
        <v>0</v>
      </c>
      <c r="S212" t="str">
        <f t="shared" si="11"/>
        <v>Moderate</v>
      </c>
      <c r="T212" t="str">
        <v>Moderate</v>
      </c>
    </row>
    <row r="213" spans="1:20" x14ac:dyDescent="0.45">
      <c r="A213" s="8" t="s">
        <v>122</v>
      </c>
      <c r="B213" s="8" t="s">
        <v>117</v>
      </c>
      <c r="C213" s="8" t="s">
        <v>111</v>
      </c>
      <c r="D213" s="8" t="s">
        <v>132</v>
      </c>
      <c r="E213" s="8" t="s">
        <v>135</v>
      </c>
      <c r="F213" s="8" t="s">
        <v>120</v>
      </c>
      <c r="G213" s="8" t="s">
        <v>142</v>
      </c>
      <c r="H213" s="8">
        <v>49</v>
      </c>
      <c r="I213" s="8">
        <v>105250</v>
      </c>
      <c r="J213" s="8">
        <v>22</v>
      </c>
      <c r="K213" s="8">
        <v>9</v>
      </c>
      <c r="L213" s="8">
        <v>8</v>
      </c>
      <c r="M213" s="8">
        <v>3</v>
      </c>
      <c r="N213" s="8">
        <v>53</v>
      </c>
      <c r="O213" t="b">
        <f>OR(Dataset!J213&gt;10,Dataset!L213&gt;5)</f>
        <v>1</v>
      </c>
      <c r="P213" t="b">
        <f>OR(I213&gt;100000,Dataset!M213&gt;=9,Dataset!G213="Boston")</f>
        <v>1</v>
      </c>
      <c r="Q213" t="b">
        <f t="shared" si="9"/>
        <v>0</v>
      </c>
      <c r="R213" t="b">
        <f t="shared" si="10"/>
        <v>0</v>
      </c>
      <c r="S213" t="str">
        <f t="shared" si="11"/>
        <v>Well Paid</v>
      </c>
      <c r="T213" t="str">
        <v>Well Paid</v>
      </c>
    </row>
    <row r="214" spans="1:20" x14ac:dyDescent="0.45">
      <c r="A214" s="9" t="s">
        <v>116</v>
      </c>
      <c r="B214" s="9" t="s">
        <v>117</v>
      </c>
      <c r="C214" s="9" t="s">
        <v>118</v>
      </c>
      <c r="D214" s="9" t="s">
        <v>123</v>
      </c>
      <c r="E214" s="9" t="s">
        <v>137</v>
      </c>
      <c r="F214" s="9" t="s">
        <v>114</v>
      </c>
      <c r="G214" s="9" t="s">
        <v>121</v>
      </c>
      <c r="H214" s="9">
        <v>64</v>
      </c>
      <c r="I214" s="9">
        <v>85568</v>
      </c>
      <c r="J214" s="9">
        <v>22</v>
      </c>
      <c r="K214" s="9">
        <v>19</v>
      </c>
      <c r="L214" s="9">
        <v>11</v>
      </c>
      <c r="M214" s="9">
        <v>6</v>
      </c>
      <c r="N214" s="9">
        <v>40</v>
      </c>
      <c r="O214" t="b">
        <f>OR(Dataset!J214&gt;10,Dataset!L214&gt;5)</f>
        <v>1</v>
      </c>
      <c r="P214" t="b">
        <f>OR(I214&gt;100000,Dataset!M214&gt;=9,Dataset!G214="Boston")</f>
        <v>0</v>
      </c>
      <c r="Q214" t="b">
        <f t="shared" si="9"/>
        <v>0</v>
      </c>
      <c r="R214" t="b">
        <f t="shared" si="10"/>
        <v>0</v>
      </c>
      <c r="S214" t="str">
        <f t="shared" si="11"/>
        <v>Well Paid</v>
      </c>
      <c r="T214" t="str">
        <v>Well Paid</v>
      </c>
    </row>
    <row r="215" spans="1:20" x14ac:dyDescent="0.45">
      <c r="A215" s="8" t="s">
        <v>143</v>
      </c>
      <c r="B215" s="8" t="s">
        <v>117</v>
      </c>
      <c r="C215" s="8" t="s">
        <v>139</v>
      </c>
      <c r="D215" s="8" t="s">
        <v>123</v>
      </c>
      <c r="E215" s="8" t="s">
        <v>140</v>
      </c>
      <c r="F215" s="8" t="s">
        <v>114</v>
      </c>
      <c r="G215" s="8" t="s">
        <v>138</v>
      </c>
      <c r="H215" s="8">
        <v>53</v>
      </c>
      <c r="I215" s="8">
        <v>102805</v>
      </c>
      <c r="J215" s="8">
        <v>22</v>
      </c>
      <c r="K215" s="8">
        <v>3</v>
      </c>
      <c r="L215" s="8">
        <v>5</v>
      </c>
      <c r="M215" s="8">
        <v>2</v>
      </c>
      <c r="N215" s="8">
        <v>25</v>
      </c>
      <c r="O215" t="b">
        <f>OR(Dataset!J215&gt;10,Dataset!L215&gt;5)</f>
        <v>1</v>
      </c>
      <c r="P215" t="b">
        <f>OR(I215&gt;100000,Dataset!M215&gt;=9,Dataset!G215="Boston")</f>
        <v>1</v>
      </c>
      <c r="Q215" t="b">
        <f t="shared" si="9"/>
        <v>0</v>
      </c>
      <c r="R215" t="b">
        <f t="shared" si="10"/>
        <v>0</v>
      </c>
      <c r="S215" t="str">
        <f t="shared" si="11"/>
        <v>Well Paid</v>
      </c>
      <c r="T215" t="str">
        <v>Well Paid</v>
      </c>
    </row>
    <row r="216" spans="1:20" x14ac:dyDescent="0.45">
      <c r="A216" s="8" t="s">
        <v>109</v>
      </c>
      <c r="B216" s="8" t="s">
        <v>126</v>
      </c>
      <c r="C216" s="8" t="s">
        <v>139</v>
      </c>
      <c r="D216" s="8" t="s">
        <v>123</v>
      </c>
      <c r="E216" s="8" t="s">
        <v>137</v>
      </c>
      <c r="F216" s="8" t="s">
        <v>120</v>
      </c>
      <c r="G216" s="8" t="s">
        <v>125</v>
      </c>
      <c r="H216" s="8">
        <v>38</v>
      </c>
      <c r="I216" s="8">
        <v>116072</v>
      </c>
      <c r="J216" s="8">
        <v>22</v>
      </c>
      <c r="K216" s="8">
        <v>4</v>
      </c>
      <c r="L216" s="8">
        <v>9</v>
      </c>
      <c r="M216" s="8">
        <v>2</v>
      </c>
      <c r="N216" s="8">
        <v>45</v>
      </c>
      <c r="O216" t="b">
        <f>OR(Dataset!J216&gt;10,Dataset!L216&gt;5)</f>
        <v>1</v>
      </c>
      <c r="P216" t="b">
        <f>OR(I216&gt;100000,Dataset!M216&gt;=9,Dataset!G216="Boston")</f>
        <v>1</v>
      </c>
      <c r="Q216" t="b">
        <f t="shared" si="9"/>
        <v>0</v>
      </c>
      <c r="R216" t="b">
        <f t="shared" si="10"/>
        <v>1</v>
      </c>
      <c r="S216" t="str">
        <f t="shared" si="11"/>
        <v>Well Paid</v>
      </c>
      <c r="T216" t="str">
        <v>Well Paid</v>
      </c>
    </row>
    <row r="217" spans="1:20" x14ac:dyDescent="0.45">
      <c r="A217" s="9" t="s">
        <v>129</v>
      </c>
      <c r="B217" s="9" t="s">
        <v>126</v>
      </c>
      <c r="C217" s="9" t="s">
        <v>131</v>
      </c>
      <c r="D217" s="9" t="s">
        <v>132</v>
      </c>
      <c r="E217" s="9" t="s">
        <v>137</v>
      </c>
      <c r="F217" s="9" t="s">
        <v>128</v>
      </c>
      <c r="G217" s="9" t="s">
        <v>142</v>
      </c>
      <c r="H217" s="9">
        <v>30</v>
      </c>
      <c r="I217" s="9">
        <v>38068</v>
      </c>
      <c r="J217" s="9">
        <v>22</v>
      </c>
      <c r="K217" s="9">
        <v>11</v>
      </c>
      <c r="L217" s="9">
        <v>12</v>
      </c>
      <c r="M217" s="9">
        <v>2</v>
      </c>
      <c r="N217" s="9">
        <v>27</v>
      </c>
      <c r="O217" t="b">
        <f>OR(Dataset!J217&gt;10,Dataset!L217&gt;5)</f>
        <v>1</v>
      </c>
      <c r="P217" t="b">
        <f>OR(I217&gt;100000,Dataset!M217&gt;=9,Dataset!G217="Boston")</f>
        <v>0</v>
      </c>
      <c r="Q217" t="b">
        <f t="shared" si="9"/>
        <v>0</v>
      </c>
      <c r="R217" t="b">
        <f t="shared" si="10"/>
        <v>0</v>
      </c>
      <c r="S217" t="str">
        <f t="shared" si="11"/>
        <v>Moderate</v>
      </c>
      <c r="T217" t="str">
        <v>Moderate</v>
      </c>
    </row>
    <row r="218" spans="1:20" x14ac:dyDescent="0.45">
      <c r="A218" s="9" t="s">
        <v>116</v>
      </c>
      <c r="B218" s="9" t="s">
        <v>110</v>
      </c>
      <c r="C218" s="9" t="s">
        <v>111</v>
      </c>
      <c r="D218" s="9" t="s">
        <v>123</v>
      </c>
      <c r="E218" s="9" t="s">
        <v>137</v>
      </c>
      <c r="F218" s="9" t="s">
        <v>120</v>
      </c>
      <c r="G218" s="9" t="s">
        <v>125</v>
      </c>
      <c r="H218" s="9">
        <v>33</v>
      </c>
      <c r="I218" s="9">
        <v>96634</v>
      </c>
      <c r="J218" s="9">
        <v>22</v>
      </c>
      <c r="K218" s="9">
        <v>3</v>
      </c>
      <c r="L218" s="9">
        <v>2</v>
      </c>
      <c r="M218" s="9">
        <v>6</v>
      </c>
      <c r="N218" s="9">
        <v>26</v>
      </c>
      <c r="O218" t="b">
        <f>OR(Dataset!J218&gt;10,Dataset!L218&gt;5)</f>
        <v>1</v>
      </c>
      <c r="P218" t="b">
        <f>OR(I218&gt;100000,Dataset!M218&gt;=9,Dataset!G218="Boston")</f>
        <v>1</v>
      </c>
      <c r="Q218" t="b">
        <f t="shared" si="9"/>
        <v>0</v>
      </c>
      <c r="R218" t="b">
        <f t="shared" si="10"/>
        <v>0</v>
      </c>
      <c r="S218" t="str">
        <f t="shared" si="11"/>
        <v>Well Paid</v>
      </c>
      <c r="T218" t="str">
        <v>Well Paid</v>
      </c>
    </row>
    <row r="219" spans="1:20" x14ac:dyDescent="0.45">
      <c r="A219" s="8" t="s">
        <v>143</v>
      </c>
      <c r="B219" s="8" t="s">
        <v>126</v>
      </c>
      <c r="C219" s="8" t="s">
        <v>131</v>
      </c>
      <c r="D219" s="8" t="s">
        <v>123</v>
      </c>
      <c r="E219" s="8" t="s">
        <v>119</v>
      </c>
      <c r="F219" s="8" t="s">
        <v>128</v>
      </c>
      <c r="G219" s="8" t="s">
        <v>142</v>
      </c>
      <c r="H219" s="8">
        <v>32</v>
      </c>
      <c r="I219" s="8">
        <v>109563</v>
      </c>
      <c r="J219" s="8">
        <v>22</v>
      </c>
      <c r="K219" s="8">
        <v>11</v>
      </c>
      <c r="L219" s="8">
        <v>3</v>
      </c>
      <c r="M219" s="8">
        <v>3</v>
      </c>
      <c r="N219" s="8">
        <v>45</v>
      </c>
      <c r="O219" t="b">
        <f>OR(Dataset!J219&gt;10,Dataset!L219&gt;5)</f>
        <v>1</v>
      </c>
      <c r="P219" t="b">
        <f>OR(I219&gt;100000,Dataset!M219&gt;=9,Dataset!G219="Boston")</f>
        <v>1</v>
      </c>
      <c r="Q219" t="b">
        <f t="shared" si="9"/>
        <v>0</v>
      </c>
      <c r="R219" t="b">
        <f t="shared" si="10"/>
        <v>0</v>
      </c>
      <c r="S219" t="str">
        <f t="shared" si="11"/>
        <v>Well Paid</v>
      </c>
      <c r="T219" t="str">
        <v>Well Paid</v>
      </c>
    </row>
    <row r="220" spans="1:20" x14ac:dyDescent="0.45">
      <c r="A220" s="8" t="s">
        <v>116</v>
      </c>
      <c r="B220" s="8" t="s">
        <v>126</v>
      </c>
      <c r="C220" s="8" t="s">
        <v>111</v>
      </c>
      <c r="D220" s="8" t="s">
        <v>112</v>
      </c>
      <c r="E220" s="8" t="s">
        <v>113</v>
      </c>
      <c r="F220" s="8" t="s">
        <v>120</v>
      </c>
      <c r="G220" s="8" t="s">
        <v>125</v>
      </c>
      <c r="H220" s="8">
        <v>50</v>
      </c>
      <c r="I220" s="8">
        <v>35793</v>
      </c>
      <c r="J220" s="8">
        <v>22</v>
      </c>
      <c r="K220" s="8">
        <v>9</v>
      </c>
      <c r="L220" s="8">
        <v>12</v>
      </c>
      <c r="M220" s="8">
        <v>1</v>
      </c>
      <c r="N220" s="8">
        <v>20</v>
      </c>
      <c r="O220" t="b">
        <f>OR(Dataset!J220&gt;10,Dataset!L220&gt;5)</f>
        <v>1</v>
      </c>
      <c r="P220" t="b">
        <f>OR(I220&gt;100000,Dataset!M220&gt;=9,Dataset!G220="Boston")</f>
        <v>1</v>
      </c>
      <c r="Q220" t="b">
        <f t="shared" si="9"/>
        <v>0</v>
      </c>
      <c r="R220" t="b">
        <f t="shared" si="10"/>
        <v>0</v>
      </c>
      <c r="S220" t="str">
        <f t="shared" si="11"/>
        <v>Moderate</v>
      </c>
      <c r="T220" t="str">
        <v>Moderate</v>
      </c>
    </row>
    <row r="221" spans="1:20" x14ac:dyDescent="0.45">
      <c r="A221" s="9" t="s">
        <v>141</v>
      </c>
      <c r="B221" s="9" t="s">
        <v>117</v>
      </c>
      <c r="C221" s="9" t="s">
        <v>111</v>
      </c>
      <c r="D221" s="9" t="s">
        <v>112</v>
      </c>
      <c r="E221" s="9" t="s">
        <v>113</v>
      </c>
      <c r="F221" s="9" t="s">
        <v>114</v>
      </c>
      <c r="G221" s="9" t="s">
        <v>115</v>
      </c>
      <c r="H221" s="9">
        <v>64</v>
      </c>
      <c r="I221" s="9">
        <v>110769</v>
      </c>
      <c r="J221" s="9">
        <v>22</v>
      </c>
      <c r="K221" s="9">
        <v>13</v>
      </c>
      <c r="L221" s="9">
        <v>6</v>
      </c>
      <c r="M221" s="9">
        <v>5</v>
      </c>
      <c r="N221" s="9">
        <v>37</v>
      </c>
      <c r="O221" t="b">
        <f>OR(Dataset!J221&gt;10,Dataset!L221&gt;5)</f>
        <v>1</v>
      </c>
      <c r="P221" t="b">
        <f>OR(I221&gt;100000,Dataset!M221&gt;=9,Dataset!G221="Boston")</f>
        <v>1</v>
      </c>
      <c r="Q221" t="b">
        <f t="shared" si="9"/>
        <v>0</v>
      </c>
      <c r="R221" t="b">
        <f t="shared" si="10"/>
        <v>0</v>
      </c>
      <c r="S221" t="str">
        <f t="shared" si="11"/>
        <v>Well Paid</v>
      </c>
      <c r="T221" t="str">
        <v>Well Paid</v>
      </c>
    </row>
    <row r="222" spans="1:20" x14ac:dyDescent="0.45">
      <c r="A222" s="8" t="s">
        <v>116</v>
      </c>
      <c r="B222" s="8" t="s">
        <v>126</v>
      </c>
      <c r="C222" s="8" t="s">
        <v>131</v>
      </c>
      <c r="D222" s="8" t="s">
        <v>123</v>
      </c>
      <c r="E222" s="8" t="s">
        <v>140</v>
      </c>
      <c r="F222" s="8" t="s">
        <v>120</v>
      </c>
      <c r="G222" s="8" t="s">
        <v>130</v>
      </c>
      <c r="H222" s="8">
        <v>42</v>
      </c>
      <c r="I222" s="8">
        <v>92491</v>
      </c>
      <c r="J222" s="8">
        <v>22</v>
      </c>
      <c r="K222" s="8">
        <v>17</v>
      </c>
      <c r="L222" s="8">
        <v>4</v>
      </c>
      <c r="M222" s="8">
        <v>6</v>
      </c>
      <c r="N222" s="8">
        <v>48</v>
      </c>
      <c r="O222" t="b">
        <f>OR(Dataset!J222&gt;10,Dataset!L222&gt;5)</f>
        <v>1</v>
      </c>
      <c r="P222" t="b">
        <f>OR(I222&gt;100000,Dataset!M222&gt;=9,Dataset!G222="Boston")</f>
        <v>0</v>
      </c>
      <c r="Q222" t="b">
        <f t="shared" si="9"/>
        <v>0</v>
      </c>
      <c r="R222" t="b">
        <f t="shared" si="10"/>
        <v>0</v>
      </c>
      <c r="S222" t="str">
        <f t="shared" si="11"/>
        <v>Well Paid</v>
      </c>
      <c r="T222" t="str">
        <v>Well Paid</v>
      </c>
    </row>
    <row r="223" spans="1:20" x14ac:dyDescent="0.45">
      <c r="A223" s="8" t="s">
        <v>141</v>
      </c>
      <c r="B223" s="8" t="s">
        <v>110</v>
      </c>
      <c r="C223" s="8" t="s">
        <v>118</v>
      </c>
      <c r="D223" s="8" t="s">
        <v>123</v>
      </c>
      <c r="E223" s="8" t="s">
        <v>135</v>
      </c>
      <c r="F223" s="8" t="s">
        <v>128</v>
      </c>
      <c r="G223" s="8" t="s">
        <v>142</v>
      </c>
      <c r="H223" s="8">
        <v>26</v>
      </c>
      <c r="I223" s="8">
        <v>91997</v>
      </c>
      <c r="J223" s="8">
        <v>22</v>
      </c>
      <c r="K223" s="8">
        <v>8</v>
      </c>
      <c r="L223" s="8">
        <v>12</v>
      </c>
      <c r="M223" s="8">
        <v>2</v>
      </c>
      <c r="N223" s="8">
        <v>24</v>
      </c>
      <c r="O223" t="b">
        <f>OR(Dataset!J223&gt;10,Dataset!L223&gt;5)</f>
        <v>1</v>
      </c>
      <c r="P223" t="b">
        <f>OR(I223&gt;100000,Dataset!M223&gt;=9,Dataset!G223="Boston")</f>
        <v>0</v>
      </c>
      <c r="Q223" t="b">
        <f t="shared" si="9"/>
        <v>0</v>
      </c>
      <c r="R223" t="b">
        <f t="shared" si="10"/>
        <v>0</v>
      </c>
      <c r="S223" t="str">
        <f t="shared" si="11"/>
        <v>Well Paid</v>
      </c>
      <c r="T223" t="str">
        <v>Well Paid</v>
      </c>
    </row>
    <row r="224" spans="1:20" x14ac:dyDescent="0.45">
      <c r="A224" s="8" t="s">
        <v>129</v>
      </c>
      <c r="B224" s="8" t="s">
        <v>117</v>
      </c>
      <c r="C224" s="8" t="s">
        <v>118</v>
      </c>
      <c r="D224" s="8" t="s">
        <v>134</v>
      </c>
      <c r="E224" s="8" t="s">
        <v>137</v>
      </c>
      <c r="F224" s="8" t="s">
        <v>120</v>
      </c>
      <c r="G224" s="8" t="s">
        <v>133</v>
      </c>
      <c r="H224" s="8">
        <v>46</v>
      </c>
      <c r="I224" s="8">
        <v>50132</v>
      </c>
      <c r="J224" s="8">
        <v>22</v>
      </c>
      <c r="K224" s="8">
        <v>8</v>
      </c>
      <c r="L224" s="8">
        <v>8</v>
      </c>
      <c r="M224" s="8">
        <v>9</v>
      </c>
      <c r="N224" s="8">
        <v>35</v>
      </c>
      <c r="O224" t="b">
        <f>OR(Dataset!J224&gt;10,Dataset!L224&gt;5)</f>
        <v>1</v>
      </c>
      <c r="P224" t="b">
        <f>OR(I224&gt;100000,Dataset!M224&gt;=9,Dataset!G224="Boston")</f>
        <v>1</v>
      </c>
      <c r="Q224" t="b">
        <f t="shared" si="9"/>
        <v>0</v>
      </c>
      <c r="R224" t="b">
        <f t="shared" si="10"/>
        <v>0</v>
      </c>
      <c r="S224" t="str">
        <f t="shared" si="11"/>
        <v>Moderate</v>
      </c>
      <c r="T224" t="str">
        <v>Moderate</v>
      </c>
    </row>
    <row r="225" spans="1:20" x14ac:dyDescent="0.45">
      <c r="A225" s="9" t="s">
        <v>116</v>
      </c>
      <c r="B225" s="9" t="s">
        <v>126</v>
      </c>
      <c r="C225" s="9" t="s">
        <v>139</v>
      </c>
      <c r="D225" s="9" t="s">
        <v>123</v>
      </c>
      <c r="E225" s="9" t="s">
        <v>135</v>
      </c>
      <c r="F225" s="9" t="s">
        <v>114</v>
      </c>
      <c r="G225" s="9" t="s">
        <v>115</v>
      </c>
      <c r="H225" s="9">
        <v>61</v>
      </c>
      <c r="I225" s="9">
        <v>68458</v>
      </c>
      <c r="J225" s="9">
        <v>22</v>
      </c>
      <c r="K225" s="9">
        <v>2</v>
      </c>
      <c r="L225" s="9">
        <v>6</v>
      </c>
      <c r="M225" s="9">
        <v>3</v>
      </c>
      <c r="N225" s="9">
        <v>50</v>
      </c>
      <c r="O225" t="b">
        <f>OR(Dataset!J225&gt;10,Dataset!L225&gt;5)</f>
        <v>1</v>
      </c>
      <c r="P225" t="b">
        <f>OR(I225&gt;100000,Dataset!M225&gt;=9,Dataset!G225="Boston")</f>
        <v>0</v>
      </c>
      <c r="Q225" t="b">
        <f t="shared" si="9"/>
        <v>0</v>
      </c>
      <c r="R225" t="b">
        <f t="shared" si="10"/>
        <v>0</v>
      </c>
      <c r="S225" t="str">
        <f t="shared" si="11"/>
        <v>Moderate</v>
      </c>
      <c r="T225" t="str">
        <v>Moderate</v>
      </c>
    </row>
    <row r="226" spans="1:20" x14ac:dyDescent="0.45">
      <c r="A226" s="9" t="s">
        <v>141</v>
      </c>
      <c r="B226" s="9" t="s">
        <v>126</v>
      </c>
      <c r="C226" s="9" t="s">
        <v>111</v>
      </c>
      <c r="D226" s="9" t="s">
        <v>112</v>
      </c>
      <c r="E226" s="9" t="s">
        <v>140</v>
      </c>
      <c r="F226" s="9" t="s">
        <v>120</v>
      </c>
      <c r="G226" s="9" t="s">
        <v>115</v>
      </c>
      <c r="H226" s="9">
        <v>54</v>
      </c>
      <c r="I226" s="9">
        <v>107240</v>
      </c>
      <c r="J226" s="9">
        <v>22</v>
      </c>
      <c r="K226" s="9">
        <v>8</v>
      </c>
      <c r="L226" s="9">
        <v>10</v>
      </c>
      <c r="M226" s="9">
        <v>7</v>
      </c>
      <c r="N226" s="9">
        <v>57</v>
      </c>
      <c r="O226" t="b">
        <f>OR(Dataset!J226&gt;10,Dataset!L226&gt;5)</f>
        <v>1</v>
      </c>
      <c r="P226" t="b">
        <f>OR(I226&gt;100000,Dataset!M226&gt;=9,Dataset!G226="Boston")</f>
        <v>1</v>
      </c>
      <c r="Q226" t="b">
        <f t="shared" si="9"/>
        <v>0</v>
      </c>
      <c r="R226" t="b">
        <f t="shared" si="10"/>
        <v>0</v>
      </c>
      <c r="S226" t="str">
        <f t="shared" si="11"/>
        <v>Well Paid</v>
      </c>
      <c r="T226" t="str">
        <v>Well Paid</v>
      </c>
    </row>
    <row r="227" spans="1:20" x14ac:dyDescent="0.45">
      <c r="A227" s="8" t="s">
        <v>122</v>
      </c>
      <c r="B227" s="8" t="s">
        <v>126</v>
      </c>
      <c r="C227" s="8" t="s">
        <v>131</v>
      </c>
      <c r="D227" s="8" t="s">
        <v>132</v>
      </c>
      <c r="E227" s="8" t="s">
        <v>119</v>
      </c>
      <c r="F227" s="8" t="s">
        <v>114</v>
      </c>
      <c r="G227" s="8" t="s">
        <v>133</v>
      </c>
      <c r="H227" s="8">
        <v>45</v>
      </c>
      <c r="I227" s="8">
        <v>72417</v>
      </c>
      <c r="J227" s="8">
        <v>21</v>
      </c>
      <c r="K227" s="8">
        <v>14</v>
      </c>
      <c r="L227" s="8">
        <v>8</v>
      </c>
      <c r="M227" s="8">
        <v>9</v>
      </c>
      <c r="N227" s="8">
        <v>55</v>
      </c>
      <c r="O227" t="b">
        <f>OR(Dataset!J227&gt;10,Dataset!L227&gt;5)</f>
        <v>1</v>
      </c>
      <c r="P227" t="b">
        <f>OR(I227&gt;100000,Dataset!M227&gt;=9,Dataset!G227="Boston")</f>
        <v>1</v>
      </c>
      <c r="Q227" t="b">
        <f t="shared" si="9"/>
        <v>1</v>
      </c>
      <c r="R227" t="b">
        <f t="shared" si="10"/>
        <v>0</v>
      </c>
      <c r="S227" t="str">
        <f t="shared" si="11"/>
        <v>Moderate</v>
      </c>
      <c r="T227" t="str">
        <v>Moderate</v>
      </c>
    </row>
    <row r="228" spans="1:20" x14ac:dyDescent="0.45">
      <c r="A228" s="8" t="s">
        <v>122</v>
      </c>
      <c r="B228" s="8" t="s">
        <v>117</v>
      </c>
      <c r="C228" s="8" t="s">
        <v>131</v>
      </c>
      <c r="D228" s="8" t="s">
        <v>132</v>
      </c>
      <c r="E228" s="8" t="s">
        <v>124</v>
      </c>
      <c r="F228" s="8" t="s">
        <v>114</v>
      </c>
      <c r="G228" s="8" t="s">
        <v>138</v>
      </c>
      <c r="H228" s="8">
        <v>56</v>
      </c>
      <c r="I228" s="8">
        <v>94353</v>
      </c>
      <c r="J228" s="8">
        <v>21</v>
      </c>
      <c r="K228" s="8">
        <v>15</v>
      </c>
      <c r="L228" s="8">
        <v>10</v>
      </c>
      <c r="M228" s="8">
        <v>4</v>
      </c>
      <c r="N228" s="8">
        <v>35</v>
      </c>
      <c r="O228" t="b">
        <f>OR(Dataset!J228&gt;10,Dataset!L228&gt;5)</f>
        <v>1</v>
      </c>
      <c r="P228" t="b">
        <f>OR(I228&gt;100000,Dataset!M228&gt;=9,Dataset!G228="Boston")</f>
        <v>0</v>
      </c>
      <c r="Q228" t="b">
        <f t="shared" si="9"/>
        <v>0</v>
      </c>
      <c r="R228" t="b">
        <f t="shared" si="10"/>
        <v>0</v>
      </c>
      <c r="S228" t="str">
        <f t="shared" si="11"/>
        <v>Well Paid</v>
      </c>
      <c r="T228" t="str">
        <v>Well Paid</v>
      </c>
    </row>
    <row r="229" spans="1:20" x14ac:dyDescent="0.45">
      <c r="A229" s="8" t="s">
        <v>129</v>
      </c>
      <c r="B229" s="8" t="s">
        <v>117</v>
      </c>
      <c r="C229" s="8" t="s">
        <v>139</v>
      </c>
      <c r="D229" s="8" t="s">
        <v>134</v>
      </c>
      <c r="E229" s="8" t="s">
        <v>135</v>
      </c>
      <c r="F229" s="8" t="s">
        <v>120</v>
      </c>
      <c r="G229" s="8" t="s">
        <v>125</v>
      </c>
      <c r="H229" s="8">
        <v>42</v>
      </c>
      <c r="I229" s="8">
        <v>81098</v>
      </c>
      <c r="J229" s="8">
        <v>21</v>
      </c>
      <c r="K229" s="8">
        <v>16</v>
      </c>
      <c r="L229" s="8">
        <v>1</v>
      </c>
      <c r="M229" s="8">
        <v>1</v>
      </c>
      <c r="N229" s="8">
        <v>21</v>
      </c>
      <c r="O229" t="b">
        <f>OR(Dataset!J229&gt;10,Dataset!L229&gt;5)</f>
        <v>1</v>
      </c>
      <c r="P229" t="b">
        <f>OR(I229&gt;100000,Dataset!M229&gt;=9,Dataset!G229="Boston")</f>
        <v>1</v>
      </c>
      <c r="Q229" t="b">
        <f t="shared" si="9"/>
        <v>0</v>
      </c>
      <c r="R229" t="b">
        <f t="shared" si="10"/>
        <v>0</v>
      </c>
      <c r="S229" t="str">
        <f t="shared" si="11"/>
        <v>Well Paid</v>
      </c>
      <c r="T229" t="str">
        <v>Well Paid</v>
      </c>
    </row>
    <row r="230" spans="1:20" x14ac:dyDescent="0.45">
      <c r="A230" s="9" t="s">
        <v>109</v>
      </c>
      <c r="B230" s="9" t="s">
        <v>126</v>
      </c>
      <c r="C230" s="9" t="s">
        <v>139</v>
      </c>
      <c r="D230" s="9" t="s">
        <v>112</v>
      </c>
      <c r="E230" s="9" t="s">
        <v>135</v>
      </c>
      <c r="F230" s="9" t="s">
        <v>128</v>
      </c>
      <c r="G230" s="9" t="s">
        <v>138</v>
      </c>
      <c r="H230" s="9">
        <v>26</v>
      </c>
      <c r="I230" s="9">
        <v>51083</v>
      </c>
      <c r="J230" s="9">
        <v>21</v>
      </c>
      <c r="K230" s="9">
        <v>17</v>
      </c>
      <c r="L230" s="9">
        <v>4</v>
      </c>
      <c r="M230" s="9">
        <v>5</v>
      </c>
      <c r="N230" s="9">
        <v>54</v>
      </c>
      <c r="O230" t="b">
        <f>OR(Dataset!J230&gt;10,Dataset!L230&gt;5)</f>
        <v>1</v>
      </c>
      <c r="P230" t="b">
        <f>OR(I230&gt;100000,Dataset!M230&gt;=9,Dataset!G230="Boston")</f>
        <v>0</v>
      </c>
      <c r="Q230" t="b">
        <f t="shared" si="9"/>
        <v>0</v>
      </c>
      <c r="R230" t="b">
        <f t="shared" si="10"/>
        <v>1</v>
      </c>
      <c r="S230" t="str">
        <f t="shared" si="11"/>
        <v>Moderate</v>
      </c>
      <c r="T230" t="str">
        <v>Moderate</v>
      </c>
    </row>
    <row r="231" spans="1:20" x14ac:dyDescent="0.45">
      <c r="A231" s="9" t="s">
        <v>122</v>
      </c>
      <c r="B231" s="9" t="s">
        <v>117</v>
      </c>
      <c r="C231" s="9" t="s">
        <v>111</v>
      </c>
      <c r="D231" s="9" t="s">
        <v>112</v>
      </c>
      <c r="E231" s="9" t="s">
        <v>127</v>
      </c>
      <c r="F231" s="9" t="s">
        <v>120</v>
      </c>
      <c r="G231" s="9" t="s">
        <v>138</v>
      </c>
      <c r="H231" s="9">
        <v>32</v>
      </c>
      <c r="I231" s="9">
        <v>111442</v>
      </c>
      <c r="J231" s="9">
        <v>21</v>
      </c>
      <c r="K231" s="9">
        <v>17</v>
      </c>
      <c r="L231" s="9">
        <v>14</v>
      </c>
      <c r="M231" s="9">
        <v>2</v>
      </c>
      <c r="N231" s="9">
        <v>59</v>
      </c>
      <c r="O231" t="b">
        <f>OR(Dataset!J231&gt;10,Dataset!L231&gt;5)</f>
        <v>1</v>
      </c>
      <c r="P231" t="b">
        <f>OR(I231&gt;100000,Dataset!M231&gt;=9,Dataset!G231="Boston")</f>
        <v>1</v>
      </c>
      <c r="Q231" t="b">
        <f t="shared" si="9"/>
        <v>0</v>
      </c>
      <c r="R231" t="b">
        <f t="shared" si="10"/>
        <v>0</v>
      </c>
      <c r="S231" t="str">
        <f t="shared" si="11"/>
        <v>Well Paid</v>
      </c>
      <c r="T231" t="str">
        <v>Well Paid</v>
      </c>
    </row>
    <row r="232" spans="1:20" x14ac:dyDescent="0.45">
      <c r="A232" s="8" t="s">
        <v>141</v>
      </c>
      <c r="B232" s="8" t="s">
        <v>110</v>
      </c>
      <c r="C232" s="8" t="s">
        <v>131</v>
      </c>
      <c r="D232" s="8" t="s">
        <v>123</v>
      </c>
      <c r="E232" s="8" t="s">
        <v>113</v>
      </c>
      <c r="F232" s="8" t="s">
        <v>128</v>
      </c>
      <c r="G232" s="8" t="s">
        <v>130</v>
      </c>
      <c r="H232" s="8">
        <v>41</v>
      </c>
      <c r="I232" s="8">
        <v>37295</v>
      </c>
      <c r="J232" s="8">
        <v>21</v>
      </c>
      <c r="K232" s="8">
        <v>15</v>
      </c>
      <c r="L232" s="8">
        <v>10</v>
      </c>
      <c r="M232" s="8">
        <v>6</v>
      </c>
      <c r="N232" s="8">
        <v>22</v>
      </c>
      <c r="O232" t="b">
        <f>OR(Dataset!J232&gt;10,Dataset!L232&gt;5)</f>
        <v>1</v>
      </c>
      <c r="P232" t="b">
        <f>OR(I232&gt;100000,Dataset!M232&gt;=9,Dataset!G232="Boston")</f>
        <v>0</v>
      </c>
      <c r="Q232" t="b">
        <f t="shared" si="9"/>
        <v>0</v>
      </c>
      <c r="R232" t="b">
        <f t="shared" si="10"/>
        <v>0</v>
      </c>
      <c r="S232" t="str">
        <f t="shared" si="11"/>
        <v>Moderate</v>
      </c>
      <c r="T232" t="str">
        <v>Moderate</v>
      </c>
    </row>
    <row r="233" spans="1:20" x14ac:dyDescent="0.45">
      <c r="A233" s="9" t="s">
        <v>116</v>
      </c>
      <c r="B233" s="9" t="s">
        <v>110</v>
      </c>
      <c r="C233" s="9" t="s">
        <v>139</v>
      </c>
      <c r="D233" s="9" t="s">
        <v>112</v>
      </c>
      <c r="E233" s="9" t="s">
        <v>119</v>
      </c>
      <c r="F233" s="9" t="s">
        <v>114</v>
      </c>
      <c r="G233" s="9" t="s">
        <v>138</v>
      </c>
      <c r="H233" s="9">
        <v>22</v>
      </c>
      <c r="I233" s="9">
        <v>71160</v>
      </c>
      <c r="J233" s="9">
        <v>21</v>
      </c>
      <c r="K233" s="9">
        <v>16</v>
      </c>
      <c r="L233" s="9">
        <v>2</v>
      </c>
      <c r="M233" s="9">
        <v>8</v>
      </c>
      <c r="N233" s="9">
        <v>28</v>
      </c>
      <c r="O233" t="b">
        <f>OR(Dataset!J233&gt;10,Dataset!L233&gt;5)</f>
        <v>1</v>
      </c>
      <c r="P233" t="b">
        <f>OR(I233&gt;100000,Dataset!M233&gt;=9,Dataset!G233="Boston")</f>
        <v>0</v>
      </c>
      <c r="Q233" t="b">
        <f t="shared" si="9"/>
        <v>0</v>
      </c>
      <c r="R233" t="b">
        <f t="shared" si="10"/>
        <v>0</v>
      </c>
      <c r="S233" t="str">
        <f t="shared" si="11"/>
        <v>Moderate</v>
      </c>
      <c r="T233" t="str">
        <v>Moderate</v>
      </c>
    </row>
    <row r="234" spans="1:20" x14ac:dyDescent="0.45">
      <c r="A234" s="9" t="s">
        <v>136</v>
      </c>
      <c r="B234" s="9" t="s">
        <v>126</v>
      </c>
      <c r="C234" s="9" t="s">
        <v>118</v>
      </c>
      <c r="D234" s="9" t="s">
        <v>132</v>
      </c>
      <c r="E234" s="9" t="s">
        <v>124</v>
      </c>
      <c r="F234" s="9" t="s">
        <v>114</v>
      </c>
      <c r="G234" s="9" t="s">
        <v>125</v>
      </c>
      <c r="H234" s="9">
        <v>56</v>
      </c>
      <c r="I234" s="9">
        <v>62955</v>
      </c>
      <c r="J234" s="9">
        <v>21</v>
      </c>
      <c r="K234" s="9">
        <v>13</v>
      </c>
      <c r="L234" s="9">
        <v>5</v>
      </c>
      <c r="M234" s="9">
        <v>4</v>
      </c>
      <c r="N234" s="9">
        <v>59</v>
      </c>
      <c r="O234" t="b">
        <f>OR(Dataset!J234&gt;10,Dataset!L234&gt;5)</f>
        <v>1</v>
      </c>
      <c r="P234" t="b">
        <f>OR(I234&gt;100000,Dataset!M234&gt;=9,Dataset!G234="Boston")</f>
        <v>1</v>
      </c>
      <c r="Q234" t="b">
        <f t="shared" si="9"/>
        <v>0</v>
      </c>
      <c r="R234" t="b">
        <f t="shared" si="10"/>
        <v>0</v>
      </c>
      <c r="S234" t="str">
        <f t="shared" si="11"/>
        <v>Moderate</v>
      </c>
      <c r="T234" t="str">
        <v>Moderate</v>
      </c>
    </row>
    <row r="235" spans="1:20" x14ac:dyDescent="0.45">
      <c r="A235" s="9" t="s">
        <v>122</v>
      </c>
      <c r="B235" s="9" t="s">
        <v>110</v>
      </c>
      <c r="C235" s="9" t="s">
        <v>131</v>
      </c>
      <c r="D235" s="9" t="s">
        <v>132</v>
      </c>
      <c r="E235" s="9" t="s">
        <v>124</v>
      </c>
      <c r="F235" s="9" t="s">
        <v>120</v>
      </c>
      <c r="G235" s="9" t="s">
        <v>138</v>
      </c>
      <c r="H235" s="9">
        <v>29</v>
      </c>
      <c r="I235" s="9">
        <v>58172</v>
      </c>
      <c r="J235" s="9">
        <v>21</v>
      </c>
      <c r="K235" s="9">
        <v>12</v>
      </c>
      <c r="L235" s="9">
        <v>8</v>
      </c>
      <c r="M235" s="9">
        <v>4</v>
      </c>
      <c r="N235" s="9">
        <v>39</v>
      </c>
      <c r="O235" t="b">
        <f>OR(Dataset!J235&gt;10,Dataset!L235&gt;5)</f>
        <v>1</v>
      </c>
      <c r="P235" t="b">
        <f>OR(I235&gt;100000,Dataset!M235&gt;=9,Dataset!G235="Boston")</f>
        <v>0</v>
      </c>
      <c r="Q235" t="b">
        <f t="shared" si="9"/>
        <v>0</v>
      </c>
      <c r="R235" t="b">
        <f t="shared" si="10"/>
        <v>0</v>
      </c>
      <c r="S235" t="str">
        <f t="shared" si="11"/>
        <v>Moderate</v>
      </c>
      <c r="T235" t="str">
        <v>Moderate</v>
      </c>
    </row>
    <row r="236" spans="1:20" x14ac:dyDescent="0.45">
      <c r="A236" s="8" t="s">
        <v>122</v>
      </c>
      <c r="B236" s="8" t="s">
        <v>117</v>
      </c>
      <c r="C236" s="8" t="s">
        <v>131</v>
      </c>
      <c r="D236" s="8" t="s">
        <v>132</v>
      </c>
      <c r="E236" s="8" t="s">
        <v>124</v>
      </c>
      <c r="F236" s="8" t="s">
        <v>120</v>
      </c>
      <c r="G236" s="8" t="s">
        <v>138</v>
      </c>
      <c r="H236" s="8">
        <v>23</v>
      </c>
      <c r="I236" s="8">
        <v>107403</v>
      </c>
      <c r="J236" s="8">
        <v>21</v>
      </c>
      <c r="K236" s="8">
        <v>16</v>
      </c>
      <c r="L236" s="8">
        <v>12</v>
      </c>
      <c r="M236" s="8">
        <v>5</v>
      </c>
      <c r="N236" s="8">
        <v>46</v>
      </c>
      <c r="O236" t="b">
        <f>OR(Dataset!J236&gt;10,Dataset!L236&gt;5)</f>
        <v>1</v>
      </c>
      <c r="P236" t="b">
        <f>OR(I236&gt;100000,Dataset!M236&gt;=9,Dataset!G236="Boston")</f>
        <v>1</v>
      </c>
      <c r="Q236" t="b">
        <f t="shared" si="9"/>
        <v>0</v>
      </c>
      <c r="R236" t="b">
        <f t="shared" si="10"/>
        <v>0</v>
      </c>
      <c r="S236" t="str">
        <f t="shared" si="11"/>
        <v>Well Paid</v>
      </c>
      <c r="T236" t="str">
        <v>Well Paid</v>
      </c>
    </row>
    <row r="237" spans="1:20" x14ac:dyDescent="0.45">
      <c r="A237" s="8" t="s">
        <v>136</v>
      </c>
      <c r="B237" s="8" t="s">
        <v>117</v>
      </c>
      <c r="C237" s="8" t="s">
        <v>118</v>
      </c>
      <c r="D237" s="8" t="s">
        <v>123</v>
      </c>
      <c r="E237" s="8" t="s">
        <v>137</v>
      </c>
      <c r="F237" s="8" t="s">
        <v>114</v>
      </c>
      <c r="G237" s="8" t="s">
        <v>130</v>
      </c>
      <c r="H237" s="8">
        <v>51</v>
      </c>
      <c r="I237" s="8">
        <v>54968</v>
      </c>
      <c r="J237" s="8">
        <v>21</v>
      </c>
      <c r="K237" s="8">
        <v>4</v>
      </c>
      <c r="L237" s="8">
        <v>6</v>
      </c>
      <c r="M237" s="8">
        <v>5</v>
      </c>
      <c r="N237" s="8">
        <v>54</v>
      </c>
      <c r="O237" t="b">
        <f>OR(Dataset!J237&gt;10,Dataset!L237&gt;5)</f>
        <v>1</v>
      </c>
      <c r="P237" t="b">
        <f>OR(I237&gt;100000,Dataset!M237&gt;=9,Dataset!G237="Boston")</f>
        <v>0</v>
      </c>
      <c r="Q237" t="b">
        <f t="shared" si="9"/>
        <v>0</v>
      </c>
      <c r="R237" t="b">
        <f t="shared" si="10"/>
        <v>0</v>
      </c>
      <c r="S237" t="str">
        <f t="shared" si="11"/>
        <v>Moderate</v>
      </c>
      <c r="T237" t="str">
        <v>Moderate</v>
      </c>
    </row>
    <row r="238" spans="1:20" x14ac:dyDescent="0.45">
      <c r="A238" s="8" t="s">
        <v>143</v>
      </c>
      <c r="B238" s="8" t="s">
        <v>126</v>
      </c>
      <c r="C238" s="8" t="s">
        <v>131</v>
      </c>
      <c r="D238" s="8" t="s">
        <v>134</v>
      </c>
      <c r="E238" s="8" t="s">
        <v>119</v>
      </c>
      <c r="F238" s="8" t="s">
        <v>114</v>
      </c>
      <c r="G238" s="8" t="s">
        <v>121</v>
      </c>
      <c r="H238" s="8">
        <v>50</v>
      </c>
      <c r="I238" s="8">
        <v>53091</v>
      </c>
      <c r="J238" s="8">
        <v>21</v>
      </c>
      <c r="K238" s="8">
        <v>13</v>
      </c>
      <c r="L238" s="8">
        <v>3</v>
      </c>
      <c r="M238" s="8">
        <v>7</v>
      </c>
      <c r="N238" s="8">
        <v>25</v>
      </c>
      <c r="O238" t="b">
        <f>OR(Dataset!J238&gt;10,Dataset!L238&gt;5)</f>
        <v>1</v>
      </c>
      <c r="P238" t="b">
        <f>OR(I238&gt;100000,Dataset!M238&gt;=9,Dataset!G238="Boston")</f>
        <v>0</v>
      </c>
      <c r="Q238" t="b">
        <f t="shared" si="9"/>
        <v>0</v>
      </c>
      <c r="R238" t="b">
        <f t="shared" si="10"/>
        <v>0</v>
      </c>
      <c r="S238" t="str">
        <f t="shared" si="11"/>
        <v>Moderate</v>
      </c>
      <c r="T238" t="str">
        <v>Moderate</v>
      </c>
    </row>
    <row r="239" spans="1:20" x14ac:dyDescent="0.45">
      <c r="A239" s="9" t="s">
        <v>141</v>
      </c>
      <c r="B239" s="9" t="s">
        <v>110</v>
      </c>
      <c r="C239" s="9" t="s">
        <v>111</v>
      </c>
      <c r="D239" s="9" t="s">
        <v>123</v>
      </c>
      <c r="E239" s="9" t="s">
        <v>119</v>
      </c>
      <c r="F239" s="9" t="s">
        <v>128</v>
      </c>
      <c r="G239" s="9" t="s">
        <v>138</v>
      </c>
      <c r="H239" s="9">
        <v>64</v>
      </c>
      <c r="I239" s="9">
        <v>110360</v>
      </c>
      <c r="J239" s="9">
        <v>21</v>
      </c>
      <c r="K239" s="9">
        <v>17</v>
      </c>
      <c r="L239" s="9">
        <v>7</v>
      </c>
      <c r="M239" s="9">
        <v>8</v>
      </c>
      <c r="N239" s="9">
        <v>40</v>
      </c>
      <c r="O239" t="b">
        <f>OR(Dataset!J239&gt;10,Dataset!L239&gt;5)</f>
        <v>1</v>
      </c>
      <c r="P239" t="b">
        <f>OR(I239&gt;100000,Dataset!M239&gt;=9,Dataset!G239="Boston")</f>
        <v>1</v>
      </c>
      <c r="Q239" t="b">
        <f t="shared" si="9"/>
        <v>0</v>
      </c>
      <c r="R239" t="b">
        <f t="shared" si="10"/>
        <v>0</v>
      </c>
      <c r="S239" t="str">
        <f t="shared" si="11"/>
        <v>Well Paid</v>
      </c>
      <c r="T239" t="str">
        <v>Well Paid</v>
      </c>
    </row>
    <row r="240" spans="1:20" x14ac:dyDescent="0.45">
      <c r="A240" s="8" t="s">
        <v>136</v>
      </c>
      <c r="B240" s="8" t="s">
        <v>110</v>
      </c>
      <c r="C240" s="8" t="s">
        <v>118</v>
      </c>
      <c r="D240" s="8" t="s">
        <v>123</v>
      </c>
      <c r="E240" s="8" t="s">
        <v>124</v>
      </c>
      <c r="F240" s="8" t="s">
        <v>114</v>
      </c>
      <c r="G240" s="8" t="s">
        <v>138</v>
      </c>
      <c r="H240" s="8">
        <v>35</v>
      </c>
      <c r="I240" s="8">
        <v>92443</v>
      </c>
      <c r="J240" s="8">
        <v>20</v>
      </c>
      <c r="K240" s="8">
        <v>19</v>
      </c>
      <c r="L240" s="8">
        <v>13</v>
      </c>
      <c r="M240" s="8">
        <v>5</v>
      </c>
      <c r="N240" s="8">
        <v>47</v>
      </c>
      <c r="O240" t="b">
        <f>OR(Dataset!J240&gt;10,Dataset!L240&gt;5)</f>
        <v>1</v>
      </c>
      <c r="P240" t="b">
        <f>OR(I240&gt;100000,Dataset!M240&gt;=9,Dataset!G240="Boston")</f>
        <v>0</v>
      </c>
      <c r="Q240" t="b">
        <f t="shared" si="9"/>
        <v>0</v>
      </c>
      <c r="R240" t="b">
        <f t="shared" si="10"/>
        <v>0</v>
      </c>
      <c r="S240" t="str">
        <f t="shared" si="11"/>
        <v>Well Paid</v>
      </c>
      <c r="T240" t="str">
        <v>Well Paid</v>
      </c>
    </row>
    <row r="241" spans="1:20" x14ac:dyDescent="0.45">
      <c r="A241" s="8" t="s">
        <v>141</v>
      </c>
      <c r="B241" s="8" t="s">
        <v>126</v>
      </c>
      <c r="C241" s="8" t="s">
        <v>118</v>
      </c>
      <c r="D241" s="8" t="s">
        <v>112</v>
      </c>
      <c r="E241" s="8" t="s">
        <v>140</v>
      </c>
      <c r="F241" s="8" t="s">
        <v>114</v>
      </c>
      <c r="G241" s="8" t="s">
        <v>133</v>
      </c>
      <c r="H241" s="8">
        <v>39</v>
      </c>
      <c r="I241" s="8">
        <v>54842</v>
      </c>
      <c r="J241" s="8">
        <v>20</v>
      </c>
      <c r="K241" s="8">
        <v>17</v>
      </c>
      <c r="L241" s="8">
        <v>6</v>
      </c>
      <c r="M241" s="8">
        <v>4</v>
      </c>
      <c r="N241" s="8">
        <v>40</v>
      </c>
      <c r="O241" t="b">
        <f>OR(Dataset!J241&gt;10,Dataset!L241&gt;5)</f>
        <v>1</v>
      </c>
      <c r="P241" t="b">
        <f>OR(I241&gt;100000,Dataset!M241&gt;=9,Dataset!G241="Boston")</f>
        <v>0</v>
      </c>
      <c r="Q241" t="b">
        <f t="shared" si="9"/>
        <v>0</v>
      </c>
      <c r="R241" t="b">
        <f t="shared" si="10"/>
        <v>0</v>
      </c>
      <c r="S241" t="str">
        <f t="shared" si="11"/>
        <v>Moderate</v>
      </c>
      <c r="T241" t="str">
        <v>Moderate</v>
      </c>
    </row>
    <row r="242" spans="1:20" x14ac:dyDescent="0.45">
      <c r="A242" s="9" t="s">
        <v>116</v>
      </c>
      <c r="B242" s="9" t="s">
        <v>126</v>
      </c>
      <c r="C242" s="9" t="s">
        <v>131</v>
      </c>
      <c r="D242" s="9" t="s">
        <v>132</v>
      </c>
      <c r="E242" s="9" t="s">
        <v>135</v>
      </c>
      <c r="F242" s="9" t="s">
        <v>114</v>
      </c>
      <c r="G242" s="9" t="s">
        <v>133</v>
      </c>
      <c r="H242" s="9">
        <v>63</v>
      </c>
      <c r="I242" s="9">
        <v>56421</v>
      </c>
      <c r="J242" s="9">
        <v>20</v>
      </c>
      <c r="K242" s="9">
        <v>7</v>
      </c>
      <c r="L242" s="9">
        <v>8</v>
      </c>
      <c r="M242" s="9">
        <v>9</v>
      </c>
      <c r="N242" s="9">
        <v>58</v>
      </c>
      <c r="O242" t="b">
        <f>OR(Dataset!J242&gt;10,Dataset!L242&gt;5)</f>
        <v>1</v>
      </c>
      <c r="P242" t="b">
        <f>OR(I242&gt;100000,Dataset!M242&gt;=9,Dataset!G242="Boston")</f>
        <v>1</v>
      </c>
      <c r="Q242" t="b">
        <f t="shared" si="9"/>
        <v>0</v>
      </c>
      <c r="R242" t="b">
        <f t="shared" si="10"/>
        <v>0</v>
      </c>
      <c r="S242" t="str">
        <f t="shared" si="11"/>
        <v>Moderate</v>
      </c>
      <c r="T242" t="str">
        <v>Moderate</v>
      </c>
    </row>
    <row r="243" spans="1:20" x14ac:dyDescent="0.45">
      <c r="A243" s="8" t="s">
        <v>136</v>
      </c>
      <c r="B243" s="8" t="s">
        <v>126</v>
      </c>
      <c r="C243" s="8" t="s">
        <v>111</v>
      </c>
      <c r="D243" s="8" t="s">
        <v>134</v>
      </c>
      <c r="E243" s="8" t="s">
        <v>140</v>
      </c>
      <c r="F243" s="8" t="s">
        <v>120</v>
      </c>
      <c r="G243" s="8" t="s">
        <v>133</v>
      </c>
      <c r="H243" s="8">
        <v>61</v>
      </c>
      <c r="I243" s="8">
        <v>31207</v>
      </c>
      <c r="J243" s="8">
        <v>20</v>
      </c>
      <c r="K243" s="8">
        <v>16</v>
      </c>
      <c r="L243" s="8">
        <v>8</v>
      </c>
      <c r="M243" s="8">
        <v>4</v>
      </c>
      <c r="N243" s="8">
        <v>28</v>
      </c>
      <c r="O243" t="b">
        <f>OR(Dataset!J243&gt;10,Dataset!L243&gt;5)</f>
        <v>1</v>
      </c>
      <c r="P243" t="b">
        <f>OR(I243&gt;100000,Dataset!M243&gt;=9,Dataset!G243="Boston")</f>
        <v>0</v>
      </c>
      <c r="Q243" t="b">
        <f t="shared" si="9"/>
        <v>0</v>
      </c>
      <c r="R243" t="b">
        <f t="shared" si="10"/>
        <v>0</v>
      </c>
      <c r="S243" t="str">
        <f t="shared" si="11"/>
        <v>Moderate</v>
      </c>
      <c r="T243" t="str">
        <v>Moderate</v>
      </c>
    </row>
    <row r="244" spans="1:20" x14ac:dyDescent="0.45">
      <c r="A244" s="9" t="s">
        <v>116</v>
      </c>
      <c r="B244" s="9" t="s">
        <v>110</v>
      </c>
      <c r="C244" s="9" t="s">
        <v>111</v>
      </c>
      <c r="D244" s="9" t="s">
        <v>112</v>
      </c>
      <c r="E244" s="9" t="s">
        <v>119</v>
      </c>
      <c r="F244" s="9" t="s">
        <v>120</v>
      </c>
      <c r="G244" s="9" t="s">
        <v>130</v>
      </c>
      <c r="H244" s="9">
        <v>53</v>
      </c>
      <c r="I244" s="9">
        <v>96418</v>
      </c>
      <c r="J244" s="9">
        <v>20</v>
      </c>
      <c r="K244" s="9">
        <v>14</v>
      </c>
      <c r="L244" s="9">
        <v>3</v>
      </c>
      <c r="M244" s="9">
        <v>9</v>
      </c>
      <c r="N244" s="9">
        <v>39</v>
      </c>
      <c r="O244" t="b">
        <f>OR(Dataset!J244&gt;10,Dataset!L244&gt;5)</f>
        <v>1</v>
      </c>
      <c r="P244" t="b">
        <f>OR(I244&gt;100000,Dataset!M244&gt;=9,Dataset!G244="Boston")</f>
        <v>1</v>
      </c>
      <c r="Q244" t="b">
        <f t="shared" si="9"/>
        <v>0</v>
      </c>
      <c r="R244" t="b">
        <f t="shared" si="10"/>
        <v>0</v>
      </c>
      <c r="S244" t="str">
        <f t="shared" si="11"/>
        <v>Well Paid</v>
      </c>
      <c r="T244" t="str">
        <v>Well Paid</v>
      </c>
    </row>
    <row r="245" spans="1:20" x14ac:dyDescent="0.45">
      <c r="A245" s="9" t="s">
        <v>109</v>
      </c>
      <c r="B245" s="9" t="s">
        <v>110</v>
      </c>
      <c r="C245" s="9" t="s">
        <v>111</v>
      </c>
      <c r="D245" s="9" t="s">
        <v>112</v>
      </c>
      <c r="E245" s="9" t="s">
        <v>140</v>
      </c>
      <c r="F245" s="9" t="s">
        <v>128</v>
      </c>
      <c r="G245" s="9" t="s">
        <v>125</v>
      </c>
      <c r="H245" s="9">
        <v>25</v>
      </c>
      <c r="I245" s="9">
        <v>58398</v>
      </c>
      <c r="J245" s="9">
        <v>20</v>
      </c>
      <c r="K245" s="9">
        <v>13</v>
      </c>
      <c r="L245" s="9">
        <v>3</v>
      </c>
      <c r="M245" s="9">
        <v>4</v>
      </c>
      <c r="N245" s="9">
        <v>53</v>
      </c>
      <c r="O245" t="b">
        <f>OR(Dataset!J245&gt;10,Dataset!L245&gt;5)</f>
        <v>1</v>
      </c>
      <c r="P245" t="b">
        <f>OR(I245&gt;100000,Dataset!M245&gt;=9,Dataset!G245="Boston")</f>
        <v>1</v>
      </c>
      <c r="Q245" t="b">
        <f t="shared" si="9"/>
        <v>0</v>
      </c>
      <c r="R245" t="b">
        <f t="shared" si="10"/>
        <v>1</v>
      </c>
      <c r="S245" t="str">
        <f t="shared" si="11"/>
        <v>Moderate</v>
      </c>
      <c r="T245" t="str">
        <v>Moderate</v>
      </c>
    </row>
    <row r="246" spans="1:20" x14ac:dyDescent="0.45">
      <c r="A246" s="8" t="s">
        <v>129</v>
      </c>
      <c r="B246" s="8" t="s">
        <v>110</v>
      </c>
      <c r="C246" s="8" t="s">
        <v>139</v>
      </c>
      <c r="D246" s="8" t="s">
        <v>132</v>
      </c>
      <c r="E246" s="8" t="s">
        <v>127</v>
      </c>
      <c r="F246" s="8" t="s">
        <v>114</v>
      </c>
      <c r="G246" s="8" t="s">
        <v>142</v>
      </c>
      <c r="H246" s="8">
        <v>44</v>
      </c>
      <c r="I246" s="8">
        <v>79847</v>
      </c>
      <c r="J246" s="8">
        <v>20</v>
      </c>
      <c r="K246" s="8">
        <v>16</v>
      </c>
      <c r="L246" s="8">
        <v>6</v>
      </c>
      <c r="M246" s="8">
        <v>4</v>
      </c>
      <c r="N246" s="8">
        <v>28</v>
      </c>
      <c r="O246" t="b">
        <f>OR(Dataset!J246&gt;10,Dataset!L246&gt;5)</f>
        <v>1</v>
      </c>
      <c r="P246" t="b">
        <f>OR(I246&gt;100000,Dataset!M246&gt;=9,Dataset!G246="Boston")</f>
        <v>0</v>
      </c>
      <c r="Q246" t="b">
        <f t="shared" si="9"/>
        <v>0</v>
      </c>
      <c r="R246" t="b">
        <f t="shared" si="10"/>
        <v>0</v>
      </c>
      <c r="S246" t="str">
        <f t="shared" si="11"/>
        <v>Moderate</v>
      </c>
      <c r="T246" t="str">
        <v>Moderate</v>
      </c>
    </row>
    <row r="247" spans="1:20" x14ac:dyDescent="0.45">
      <c r="A247" s="8" t="s">
        <v>129</v>
      </c>
      <c r="B247" s="8" t="s">
        <v>110</v>
      </c>
      <c r="C247" s="8" t="s">
        <v>118</v>
      </c>
      <c r="D247" s="8" t="s">
        <v>123</v>
      </c>
      <c r="E247" s="8" t="s">
        <v>140</v>
      </c>
      <c r="F247" s="8" t="s">
        <v>114</v>
      </c>
      <c r="G247" s="8" t="s">
        <v>115</v>
      </c>
      <c r="H247" s="8">
        <v>47</v>
      </c>
      <c r="I247" s="8">
        <v>83117</v>
      </c>
      <c r="J247" s="8">
        <v>20</v>
      </c>
      <c r="K247" s="8">
        <v>14</v>
      </c>
      <c r="L247" s="8">
        <v>5</v>
      </c>
      <c r="M247" s="8">
        <v>7</v>
      </c>
      <c r="N247" s="8">
        <v>39</v>
      </c>
      <c r="O247" t="b">
        <f>OR(Dataset!J247&gt;10,Dataset!L247&gt;5)</f>
        <v>1</v>
      </c>
      <c r="P247" t="b">
        <f>OR(I247&gt;100000,Dataset!M247&gt;=9,Dataset!G247="Boston")</f>
        <v>0</v>
      </c>
      <c r="Q247" t="b">
        <f t="shared" si="9"/>
        <v>0</v>
      </c>
      <c r="R247" t="b">
        <f t="shared" si="10"/>
        <v>0</v>
      </c>
      <c r="S247" t="str">
        <f t="shared" si="11"/>
        <v>Well Paid</v>
      </c>
      <c r="T247" t="str">
        <v>Well Paid</v>
      </c>
    </row>
    <row r="248" spans="1:20" x14ac:dyDescent="0.45">
      <c r="A248" s="9" t="s">
        <v>109</v>
      </c>
      <c r="B248" s="9" t="s">
        <v>110</v>
      </c>
      <c r="C248" s="9" t="s">
        <v>131</v>
      </c>
      <c r="D248" s="9" t="s">
        <v>132</v>
      </c>
      <c r="E248" s="9" t="s">
        <v>127</v>
      </c>
      <c r="F248" s="9" t="s">
        <v>114</v>
      </c>
      <c r="G248" s="9" t="s">
        <v>138</v>
      </c>
      <c r="H248" s="9">
        <v>37</v>
      </c>
      <c r="I248" s="9">
        <v>103463</v>
      </c>
      <c r="J248" s="9">
        <v>20</v>
      </c>
      <c r="K248" s="9">
        <v>5</v>
      </c>
      <c r="L248" s="9">
        <v>11</v>
      </c>
      <c r="M248" s="9">
        <v>9</v>
      </c>
      <c r="N248" s="9">
        <v>48</v>
      </c>
      <c r="O248" t="b">
        <f>OR(Dataset!J248&gt;10,Dataset!L248&gt;5)</f>
        <v>1</v>
      </c>
      <c r="P248" t="b">
        <f>OR(I248&gt;100000,Dataset!M248&gt;=9,Dataset!G248="Boston")</f>
        <v>1</v>
      </c>
      <c r="Q248" t="b">
        <f t="shared" si="9"/>
        <v>0</v>
      </c>
      <c r="R248" t="b">
        <f t="shared" si="10"/>
        <v>1</v>
      </c>
      <c r="S248" t="str">
        <f t="shared" si="11"/>
        <v>Well Paid</v>
      </c>
      <c r="T248" t="str">
        <v>Well Paid</v>
      </c>
    </row>
    <row r="249" spans="1:20" x14ac:dyDescent="0.45">
      <c r="A249" s="8" t="s">
        <v>129</v>
      </c>
      <c r="B249" s="8" t="s">
        <v>126</v>
      </c>
      <c r="C249" s="8" t="s">
        <v>111</v>
      </c>
      <c r="D249" s="8" t="s">
        <v>123</v>
      </c>
      <c r="E249" s="8" t="s">
        <v>135</v>
      </c>
      <c r="F249" s="8" t="s">
        <v>128</v>
      </c>
      <c r="G249" s="8" t="s">
        <v>121</v>
      </c>
      <c r="H249" s="8">
        <v>28</v>
      </c>
      <c r="I249" s="8">
        <v>92368</v>
      </c>
      <c r="J249" s="8">
        <v>20</v>
      </c>
      <c r="K249" s="8">
        <v>15</v>
      </c>
      <c r="L249" s="8">
        <v>9</v>
      </c>
      <c r="M249" s="8">
        <v>7</v>
      </c>
      <c r="N249" s="8">
        <v>55</v>
      </c>
      <c r="O249" t="b">
        <f>OR(Dataset!J249&gt;10,Dataset!L249&gt;5)</f>
        <v>1</v>
      </c>
      <c r="P249" t="b">
        <f>OR(I249&gt;100000,Dataset!M249&gt;=9,Dataset!G249="Boston")</f>
        <v>0</v>
      </c>
      <c r="Q249" t="b">
        <f t="shared" si="9"/>
        <v>0</v>
      </c>
      <c r="R249" t="b">
        <f t="shared" si="10"/>
        <v>0</v>
      </c>
      <c r="S249" t="str">
        <f t="shared" si="11"/>
        <v>Well Paid</v>
      </c>
      <c r="T249" t="str">
        <v>Well Paid</v>
      </c>
    </row>
    <row r="250" spans="1:20" x14ac:dyDescent="0.45">
      <c r="A250" s="8" t="s">
        <v>136</v>
      </c>
      <c r="B250" s="8" t="s">
        <v>117</v>
      </c>
      <c r="C250" s="8" t="s">
        <v>111</v>
      </c>
      <c r="D250" s="8" t="s">
        <v>123</v>
      </c>
      <c r="E250" s="8" t="s">
        <v>127</v>
      </c>
      <c r="F250" s="8" t="s">
        <v>128</v>
      </c>
      <c r="G250" s="8" t="s">
        <v>121</v>
      </c>
      <c r="H250" s="8">
        <v>23</v>
      </c>
      <c r="I250" s="8">
        <v>88272</v>
      </c>
      <c r="J250" s="8">
        <v>20</v>
      </c>
      <c r="K250" s="8">
        <v>18</v>
      </c>
      <c r="L250" s="8">
        <v>3</v>
      </c>
      <c r="M250" s="8">
        <v>5</v>
      </c>
      <c r="N250" s="8">
        <v>33</v>
      </c>
      <c r="O250" t="b">
        <f>OR(Dataset!J250&gt;10,Dataset!L250&gt;5)</f>
        <v>1</v>
      </c>
      <c r="P250" t="b">
        <f>OR(I250&gt;100000,Dataset!M250&gt;=9,Dataset!G250="Boston")</f>
        <v>0</v>
      </c>
      <c r="Q250" t="b">
        <f t="shared" si="9"/>
        <v>0</v>
      </c>
      <c r="R250" t="b">
        <f t="shared" si="10"/>
        <v>0</v>
      </c>
      <c r="S250" t="str">
        <f t="shared" si="11"/>
        <v>Well Paid</v>
      </c>
      <c r="T250" t="str">
        <v>Well Paid</v>
      </c>
    </row>
    <row r="251" spans="1:20" x14ac:dyDescent="0.45">
      <c r="A251" s="9" t="s">
        <v>143</v>
      </c>
      <c r="B251" s="9" t="s">
        <v>126</v>
      </c>
      <c r="C251" s="9" t="s">
        <v>118</v>
      </c>
      <c r="D251" s="9" t="s">
        <v>132</v>
      </c>
      <c r="E251" s="9" t="s">
        <v>127</v>
      </c>
      <c r="F251" s="9" t="s">
        <v>120</v>
      </c>
      <c r="G251" s="9" t="s">
        <v>115</v>
      </c>
      <c r="H251" s="9">
        <v>48</v>
      </c>
      <c r="I251" s="9">
        <v>117592</v>
      </c>
      <c r="J251" s="9">
        <v>20</v>
      </c>
      <c r="K251" s="9">
        <v>4</v>
      </c>
      <c r="L251" s="9">
        <v>14</v>
      </c>
      <c r="M251" s="9">
        <v>9</v>
      </c>
      <c r="N251" s="9">
        <v>32</v>
      </c>
      <c r="O251" t="b">
        <f>OR(Dataset!J251&gt;10,Dataset!L251&gt;5)</f>
        <v>1</v>
      </c>
      <c r="P251" t="b">
        <f>OR(I251&gt;100000,Dataset!M251&gt;=9,Dataset!G251="Boston")</f>
        <v>1</v>
      </c>
      <c r="Q251" t="b">
        <f t="shared" si="9"/>
        <v>0</v>
      </c>
      <c r="R251" t="b">
        <f t="shared" si="10"/>
        <v>0</v>
      </c>
      <c r="S251" t="str">
        <f t="shared" si="11"/>
        <v>Well Paid</v>
      </c>
      <c r="T251" t="str">
        <v>Well Paid</v>
      </c>
    </row>
    <row r="252" spans="1:20" x14ac:dyDescent="0.45">
      <c r="A252" s="9" t="s">
        <v>122</v>
      </c>
      <c r="B252" s="9" t="s">
        <v>110</v>
      </c>
      <c r="C252" s="9" t="s">
        <v>139</v>
      </c>
      <c r="D252" s="9" t="s">
        <v>123</v>
      </c>
      <c r="E252" s="9" t="s">
        <v>135</v>
      </c>
      <c r="F252" s="9" t="s">
        <v>128</v>
      </c>
      <c r="G252" s="9" t="s">
        <v>130</v>
      </c>
      <c r="H252" s="9">
        <v>63</v>
      </c>
      <c r="I252" s="9">
        <v>81168</v>
      </c>
      <c r="J252" s="9">
        <v>20</v>
      </c>
      <c r="K252" s="9">
        <v>5</v>
      </c>
      <c r="L252" s="9">
        <v>10</v>
      </c>
      <c r="M252" s="9">
        <v>7</v>
      </c>
      <c r="N252" s="9">
        <v>33</v>
      </c>
      <c r="O252" t="b">
        <f>OR(Dataset!J252&gt;10,Dataset!L252&gt;5)</f>
        <v>1</v>
      </c>
      <c r="P252" t="b">
        <f>OR(I252&gt;100000,Dataset!M252&gt;=9,Dataset!G252="Boston")</f>
        <v>0</v>
      </c>
      <c r="Q252" t="b">
        <f t="shared" si="9"/>
        <v>0</v>
      </c>
      <c r="R252" t="b">
        <f t="shared" si="10"/>
        <v>0</v>
      </c>
      <c r="S252" t="str">
        <f t="shared" si="11"/>
        <v>Well Paid</v>
      </c>
      <c r="T252" t="str">
        <v>Well Paid</v>
      </c>
    </row>
    <row r="253" spans="1:20" x14ac:dyDescent="0.45">
      <c r="A253" s="9" t="s">
        <v>141</v>
      </c>
      <c r="B253" s="9" t="s">
        <v>110</v>
      </c>
      <c r="C253" s="9" t="s">
        <v>118</v>
      </c>
      <c r="D253" s="9" t="s">
        <v>134</v>
      </c>
      <c r="E253" s="9" t="s">
        <v>135</v>
      </c>
      <c r="F253" s="9" t="s">
        <v>114</v>
      </c>
      <c r="G253" s="9" t="s">
        <v>138</v>
      </c>
      <c r="H253" s="9">
        <v>62</v>
      </c>
      <c r="I253" s="9">
        <v>106396</v>
      </c>
      <c r="J253" s="9">
        <v>20</v>
      </c>
      <c r="K253" s="9">
        <v>17</v>
      </c>
      <c r="L253" s="9">
        <v>10</v>
      </c>
      <c r="M253" s="9">
        <v>1</v>
      </c>
      <c r="N253" s="9">
        <v>46</v>
      </c>
      <c r="O253" t="b">
        <f>OR(Dataset!J253&gt;10,Dataset!L253&gt;5)</f>
        <v>1</v>
      </c>
      <c r="P253" t="b">
        <f>OR(I253&gt;100000,Dataset!M253&gt;=9,Dataset!G253="Boston")</f>
        <v>1</v>
      </c>
      <c r="Q253" t="b">
        <f t="shared" si="9"/>
        <v>0</v>
      </c>
      <c r="R253" t="b">
        <f t="shared" si="10"/>
        <v>0</v>
      </c>
      <c r="S253" t="str">
        <f t="shared" si="11"/>
        <v>Well Paid</v>
      </c>
      <c r="T253" t="str">
        <v>Well Paid</v>
      </c>
    </row>
    <row r="254" spans="1:20" x14ac:dyDescent="0.45">
      <c r="A254" s="9" t="s">
        <v>136</v>
      </c>
      <c r="B254" s="9" t="s">
        <v>126</v>
      </c>
      <c r="C254" s="9" t="s">
        <v>139</v>
      </c>
      <c r="D254" s="9" t="s">
        <v>112</v>
      </c>
      <c r="E254" s="9" t="s">
        <v>127</v>
      </c>
      <c r="F254" s="9" t="s">
        <v>128</v>
      </c>
      <c r="G254" s="9" t="s">
        <v>121</v>
      </c>
      <c r="H254" s="9">
        <v>45</v>
      </c>
      <c r="I254" s="9">
        <v>87505</v>
      </c>
      <c r="J254" s="9">
        <v>20</v>
      </c>
      <c r="K254" s="9">
        <v>8</v>
      </c>
      <c r="L254" s="9">
        <v>6</v>
      </c>
      <c r="M254" s="9">
        <v>1</v>
      </c>
      <c r="N254" s="9">
        <v>36</v>
      </c>
      <c r="O254" t="b">
        <f>OR(Dataset!J254&gt;10,Dataset!L254&gt;5)</f>
        <v>1</v>
      </c>
      <c r="P254" t="b">
        <f>OR(I254&gt;100000,Dataset!M254&gt;=9,Dataset!G254="Boston")</f>
        <v>0</v>
      </c>
      <c r="Q254" t="b">
        <f t="shared" si="9"/>
        <v>0</v>
      </c>
      <c r="R254" t="b">
        <f t="shared" si="10"/>
        <v>0</v>
      </c>
      <c r="S254" t="str">
        <f t="shared" si="11"/>
        <v>Well Paid</v>
      </c>
      <c r="T254" t="str">
        <v>Well Paid</v>
      </c>
    </row>
    <row r="255" spans="1:20" x14ac:dyDescent="0.45">
      <c r="A255" s="8" t="s">
        <v>116</v>
      </c>
      <c r="B255" s="8" t="s">
        <v>117</v>
      </c>
      <c r="C255" s="8" t="s">
        <v>111</v>
      </c>
      <c r="D255" s="8" t="s">
        <v>132</v>
      </c>
      <c r="E255" s="8" t="s">
        <v>119</v>
      </c>
      <c r="F255" s="8" t="s">
        <v>114</v>
      </c>
      <c r="G255" s="8" t="s">
        <v>138</v>
      </c>
      <c r="H255" s="8">
        <v>49</v>
      </c>
      <c r="I255" s="8">
        <v>47908</v>
      </c>
      <c r="J255" s="8">
        <v>20</v>
      </c>
      <c r="K255" s="8">
        <v>8</v>
      </c>
      <c r="L255" s="8">
        <v>8</v>
      </c>
      <c r="M255" s="8">
        <v>1</v>
      </c>
      <c r="N255" s="8">
        <v>32</v>
      </c>
      <c r="O255" t="b">
        <f>OR(Dataset!J255&gt;10,Dataset!L255&gt;5)</f>
        <v>1</v>
      </c>
      <c r="P255" t="b">
        <f>OR(I255&gt;100000,Dataset!M255&gt;=9,Dataset!G255="Boston")</f>
        <v>0</v>
      </c>
      <c r="Q255" t="b">
        <f t="shared" si="9"/>
        <v>0</v>
      </c>
      <c r="R255" t="b">
        <f t="shared" si="10"/>
        <v>0</v>
      </c>
      <c r="S255" t="str">
        <f t="shared" si="11"/>
        <v>Moderate</v>
      </c>
      <c r="T255" t="str">
        <v>Moderate</v>
      </c>
    </row>
    <row r="256" spans="1:20" x14ac:dyDescent="0.45">
      <c r="A256" s="8" t="s">
        <v>141</v>
      </c>
      <c r="B256" s="8" t="s">
        <v>117</v>
      </c>
      <c r="C256" s="8" t="s">
        <v>139</v>
      </c>
      <c r="D256" s="8" t="s">
        <v>123</v>
      </c>
      <c r="E256" s="8" t="s">
        <v>135</v>
      </c>
      <c r="F256" s="8" t="s">
        <v>120</v>
      </c>
      <c r="G256" s="8" t="s">
        <v>142</v>
      </c>
      <c r="H256" s="8">
        <v>32</v>
      </c>
      <c r="I256" s="8">
        <v>46241</v>
      </c>
      <c r="J256" s="8">
        <v>20</v>
      </c>
      <c r="K256" s="8">
        <v>1</v>
      </c>
      <c r="L256" s="8">
        <v>11</v>
      </c>
      <c r="M256" s="8">
        <v>1</v>
      </c>
      <c r="N256" s="8">
        <v>45</v>
      </c>
      <c r="O256" t="b">
        <f>OR(Dataset!J256&gt;10,Dataset!L256&gt;5)</f>
        <v>1</v>
      </c>
      <c r="P256" t="b">
        <f>OR(I256&gt;100000,Dataset!M256&gt;=9,Dataset!G256="Boston")</f>
        <v>0</v>
      </c>
      <c r="Q256" t="b">
        <f t="shared" si="9"/>
        <v>0</v>
      </c>
      <c r="R256" t="b">
        <f t="shared" si="10"/>
        <v>0</v>
      </c>
      <c r="S256" t="str">
        <f t="shared" si="11"/>
        <v>Moderate</v>
      </c>
      <c r="T256" t="str">
        <v>Moderate</v>
      </c>
    </row>
    <row r="257" spans="1:20" x14ac:dyDescent="0.45">
      <c r="A257" s="9" t="s">
        <v>116</v>
      </c>
      <c r="B257" s="9" t="s">
        <v>117</v>
      </c>
      <c r="C257" s="9" t="s">
        <v>111</v>
      </c>
      <c r="D257" s="9" t="s">
        <v>132</v>
      </c>
      <c r="E257" s="9" t="s">
        <v>119</v>
      </c>
      <c r="F257" s="9" t="s">
        <v>120</v>
      </c>
      <c r="G257" s="9" t="s">
        <v>142</v>
      </c>
      <c r="H257" s="9">
        <v>55</v>
      </c>
      <c r="I257" s="9">
        <v>44973</v>
      </c>
      <c r="J257" s="9">
        <v>19</v>
      </c>
      <c r="K257" s="9">
        <v>8</v>
      </c>
      <c r="L257" s="9">
        <v>3</v>
      </c>
      <c r="M257" s="9">
        <v>6</v>
      </c>
      <c r="N257" s="9">
        <v>37</v>
      </c>
      <c r="O257" t="b">
        <f>OR(Dataset!J257&gt;10,Dataset!L257&gt;5)</f>
        <v>1</v>
      </c>
      <c r="P257" t="b">
        <f>OR(I257&gt;100000,Dataset!M257&gt;=9,Dataset!G257="Boston")</f>
        <v>0</v>
      </c>
      <c r="Q257" t="b">
        <f t="shared" si="9"/>
        <v>0</v>
      </c>
      <c r="R257" t="b">
        <f t="shared" si="10"/>
        <v>0</v>
      </c>
      <c r="S257" t="str">
        <f t="shared" si="11"/>
        <v>Moderate</v>
      </c>
      <c r="T257" t="str">
        <v>Moderate</v>
      </c>
    </row>
    <row r="258" spans="1:20" x14ac:dyDescent="0.45">
      <c r="A258" s="8" t="s">
        <v>129</v>
      </c>
      <c r="B258" s="8" t="s">
        <v>110</v>
      </c>
      <c r="C258" s="8" t="s">
        <v>111</v>
      </c>
      <c r="D258" s="8" t="s">
        <v>123</v>
      </c>
      <c r="E258" s="8" t="s">
        <v>113</v>
      </c>
      <c r="F258" s="8" t="s">
        <v>114</v>
      </c>
      <c r="G258" s="8" t="s">
        <v>130</v>
      </c>
      <c r="H258" s="8">
        <v>25</v>
      </c>
      <c r="I258" s="8">
        <v>66593</v>
      </c>
      <c r="J258" s="8">
        <v>19</v>
      </c>
      <c r="K258" s="8">
        <v>12</v>
      </c>
      <c r="L258" s="8">
        <v>13</v>
      </c>
      <c r="M258" s="8">
        <v>7</v>
      </c>
      <c r="N258" s="8">
        <v>52</v>
      </c>
      <c r="O258" t="b">
        <f>OR(Dataset!J258&gt;10,Dataset!L258&gt;5)</f>
        <v>1</v>
      </c>
      <c r="P258" t="b">
        <f>OR(I258&gt;100000,Dataset!M258&gt;=9,Dataset!G258="Boston")</f>
        <v>0</v>
      </c>
      <c r="Q258" t="b">
        <f t="shared" si="9"/>
        <v>0</v>
      </c>
      <c r="R258" t="b">
        <f t="shared" si="10"/>
        <v>0</v>
      </c>
      <c r="S258" t="str">
        <f t="shared" si="11"/>
        <v>Moderate</v>
      </c>
      <c r="T258" t="str">
        <v>Moderate</v>
      </c>
    </row>
    <row r="259" spans="1:20" x14ac:dyDescent="0.45">
      <c r="A259" s="9" t="s">
        <v>143</v>
      </c>
      <c r="B259" s="9" t="s">
        <v>126</v>
      </c>
      <c r="C259" s="9" t="s">
        <v>111</v>
      </c>
      <c r="D259" s="9" t="s">
        <v>112</v>
      </c>
      <c r="E259" s="9" t="s">
        <v>113</v>
      </c>
      <c r="F259" s="9" t="s">
        <v>128</v>
      </c>
      <c r="G259" s="9" t="s">
        <v>142</v>
      </c>
      <c r="H259" s="9">
        <v>47</v>
      </c>
      <c r="I259" s="9">
        <v>49503</v>
      </c>
      <c r="J259" s="9">
        <v>19</v>
      </c>
      <c r="K259" s="9">
        <v>3</v>
      </c>
      <c r="L259" s="9">
        <v>14</v>
      </c>
      <c r="M259" s="9">
        <v>3</v>
      </c>
      <c r="N259" s="9">
        <v>48</v>
      </c>
      <c r="O259" t="b">
        <f>OR(Dataset!J259&gt;10,Dataset!L259&gt;5)</f>
        <v>1</v>
      </c>
      <c r="P259" t="b">
        <f>OR(I259&gt;100000,Dataset!M259&gt;=9,Dataset!G259="Boston")</f>
        <v>0</v>
      </c>
      <c r="Q259" t="b">
        <f t="shared" ref="Q259:Q322" si="12">AND(A259=$A$42,M259&gt;7)</f>
        <v>0</v>
      </c>
      <c r="R259" t="b">
        <f t="shared" ref="R259:R322" si="13">AND(A259=$A$28,N259&gt;40)</f>
        <v>0</v>
      </c>
      <c r="S259" t="str">
        <f t="shared" ref="S259:S322" si="14">IF(I259&gt;80000,"Well Paid","Moderate")</f>
        <v>Moderate</v>
      </c>
      <c r="T259" t="str">
        <v>Moderate</v>
      </c>
    </row>
    <row r="260" spans="1:20" x14ac:dyDescent="0.45">
      <c r="A260" s="8" t="s">
        <v>141</v>
      </c>
      <c r="B260" s="8" t="s">
        <v>110</v>
      </c>
      <c r="C260" s="8" t="s">
        <v>139</v>
      </c>
      <c r="D260" s="8" t="s">
        <v>132</v>
      </c>
      <c r="E260" s="8" t="s">
        <v>140</v>
      </c>
      <c r="F260" s="8" t="s">
        <v>114</v>
      </c>
      <c r="G260" s="8" t="s">
        <v>138</v>
      </c>
      <c r="H260" s="8">
        <v>40</v>
      </c>
      <c r="I260" s="8">
        <v>46566</v>
      </c>
      <c r="J260" s="8">
        <v>19</v>
      </c>
      <c r="K260" s="8">
        <v>11</v>
      </c>
      <c r="L260" s="8">
        <v>7</v>
      </c>
      <c r="M260" s="8">
        <v>1</v>
      </c>
      <c r="N260" s="8">
        <v>55</v>
      </c>
      <c r="O260" t="b">
        <f>OR(Dataset!J260&gt;10,Dataset!L260&gt;5)</f>
        <v>1</v>
      </c>
      <c r="P260" t="b">
        <f>OR(I260&gt;100000,Dataset!M260&gt;=9,Dataset!G260="Boston")</f>
        <v>0</v>
      </c>
      <c r="Q260" t="b">
        <f t="shared" si="12"/>
        <v>0</v>
      </c>
      <c r="R260" t="b">
        <f t="shared" si="13"/>
        <v>0</v>
      </c>
      <c r="S260" t="str">
        <f t="shared" si="14"/>
        <v>Moderate</v>
      </c>
      <c r="T260" t="str">
        <v>Moderate</v>
      </c>
    </row>
    <row r="261" spans="1:20" x14ac:dyDescent="0.45">
      <c r="A261" s="9" t="s">
        <v>143</v>
      </c>
      <c r="B261" s="9" t="s">
        <v>126</v>
      </c>
      <c r="C261" s="9" t="s">
        <v>118</v>
      </c>
      <c r="D261" s="9" t="s">
        <v>134</v>
      </c>
      <c r="E261" s="9" t="s">
        <v>119</v>
      </c>
      <c r="F261" s="9" t="s">
        <v>120</v>
      </c>
      <c r="G261" s="9" t="s">
        <v>138</v>
      </c>
      <c r="H261" s="9">
        <v>46</v>
      </c>
      <c r="I261" s="9">
        <v>42145</v>
      </c>
      <c r="J261" s="9">
        <v>19</v>
      </c>
      <c r="K261" s="9">
        <v>3</v>
      </c>
      <c r="L261" s="9">
        <v>7</v>
      </c>
      <c r="M261" s="9">
        <v>3</v>
      </c>
      <c r="N261" s="9">
        <v>47</v>
      </c>
      <c r="O261" t="b">
        <f>OR(Dataset!J261&gt;10,Dataset!L261&gt;5)</f>
        <v>1</v>
      </c>
      <c r="P261" t="b">
        <f>OR(I261&gt;100000,Dataset!M261&gt;=9,Dataset!G261="Boston")</f>
        <v>0</v>
      </c>
      <c r="Q261" t="b">
        <f t="shared" si="12"/>
        <v>0</v>
      </c>
      <c r="R261" t="b">
        <f t="shared" si="13"/>
        <v>0</v>
      </c>
      <c r="S261" t="str">
        <f t="shared" si="14"/>
        <v>Moderate</v>
      </c>
      <c r="T261" t="str">
        <v>Moderate</v>
      </c>
    </row>
    <row r="262" spans="1:20" x14ac:dyDescent="0.45">
      <c r="A262" s="8" t="s">
        <v>116</v>
      </c>
      <c r="B262" s="8" t="s">
        <v>117</v>
      </c>
      <c r="C262" s="8" t="s">
        <v>131</v>
      </c>
      <c r="D262" s="8" t="s">
        <v>112</v>
      </c>
      <c r="E262" s="8" t="s">
        <v>119</v>
      </c>
      <c r="F262" s="8" t="s">
        <v>128</v>
      </c>
      <c r="G262" s="8" t="s">
        <v>138</v>
      </c>
      <c r="H262" s="8">
        <v>56</v>
      </c>
      <c r="I262" s="8">
        <v>46237</v>
      </c>
      <c r="J262" s="8">
        <v>19</v>
      </c>
      <c r="K262" s="8">
        <v>11</v>
      </c>
      <c r="L262" s="8">
        <v>5</v>
      </c>
      <c r="M262" s="8">
        <v>1</v>
      </c>
      <c r="N262" s="8">
        <v>36</v>
      </c>
      <c r="O262" t="b">
        <f>OR(Dataset!J262&gt;10,Dataset!L262&gt;5)</f>
        <v>1</v>
      </c>
      <c r="P262" t="b">
        <f>OR(I262&gt;100000,Dataset!M262&gt;=9,Dataset!G262="Boston")</f>
        <v>0</v>
      </c>
      <c r="Q262" t="b">
        <f t="shared" si="12"/>
        <v>0</v>
      </c>
      <c r="R262" t="b">
        <f t="shared" si="13"/>
        <v>0</v>
      </c>
      <c r="S262" t="str">
        <f t="shared" si="14"/>
        <v>Moderate</v>
      </c>
      <c r="T262" t="str">
        <v>Moderate</v>
      </c>
    </row>
    <row r="263" spans="1:20" x14ac:dyDescent="0.45">
      <c r="A263" s="8" t="s">
        <v>136</v>
      </c>
      <c r="B263" s="8" t="s">
        <v>126</v>
      </c>
      <c r="C263" s="8" t="s">
        <v>118</v>
      </c>
      <c r="D263" s="8" t="s">
        <v>123</v>
      </c>
      <c r="E263" s="8" t="s">
        <v>140</v>
      </c>
      <c r="F263" s="8" t="s">
        <v>128</v>
      </c>
      <c r="G263" s="8" t="s">
        <v>133</v>
      </c>
      <c r="H263" s="8">
        <v>29</v>
      </c>
      <c r="I263" s="8">
        <v>101121</v>
      </c>
      <c r="J263" s="8">
        <v>19</v>
      </c>
      <c r="K263" s="8">
        <v>15</v>
      </c>
      <c r="L263" s="8">
        <v>13</v>
      </c>
      <c r="M263" s="8">
        <v>3</v>
      </c>
      <c r="N263" s="8">
        <v>25</v>
      </c>
      <c r="O263" t="b">
        <f>OR(Dataset!J263&gt;10,Dataset!L263&gt;5)</f>
        <v>1</v>
      </c>
      <c r="P263" t="b">
        <f>OR(I263&gt;100000,Dataset!M263&gt;=9,Dataset!G263="Boston")</f>
        <v>1</v>
      </c>
      <c r="Q263" t="b">
        <f t="shared" si="12"/>
        <v>0</v>
      </c>
      <c r="R263" t="b">
        <f t="shared" si="13"/>
        <v>0</v>
      </c>
      <c r="S263" t="str">
        <f t="shared" si="14"/>
        <v>Well Paid</v>
      </c>
      <c r="T263" t="str">
        <v>Well Paid</v>
      </c>
    </row>
    <row r="264" spans="1:20" x14ac:dyDescent="0.45">
      <c r="A264" s="9" t="s">
        <v>141</v>
      </c>
      <c r="B264" s="9" t="s">
        <v>117</v>
      </c>
      <c r="C264" s="9" t="s">
        <v>139</v>
      </c>
      <c r="D264" s="9" t="s">
        <v>132</v>
      </c>
      <c r="E264" s="9" t="s">
        <v>119</v>
      </c>
      <c r="F264" s="9" t="s">
        <v>114</v>
      </c>
      <c r="G264" s="9" t="s">
        <v>121</v>
      </c>
      <c r="H264" s="9">
        <v>54</v>
      </c>
      <c r="I264" s="9">
        <v>80961</v>
      </c>
      <c r="J264" s="9">
        <v>19</v>
      </c>
      <c r="K264" s="9">
        <v>14</v>
      </c>
      <c r="L264" s="9">
        <v>10</v>
      </c>
      <c r="M264" s="9">
        <v>3</v>
      </c>
      <c r="N264" s="9">
        <v>45</v>
      </c>
      <c r="O264" t="b">
        <f>OR(Dataset!J264&gt;10,Dataset!L264&gt;5)</f>
        <v>1</v>
      </c>
      <c r="P264" t="b">
        <f>OR(I264&gt;100000,Dataset!M264&gt;=9,Dataset!G264="Boston")</f>
        <v>0</v>
      </c>
      <c r="Q264" t="b">
        <f t="shared" si="12"/>
        <v>0</v>
      </c>
      <c r="R264" t="b">
        <f t="shared" si="13"/>
        <v>0</v>
      </c>
      <c r="S264" t="str">
        <f t="shared" si="14"/>
        <v>Well Paid</v>
      </c>
      <c r="T264" t="str">
        <v>Well Paid</v>
      </c>
    </row>
    <row r="265" spans="1:20" x14ac:dyDescent="0.45">
      <c r="A265" s="9" t="s">
        <v>129</v>
      </c>
      <c r="B265" s="9" t="s">
        <v>126</v>
      </c>
      <c r="C265" s="9" t="s">
        <v>111</v>
      </c>
      <c r="D265" s="9" t="s">
        <v>132</v>
      </c>
      <c r="E265" s="9" t="s">
        <v>119</v>
      </c>
      <c r="F265" s="9" t="s">
        <v>114</v>
      </c>
      <c r="G265" s="9" t="s">
        <v>133</v>
      </c>
      <c r="H265" s="9">
        <v>47</v>
      </c>
      <c r="I265" s="9">
        <v>83384</v>
      </c>
      <c r="J265" s="9">
        <v>19</v>
      </c>
      <c r="K265" s="9">
        <v>5</v>
      </c>
      <c r="L265" s="9">
        <v>9</v>
      </c>
      <c r="M265" s="9">
        <v>6</v>
      </c>
      <c r="N265" s="9">
        <v>46</v>
      </c>
      <c r="O265" t="b">
        <f>OR(Dataset!J265&gt;10,Dataset!L265&gt;5)</f>
        <v>1</v>
      </c>
      <c r="P265" t="b">
        <f>OR(I265&gt;100000,Dataset!M265&gt;=9,Dataset!G265="Boston")</f>
        <v>0</v>
      </c>
      <c r="Q265" t="b">
        <f t="shared" si="12"/>
        <v>0</v>
      </c>
      <c r="R265" t="b">
        <f t="shared" si="13"/>
        <v>0</v>
      </c>
      <c r="S265" t="str">
        <f t="shared" si="14"/>
        <v>Well Paid</v>
      </c>
      <c r="T265" t="str">
        <v>Well Paid</v>
      </c>
    </row>
    <row r="266" spans="1:20" x14ac:dyDescent="0.45">
      <c r="A266" s="8" t="s">
        <v>109</v>
      </c>
      <c r="B266" s="8" t="s">
        <v>126</v>
      </c>
      <c r="C266" s="8" t="s">
        <v>118</v>
      </c>
      <c r="D266" s="8" t="s">
        <v>134</v>
      </c>
      <c r="E266" s="8" t="s">
        <v>127</v>
      </c>
      <c r="F266" s="8" t="s">
        <v>128</v>
      </c>
      <c r="G266" s="8" t="s">
        <v>130</v>
      </c>
      <c r="H266" s="8">
        <v>24</v>
      </c>
      <c r="I266" s="8">
        <v>45372</v>
      </c>
      <c r="J266" s="8">
        <v>19</v>
      </c>
      <c r="K266" s="8">
        <v>14</v>
      </c>
      <c r="L266" s="8">
        <v>6</v>
      </c>
      <c r="M266" s="8">
        <v>5</v>
      </c>
      <c r="N266" s="8">
        <v>22</v>
      </c>
      <c r="O266" t="b">
        <f>OR(Dataset!J266&gt;10,Dataset!L266&gt;5)</f>
        <v>1</v>
      </c>
      <c r="P266" t="b">
        <f>OR(I266&gt;100000,Dataset!M266&gt;=9,Dataset!G266="Boston")</f>
        <v>0</v>
      </c>
      <c r="Q266" t="b">
        <f t="shared" si="12"/>
        <v>0</v>
      </c>
      <c r="R266" t="b">
        <f t="shared" si="13"/>
        <v>0</v>
      </c>
      <c r="S266" t="str">
        <f t="shared" si="14"/>
        <v>Moderate</v>
      </c>
      <c r="T266" t="str">
        <v>Moderate</v>
      </c>
    </row>
    <row r="267" spans="1:20" x14ac:dyDescent="0.45">
      <c r="A267" s="8" t="s">
        <v>136</v>
      </c>
      <c r="B267" s="8" t="s">
        <v>126</v>
      </c>
      <c r="C267" s="8" t="s">
        <v>131</v>
      </c>
      <c r="D267" s="8" t="s">
        <v>134</v>
      </c>
      <c r="E267" s="8" t="s">
        <v>113</v>
      </c>
      <c r="F267" s="8" t="s">
        <v>114</v>
      </c>
      <c r="G267" s="8" t="s">
        <v>130</v>
      </c>
      <c r="H267" s="8">
        <v>30</v>
      </c>
      <c r="I267" s="8">
        <v>113692</v>
      </c>
      <c r="J267" s="8">
        <v>19</v>
      </c>
      <c r="K267" s="8">
        <v>15</v>
      </c>
      <c r="L267" s="8">
        <v>4</v>
      </c>
      <c r="M267" s="8">
        <v>2</v>
      </c>
      <c r="N267" s="8">
        <v>21</v>
      </c>
      <c r="O267" t="b">
        <f>OR(Dataset!J267&gt;10,Dataset!L267&gt;5)</f>
        <v>1</v>
      </c>
      <c r="P267" t="b">
        <f>OR(I267&gt;100000,Dataset!M267&gt;=9,Dataset!G267="Boston")</f>
        <v>1</v>
      </c>
      <c r="Q267" t="b">
        <f t="shared" si="12"/>
        <v>0</v>
      </c>
      <c r="R267" t="b">
        <f t="shared" si="13"/>
        <v>0</v>
      </c>
      <c r="S267" t="str">
        <f t="shared" si="14"/>
        <v>Well Paid</v>
      </c>
      <c r="T267" t="str">
        <v>Well Paid</v>
      </c>
    </row>
    <row r="268" spans="1:20" x14ac:dyDescent="0.45">
      <c r="A268" s="9" t="s">
        <v>109</v>
      </c>
      <c r="B268" s="9" t="s">
        <v>117</v>
      </c>
      <c r="C268" s="9" t="s">
        <v>111</v>
      </c>
      <c r="D268" s="9" t="s">
        <v>134</v>
      </c>
      <c r="E268" s="9" t="s">
        <v>135</v>
      </c>
      <c r="F268" s="9" t="s">
        <v>128</v>
      </c>
      <c r="G268" s="9" t="s">
        <v>130</v>
      </c>
      <c r="H268" s="9">
        <v>33</v>
      </c>
      <c r="I268" s="9">
        <v>40293</v>
      </c>
      <c r="J268" s="9">
        <v>19</v>
      </c>
      <c r="K268" s="9">
        <v>5</v>
      </c>
      <c r="L268" s="9">
        <v>3</v>
      </c>
      <c r="M268" s="9">
        <v>3</v>
      </c>
      <c r="N268" s="9">
        <v>25</v>
      </c>
      <c r="O268" t="b">
        <f>OR(Dataset!J268&gt;10,Dataset!L268&gt;5)</f>
        <v>1</v>
      </c>
      <c r="P268" t="b">
        <f>OR(I268&gt;100000,Dataset!M268&gt;=9,Dataset!G268="Boston")</f>
        <v>0</v>
      </c>
      <c r="Q268" t="b">
        <f t="shared" si="12"/>
        <v>0</v>
      </c>
      <c r="R268" t="b">
        <f t="shared" si="13"/>
        <v>0</v>
      </c>
      <c r="S268" t="str">
        <f t="shared" si="14"/>
        <v>Moderate</v>
      </c>
      <c r="T268" t="str">
        <v>Moderate</v>
      </c>
    </row>
    <row r="269" spans="1:20" x14ac:dyDescent="0.45">
      <c r="A269" s="9" t="s">
        <v>122</v>
      </c>
      <c r="B269" s="9" t="s">
        <v>110</v>
      </c>
      <c r="C269" s="9" t="s">
        <v>139</v>
      </c>
      <c r="D269" s="9" t="s">
        <v>112</v>
      </c>
      <c r="E269" s="9" t="s">
        <v>113</v>
      </c>
      <c r="F269" s="9" t="s">
        <v>128</v>
      </c>
      <c r="G269" s="9" t="s">
        <v>125</v>
      </c>
      <c r="H269" s="9">
        <v>54</v>
      </c>
      <c r="I269" s="9">
        <v>84131</v>
      </c>
      <c r="J269" s="9">
        <v>19</v>
      </c>
      <c r="K269" s="9">
        <v>4</v>
      </c>
      <c r="L269" s="9">
        <v>6</v>
      </c>
      <c r="M269" s="9">
        <v>2</v>
      </c>
      <c r="N269" s="9">
        <v>53</v>
      </c>
      <c r="O269" t="b">
        <f>OR(Dataset!J269&gt;10,Dataset!L269&gt;5)</f>
        <v>1</v>
      </c>
      <c r="P269" t="b">
        <f>OR(I269&gt;100000,Dataset!M269&gt;=9,Dataset!G269="Boston")</f>
        <v>1</v>
      </c>
      <c r="Q269" t="b">
        <f t="shared" si="12"/>
        <v>0</v>
      </c>
      <c r="R269" t="b">
        <f t="shared" si="13"/>
        <v>0</v>
      </c>
      <c r="S269" t="str">
        <f t="shared" si="14"/>
        <v>Well Paid</v>
      </c>
      <c r="T269" t="str">
        <v>Well Paid</v>
      </c>
    </row>
    <row r="270" spans="1:20" x14ac:dyDescent="0.45">
      <c r="A270" s="9" t="s">
        <v>122</v>
      </c>
      <c r="B270" s="9" t="s">
        <v>117</v>
      </c>
      <c r="C270" s="9" t="s">
        <v>118</v>
      </c>
      <c r="D270" s="9" t="s">
        <v>132</v>
      </c>
      <c r="E270" s="9" t="s">
        <v>124</v>
      </c>
      <c r="F270" s="9" t="s">
        <v>114</v>
      </c>
      <c r="G270" s="9" t="s">
        <v>133</v>
      </c>
      <c r="H270" s="9">
        <v>39</v>
      </c>
      <c r="I270" s="9">
        <v>111029</v>
      </c>
      <c r="J270" s="9">
        <v>19</v>
      </c>
      <c r="K270" s="9">
        <v>18</v>
      </c>
      <c r="L270" s="9">
        <v>7</v>
      </c>
      <c r="M270" s="9">
        <v>6</v>
      </c>
      <c r="N270" s="9">
        <v>43</v>
      </c>
      <c r="O270" t="b">
        <f>OR(Dataset!J270&gt;10,Dataset!L270&gt;5)</f>
        <v>1</v>
      </c>
      <c r="P270" t="b">
        <f>OR(I270&gt;100000,Dataset!M270&gt;=9,Dataset!G270="Boston")</f>
        <v>1</v>
      </c>
      <c r="Q270" t="b">
        <f t="shared" si="12"/>
        <v>0</v>
      </c>
      <c r="R270" t="b">
        <f t="shared" si="13"/>
        <v>0</v>
      </c>
      <c r="S270" t="str">
        <f t="shared" si="14"/>
        <v>Well Paid</v>
      </c>
      <c r="T270" t="str">
        <v>Well Paid</v>
      </c>
    </row>
    <row r="271" spans="1:20" x14ac:dyDescent="0.45">
      <c r="A271" s="9" t="s">
        <v>136</v>
      </c>
      <c r="B271" s="9" t="s">
        <v>117</v>
      </c>
      <c r="C271" s="9" t="s">
        <v>139</v>
      </c>
      <c r="D271" s="9" t="s">
        <v>112</v>
      </c>
      <c r="E271" s="9" t="s">
        <v>140</v>
      </c>
      <c r="F271" s="9" t="s">
        <v>128</v>
      </c>
      <c r="G271" s="9" t="s">
        <v>142</v>
      </c>
      <c r="H271" s="9">
        <v>64</v>
      </c>
      <c r="I271" s="9">
        <v>83554</v>
      </c>
      <c r="J271" s="9">
        <v>19</v>
      </c>
      <c r="K271" s="9">
        <v>6</v>
      </c>
      <c r="L271" s="9">
        <v>13</v>
      </c>
      <c r="M271" s="9">
        <v>1</v>
      </c>
      <c r="N271" s="9">
        <v>20</v>
      </c>
      <c r="O271" t="b">
        <f>OR(Dataset!J271&gt;10,Dataset!L271&gt;5)</f>
        <v>1</v>
      </c>
      <c r="P271" t="b">
        <f>OR(I271&gt;100000,Dataset!M271&gt;=9,Dataset!G271="Boston")</f>
        <v>0</v>
      </c>
      <c r="Q271" t="b">
        <f t="shared" si="12"/>
        <v>0</v>
      </c>
      <c r="R271" t="b">
        <f t="shared" si="13"/>
        <v>0</v>
      </c>
      <c r="S271" t="str">
        <f t="shared" si="14"/>
        <v>Well Paid</v>
      </c>
      <c r="T271" t="str">
        <v>Well Paid</v>
      </c>
    </row>
    <row r="272" spans="1:20" x14ac:dyDescent="0.45">
      <c r="A272" s="9" t="s">
        <v>143</v>
      </c>
      <c r="B272" s="9" t="s">
        <v>126</v>
      </c>
      <c r="C272" s="9" t="s">
        <v>118</v>
      </c>
      <c r="D272" s="9" t="s">
        <v>123</v>
      </c>
      <c r="E272" s="9" t="s">
        <v>137</v>
      </c>
      <c r="F272" s="9" t="s">
        <v>128</v>
      </c>
      <c r="G272" s="9" t="s">
        <v>133</v>
      </c>
      <c r="H272" s="9">
        <v>59</v>
      </c>
      <c r="I272" s="9">
        <v>35939</v>
      </c>
      <c r="J272" s="9">
        <v>19</v>
      </c>
      <c r="K272" s="9">
        <v>15</v>
      </c>
      <c r="L272" s="9">
        <v>10</v>
      </c>
      <c r="M272" s="9">
        <v>8</v>
      </c>
      <c r="N272" s="9">
        <v>35</v>
      </c>
      <c r="O272" t="b">
        <f>OR(Dataset!J272&gt;10,Dataset!L272&gt;5)</f>
        <v>1</v>
      </c>
      <c r="P272" t="b">
        <f>OR(I272&gt;100000,Dataset!M272&gt;=9,Dataset!G272="Boston")</f>
        <v>0</v>
      </c>
      <c r="Q272" t="b">
        <f t="shared" si="12"/>
        <v>0</v>
      </c>
      <c r="R272" t="b">
        <f t="shared" si="13"/>
        <v>0</v>
      </c>
      <c r="S272" t="str">
        <f t="shared" si="14"/>
        <v>Moderate</v>
      </c>
      <c r="T272" t="str">
        <v>Moderate</v>
      </c>
    </row>
    <row r="273" spans="1:20" x14ac:dyDescent="0.45">
      <c r="A273" s="9" t="s">
        <v>109</v>
      </c>
      <c r="B273" s="9" t="s">
        <v>117</v>
      </c>
      <c r="C273" s="9" t="s">
        <v>131</v>
      </c>
      <c r="D273" s="9" t="s">
        <v>132</v>
      </c>
      <c r="E273" s="9" t="s">
        <v>113</v>
      </c>
      <c r="F273" s="9" t="s">
        <v>120</v>
      </c>
      <c r="G273" s="9" t="s">
        <v>130</v>
      </c>
      <c r="H273" s="9">
        <v>62</v>
      </c>
      <c r="I273" s="9">
        <v>119859</v>
      </c>
      <c r="J273" s="9">
        <v>18</v>
      </c>
      <c r="K273" s="9">
        <v>17</v>
      </c>
      <c r="L273" s="9">
        <v>13</v>
      </c>
      <c r="M273" s="9">
        <v>7</v>
      </c>
      <c r="N273" s="9">
        <v>37</v>
      </c>
      <c r="O273" t="b">
        <f>OR(Dataset!J273&gt;10,Dataset!L273&gt;5)</f>
        <v>1</v>
      </c>
      <c r="P273" t="b">
        <f>OR(I273&gt;100000,Dataset!M273&gt;=9,Dataset!G273="Boston")</f>
        <v>1</v>
      </c>
      <c r="Q273" t="b">
        <f t="shared" si="12"/>
        <v>0</v>
      </c>
      <c r="R273" t="b">
        <f t="shared" si="13"/>
        <v>0</v>
      </c>
      <c r="S273" t="str">
        <f t="shared" si="14"/>
        <v>Well Paid</v>
      </c>
      <c r="T273" t="str">
        <v>Well Paid</v>
      </c>
    </row>
    <row r="274" spans="1:20" x14ac:dyDescent="0.45">
      <c r="A274" s="8" t="s">
        <v>116</v>
      </c>
      <c r="B274" s="8" t="s">
        <v>110</v>
      </c>
      <c r="C274" s="8" t="s">
        <v>139</v>
      </c>
      <c r="D274" s="8" t="s">
        <v>132</v>
      </c>
      <c r="E274" s="8" t="s">
        <v>137</v>
      </c>
      <c r="F274" s="8" t="s">
        <v>120</v>
      </c>
      <c r="G274" s="8" t="s">
        <v>115</v>
      </c>
      <c r="H274" s="8">
        <v>31</v>
      </c>
      <c r="I274" s="8">
        <v>93918</v>
      </c>
      <c r="J274" s="8">
        <v>18</v>
      </c>
      <c r="K274" s="8">
        <v>17</v>
      </c>
      <c r="L274" s="8">
        <v>8</v>
      </c>
      <c r="M274" s="8">
        <v>5</v>
      </c>
      <c r="N274" s="8">
        <v>39</v>
      </c>
      <c r="O274" t="b">
        <f>OR(Dataset!J274&gt;10,Dataset!L274&gt;5)</f>
        <v>1</v>
      </c>
      <c r="P274" t="b">
        <f>OR(I274&gt;100000,Dataset!M274&gt;=9,Dataset!G274="Boston")</f>
        <v>0</v>
      </c>
      <c r="Q274" t="b">
        <f t="shared" si="12"/>
        <v>0</v>
      </c>
      <c r="R274" t="b">
        <f t="shared" si="13"/>
        <v>0</v>
      </c>
      <c r="S274" t="str">
        <f t="shared" si="14"/>
        <v>Well Paid</v>
      </c>
      <c r="T274" t="str">
        <v>Well Paid</v>
      </c>
    </row>
    <row r="275" spans="1:20" x14ac:dyDescent="0.45">
      <c r="A275" s="8" t="s">
        <v>141</v>
      </c>
      <c r="B275" s="8" t="s">
        <v>126</v>
      </c>
      <c r="C275" s="8" t="s">
        <v>139</v>
      </c>
      <c r="D275" s="8" t="s">
        <v>132</v>
      </c>
      <c r="E275" s="8" t="s">
        <v>127</v>
      </c>
      <c r="F275" s="8" t="s">
        <v>128</v>
      </c>
      <c r="G275" s="8" t="s">
        <v>130</v>
      </c>
      <c r="H275" s="8">
        <v>43</v>
      </c>
      <c r="I275" s="8">
        <v>66575</v>
      </c>
      <c r="J275" s="8">
        <v>18</v>
      </c>
      <c r="K275" s="8">
        <v>6</v>
      </c>
      <c r="L275" s="8">
        <v>4</v>
      </c>
      <c r="M275" s="8">
        <v>7</v>
      </c>
      <c r="N275" s="8">
        <v>29</v>
      </c>
      <c r="O275" t="b">
        <f>OR(Dataset!J275&gt;10,Dataset!L275&gt;5)</f>
        <v>1</v>
      </c>
      <c r="P275" t="b">
        <f>OR(I275&gt;100000,Dataset!M275&gt;=9,Dataset!G275="Boston")</f>
        <v>0</v>
      </c>
      <c r="Q275" t="b">
        <f t="shared" si="12"/>
        <v>0</v>
      </c>
      <c r="R275" t="b">
        <f t="shared" si="13"/>
        <v>0</v>
      </c>
      <c r="S275" t="str">
        <f t="shared" si="14"/>
        <v>Moderate</v>
      </c>
      <c r="T275" t="str">
        <v>Moderate</v>
      </c>
    </row>
    <row r="276" spans="1:20" x14ac:dyDescent="0.45">
      <c r="A276" s="8" t="s">
        <v>122</v>
      </c>
      <c r="B276" s="8" t="s">
        <v>110</v>
      </c>
      <c r="C276" s="8" t="s">
        <v>118</v>
      </c>
      <c r="D276" s="8" t="s">
        <v>132</v>
      </c>
      <c r="E276" s="8" t="s">
        <v>137</v>
      </c>
      <c r="F276" s="8" t="s">
        <v>128</v>
      </c>
      <c r="G276" s="8" t="s">
        <v>133</v>
      </c>
      <c r="H276" s="8">
        <v>48</v>
      </c>
      <c r="I276" s="8">
        <v>46859</v>
      </c>
      <c r="J276" s="8">
        <v>18</v>
      </c>
      <c r="K276" s="8">
        <v>9</v>
      </c>
      <c r="L276" s="8">
        <v>3</v>
      </c>
      <c r="M276" s="8">
        <v>5</v>
      </c>
      <c r="N276" s="8">
        <v>25</v>
      </c>
      <c r="O276" t="b">
        <f>OR(Dataset!J276&gt;10,Dataset!L276&gt;5)</f>
        <v>1</v>
      </c>
      <c r="P276" t="b">
        <f>OR(I276&gt;100000,Dataset!M276&gt;=9,Dataset!G276="Boston")</f>
        <v>0</v>
      </c>
      <c r="Q276" t="b">
        <f t="shared" si="12"/>
        <v>0</v>
      </c>
      <c r="R276" t="b">
        <f t="shared" si="13"/>
        <v>0</v>
      </c>
      <c r="S276" t="str">
        <f t="shared" si="14"/>
        <v>Moderate</v>
      </c>
      <c r="T276" t="str">
        <v>Moderate</v>
      </c>
    </row>
    <row r="277" spans="1:20" x14ac:dyDescent="0.45">
      <c r="A277" s="8" t="s">
        <v>122</v>
      </c>
      <c r="B277" s="8" t="s">
        <v>117</v>
      </c>
      <c r="C277" s="8" t="s">
        <v>111</v>
      </c>
      <c r="D277" s="8" t="s">
        <v>123</v>
      </c>
      <c r="E277" s="8" t="s">
        <v>127</v>
      </c>
      <c r="F277" s="8" t="s">
        <v>128</v>
      </c>
      <c r="G277" s="8" t="s">
        <v>130</v>
      </c>
      <c r="H277" s="8">
        <v>54</v>
      </c>
      <c r="I277" s="8">
        <v>97496</v>
      </c>
      <c r="J277" s="8">
        <v>18</v>
      </c>
      <c r="K277" s="8">
        <v>19</v>
      </c>
      <c r="L277" s="8">
        <v>7</v>
      </c>
      <c r="M277" s="8">
        <v>9</v>
      </c>
      <c r="N277" s="8">
        <v>40</v>
      </c>
      <c r="O277" t="b">
        <f>OR(Dataset!J277&gt;10,Dataset!L277&gt;5)</f>
        <v>1</v>
      </c>
      <c r="P277" t="b">
        <f>OR(I277&gt;100000,Dataset!M277&gt;=9,Dataset!G277="Boston")</f>
        <v>1</v>
      </c>
      <c r="Q277" t="b">
        <f t="shared" si="12"/>
        <v>1</v>
      </c>
      <c r="R277" t="b">
        <f t="shared" si="13"/>
        <v>0</v>
      </c>
      <c r="S277" t="str">
        <f t="shared" si="14"/>
        <v>Well Paid</v>
      </c>
      <c r="T277" t="str">
        <v>Well Paid</v>
      </c>
    </row>
    <row r="278" spans="1:20" x14ac:dyDescent="0.45">
      <c r="A278" s="9" t="s">
        <v>116</v>
      </c>
      <c r="B278" s="9" t="s">
        <v>126</v>
      </c>
      <c r="C278" s="9" t="s">
        <v>139</v>
      </c>
      <c r="D278" s="9" t="s">
        <v>134</v>
      </c>
      <c r="E278" s="9" t="s">
        <v>124</v>
      </c>
      <c r="F278" s="9" t="s">
        <v>128</v>
      </c>
      <c r="G278" s="9" t="s">
        <v>138</v>
      </c>
      <c r="H278" s="9">
        <v>30</v>
      </c>
      <c r="I278" s="9">
        <v>106112</v>
      </c>
      <c r="J278" s="9">
        <v>18</v>
      </c>
      <c r="K278" s="9">
        <v>12</v>
      </c>
      <c r="L278" s="9">
        <v>8</v>
      </c>
      <c r="M278" s="9">
        <v>7</v>
      </c>
      <c r="N278" s="9">
        <v>57</v>
      </c>
      <c r="O278" t="b">
        <f>OR(Dataset!J278&gt;10,Dataset!L278&gt;5)</f>
        <v>1</v>
      </c>
      <c r="P278" t="b">
        <f>OR(I278&gt;100000,Dataset!M278&gt;=9,Dataset!G278="Boston")</f>
        <v>1</v>
      </c>
      <c r="Q278" t="b">
        <f t="shared" si="12"/>
        <v>0</v>
      </c>
      <c r="R278" t="b">
        <f t="shared" si="13"/>
        <v>0</v>
      </c>
      <c r="S278" t="str">
        <f t="shared" si="14"/>
        <v>Well Paid</v>
      </c>
      <c r="T278" t="str">
        <v>Well Paid</v>
      </c>
    </row>
    <row r="279" spans="1:20" x14ac:dyDescent="0.45">
      <c r="A279" s="8" t="s">
        <v>129</v>
      </c>
      <c r="B279" s="8" t="s">
        <v>117</v>
      </c>
      <c r="C279" s="8" t="s">
        <v>131</v>
      </c>
      <c r="D279" s="8" t="s">
        <v>112</v>
      </c>
      <c r="E279" s="8" t="s">
        <v>137</v>
      </c>
      <c r="F279" s="8" t="s">
        <v>120</v>
      </c>
      <c r="G279" s="8" t="s">
        <v>115</v>
      </c>
      <c r="H279" s="8">
        <v>30</v>
      </c>
      <c r="I279" s="8">
        <v>98703</v>
      </c>
      <c r="J279" s="8">
        <v>18</v>
      </c>
      <c r="K279" s="8">
        <v>2</v>
      </c>
      <c r="L279" s="8">
        <v>13</v>
      </c>
      <c r="M279" s="8">
        <v>8</v>
      </c>
      <c r="N279" s="8">
        <v>40</v>
      </c>
      <c r="O279" t="b">
        <f>OR(Dataset!J279&gt;10,Dataset!L279&gt;5)</f>
        <v>1</v>
      </c>
      <c r="P279" t="b">
        <f>OR(I279&gt;100000,Dataset!M279&gt;=9,Dataset!G279="Boston")</f>
        <v>0</v>
      </c>
      <c r="Q279" t="b">
        <f t="shared" si="12"/>
        <v>0</v>
      </c>
      <c r="R279" t="b">
        <f t="shared" si="13"/>
        <v>0</v>
      </c>
      <c r="S279" t="str">
        <f t="shared" si="14"/>
        <v>Well Paid</v>
      </c>
      <c r="T279" t="str">
        <v>Well Paid</v>
      </c>
    </row>
    <row r="280" spans="1:20" x14ac:dyDescent="0.45">
      <c r="A280" s="9" t="s">
        <v>116</v>
      </c>
      <c r="B280" s="9" t="s">
        <v>110</v>
      </c>
      <c r="C280" s="9" t="s">
        <v>118</v>
      </c>
      <c r="D280" s="9" t="s">
        <v>132</v>
      </c>
      <c r="E280" s="9" t="s">
        <v>113</v>
      </c>
      <c r="F280" s="9" t="s">
        <v>128</v>
      </c>
      <c r="G280" s="9" t="s">
        <v>115</v>
      </c>
      <c r="H280" s="9">
        <v>48</v>
      </c>
      <c r="I280" s="9">
        <v>105357</v>
      </c>
      <c r="J280" s="9">
        <v>18</v>
      </c>
      <c r="K280" s="9">
        <v>1</v>
      </c>
      <c r="L280" s="9">
        <v>14</v>
      </c>
      <c r="M280" s="9">
        <v>9</v>
      </c>
      <c r="N280" s="9">
        <v>36</v>
      </c>
      <c r="O280" t="b">
        <f>OR(Dataset!J280&gt;10,Dataset!L280&gt;5)</f>
        <v>1</v>
      </c>
      <c r="P280" t="b">
        <f>OR(I280&gt;100000,Dataset!M280&gt;=9,Dataset!G280="Boston")</f>
        <v>1</v>
      </c>
      <c r="Q280" t="b">
        <f t="shared" si="12"/>
        <v>0</v>
      </c>
      <c r="R280" t="b">
        <f t="shared" si="13"/>
        <v>0</v>
      </c>
      <c r="S280" t="str">
        <f t="shared" si="14"/>
        <v>Well Paid</v>
      </c>
      <c r="T280" t="str">
        <v>Well Paid</v>
      </c>
    </row>
    <row r="281" spans="1:20" x14ac:dyDescent="0.45">
      <c r="A281" s="9" t="s">
        <v>129</v>
      </c>
      <c r="B281" s="9" t="s">
        <v>117</v>
      </c>
      <c r="C281" s="9" t="s">
        <v>131</v>
      </c>
      <c r="D281" s="9" t="s">
        <v>123</v>
      </c>
      <c r="E281" s="9" t="s">
        <v>135</v>
      </c>
      <c r="F281" s="9" t="s">
        <v>120</v>
      </c>
      <c r="G281" s="9" t="s">
        <v>121</v>
      </c>
      <c r="H281" s="9">
        <v>27</v>
      </c>
      <c r="I281" s="9">
        <v>48971</v>
      </c>
      <c r="J281" s="9">
        <v>18</v>
      </c>
      <c r="K281" s="9">
        <v>6</v>
      </c>
      <c r="L281" s="9">
        <v>3</v>
      </c>
      <c r="M281" s="9">
        <v>7</v>
      </c>
      <c r="N281" s="9">
        <v>34</v>
      </c>
      <c r="O281" t="b">
        <f>OR(Dataset!J281&gt;10,Dataset!L281&gt;5)</f>
        <v>1</v>
      </c>
      <c r="P281" t="b">
        <f>OR(I281&gt;100000,Dataset!M281&gt;=9,Dataset!G281="Boston")</f>
        <v>0</v>
      </c>
      <c r="Q281" t="b">
        <f t="shared" si="12"/>
        <v>0</v>
      </c>
      <c r="R281" t="b">
        <f t="shared" si="13"/>
        <v>0</v>
      </c>
      <c r="S281" t="str">
        <f t="shared" si="14"/>
        <v>Moderate</v>
      </c>
      <c r="T281" t="str">
        <v>Moderate</v>
      </c>
    </row>
    <row r="282" spans="1:20" x14ac:dyDescent="0.45">
      <c r="A282" s="8" t="s">
        <v>109</v>
      </c>
      <c r="B282" s="8" t="s">
        <v>117</v>
      </c>
      <c r="C282" s="8" t="s">
        <v>131</v>
      </c>
      <c r="D282" s="8" t="s">
        <v>123</v>
      </c>
      <c r="E282" s="8" t="s">
        <v>137</v>
      </c>
      <c r="F282" s="8" t="s">
        <v>114</v>
      </c>
      <c r="G282" s="8" t="s">
        <v>125</v>
      </c>
      <c r="H282" s="8">
        <v>23</v>
      </c>
      <c r="I282" s="8">
        <v>50963</v>
      </c>
      <c r="J282" s="8">
        <v>18</v>
      </c>
      <c r="K282" s="8">
        <v>13</v>
      </c>
      <c r="L282" s="8">
        <v>6</v>
      </c>
      <c r="M282" s="8">
        <v>5</v>
      </c>
      <c r="N282" s="8">
        <v>37</v>
      </c>
      <c r="O282" t="b">
        <f>OR(Dataset!J282&gt;10,Dataset!L282&gt;5)</f>
        <v>1</v>
      </c>
      <c r="P282" t="b">
        <f>OR(I282&gt;100000,Dataset!M282&gt;=9,Dataset!G282="Boston")</f>
        <v>1</v>
      </c>
      <c r="Q282" t="b">
        <f t="shared" si="12"/>
        <v>0</v>
      </c>
      <c r="R282" t="b">
        <f t="shared" si="13"/>
        <v>0</v>
      </c>
      <c r="S282" t="str">
        <f t="shared" si="14"/>
        <v>Moderate</v>
      </c>
      <c r="T282" t="str">
        <v>Moderate</v>
      </c>
    </row>
    <row r="283" spans="1:20" x14ac:dyDescent="0.45">
      <c r="A283" s="9" t="s">
        <v>129</v>
      </c>
      <c r="B283" s="9" t="s">
        <v>117</v>
      </c>
      <c r="C283" s="9" t="s">
        <v>131</v>
      </c>
      <c r="D283" s="9" t="s">
        <v>134</v>
      </c>
      <c r="E283" s="9" t="s">
        <v>137</v>
      </c>
      <c r="F283" s="9" t="s">
        <v>128</v>
      </c>
      <c r="G283" s="9" t="s">
        <v>121</v>
      </c>
      <c r="H283" s="9">
        <v>33</v>
      </c>
      <c r="I283" s="9">
        <v>86547</v>
      </c>
      <c r="J283" s="9">
        <v>18</v>
      </c>
      <c r="K283" s="9">
        <v>12</v>
      </c>
      <c r="L283" s="9">
        <v>5</v>
      </c>
      <c r="M283" s="9">
        <v>2</v>
      </c>
      <c r="N283" s="9">
        <v>25</v>
      </c>
      <c r="O283" t="b">
        <f>OR(Dataset!J283&gt;10,Dataset!L283&gt;5)</f>
        <v>1</v>
      </c>
      <c r="P283" t="b">
        <f>OR(I283&gt;100000,Dataset!M283&gt;=9,Dataset!G283="Boston")</f>
        <v>0</v>
      </c>
      <c r="Q283" t="b">
        <f t="shared" si="12"/>
        <v>0</v>
      </c>
      <c r="R283" t="b">
        <f t="shared" si="13"/>
        <v>0</v>
      </c>
      <c r="S283" t="str">
        <f t="shared" si="14"/>
        <v>Well Paid</v>
      </c>
      <c r="T283" t="str">
        <v>Well Paid</v>
      </c>
    </row>
    <row r="284" spans="1:20" x14ac:dyDescent="0.45">
      <c r="A284" s="9" t="s">
        <v>109</v>
      </c>
      <c r="B284" s="9" t="s">
        <v>126</v>
      </c>
      <c r="C284" s="9" t="s">
        <v>131</v>
      </c>
      <c r="D284" s="9" t="s">
        <v>112</v>
      </c>
      <c r="E284" s="9" t="s">
        <v>113</v>
      </c>
      <c r="F284" s="9" t="s">
        <v>120</v>
      </c>
      <c r="G284" s="9" t="s">
        <v>125</v>
      </c>
      <c r="H284" s="9">
        <v>59</v>
      </c>
      <c r="I284" s="9">
        <v>51607</v>
      </c>
      <c r="J284" s="9">
        <v>18</v>
      </c>
      <c r="K284" s="9">
        <v>14</v>
      </c>
      <c r="L284" s="9">
        <v>7</v>
      </c>
      <c r="M284" s="9">
        <v>7</v>
      </c>
      <c r="N284" s="9">
        <v>41</v>
      </c>
      <c r="O284" t="b">
        <f>OR(Dataset!J284&gt;10,Dataset!L284&gt;5)</f>
        <v>1</v>
      </c>
      <c r="P284" t="b">
        <f>OR(I284&gt;100000,Dataset!M284&gt;=9,Dataset!G284="Boston")</f>
        <v>1</v>
      </c>
      <c r="Q284" t="b">
        <f t="shared" si="12"/>
        <v>0</v>
      </c>
      <c r="R284" t="b">
        <f t="shared" si="13"/>
        <v>1</v>
      </c>
      <c r="S284" t="str">
        <f t="shared" si="14"/>
        <v>Moderate</v>
      </c>
      <c r="T284" t="str">
        <v>Moderate</v>
      </c>
    </row>
    <row r="285" spans="1:20" x14ac:dyDescent="0.45">
      <c r="A285" s="9" t="s">
        <v>109</v>
      </c>
      <c r="B285" s="9" t="s">
        <v>126</v>
      </c>
      <c r="C285" s="9" t="s">
        <v>131</v>
      </c>
      <c r="D285" s="9" t="s">
        <v>134</v>
      </c>
      <c r="E285" s="9" t="s">
        <v>135</v>
      </c>
      <c r="F285" s="9" t="s">
        <v>120</v>
      </c>
      <c r="G285" s="9" t="s">
        <v>133</v>
      </c>
      <c r="H285" s="9">
        <v>62</v>
      </c>
      <c r="I285" s="9">
        <v>79429</v>
      </c>
      <c r="J285" s="9">
        <v>18</v>
      </c>
      <c r="K285" s="9">
        <v>3</v>
      </c>
      <c r="L285" s="9">
        <v>10</v>
      </c>
      <c r="M285" s="9">
        <v>6</v>
      </c>
      <c r="N285" s="9">
        <v>53</v>
      </c>
      <c r="O285" t="b">
        <f>OR(Dataset!J285&gt;10,Dataset!L285&gt;5)</f>
        <v>1</v>
      </c>
      <c r="P285" t="b">
        <f>OR(I285&gt;100000,Dataset!M285&gt;=9,Dataset!G285="Boston")</f>
        <v>0</v>
      </c>
      <c r="Q285" t="b">
        <f t="shared" si="12"/>
        <v>0</v>
      </c>
      <c r="R285" t="b">
        <f t="shared" si="13"/>
        <v>1</v>
      </c>
      <c r="S285" t="str">
        <f t="shared" si="14"/>
        <v>Moderate</v>
      </c>
      <c r="T285" t="str">
        <v>Moderate</v>
      </c>
    </row>
    <row r="286" spans="1:20" x14ac:dyDescent="0.45">
      <c r="A286" s="9" t="s">
        <v>136</v>
      </c>
      <c r="B286" s="9" t="s">
        <v>117</v>
      </c>
      <c r="C286" s="9" t="s">
        <v>118</v>
      </c>
      <c r="D286" s="9" t="s">
        <v>123</v>
      </c>
      <c r="E286" s="9" t="s">
        <v>137</v>
      </c>
      <c r="F286" s="9" t="s">
        <v>114</v>
      </c>
      <c r="G286" s="9" t="s">
        <v>130</v>
      </c>
      <c r="H286" s="9">
        <v>62</v>
      </c>
      <c r="I286" s="9">
        <v>52052</v>
      </c>
      <c r="J286" s="9">
        <v>17</v>
      </c>
      <c r="K286" s="9">
        <v>9</v>
      </c>
      <c r="L286" s="9">
        <v>14</v>
      </c>
      <c r="M286" s="9">
        <v>3</v>
      </c>
      <c r="N286" s="9">
        <v>47</v>
      </c>
      <c r="O286" t="b">
        <f>OR(Dataset!J286&gt;10,Dataset!L286&gt;5)</f>
        <v>1</v>
      </c>
      <c r="P286" t="b">
        <f>OR(I286&gt;100000,Dataset!M286&gt;=9,Dataset!G286="Boston")</f>
        <v>0</v>
      </c>
      <c r="Q286" t="b">
        <f t="shared" si="12"/>
        <v>0</v>
      </c>
      <c r="R286" t="b">
        <f t="shared" si="13"/>
        <v>0</v>
      </c>
      <c r="S286" t="str">
        <f t="shared" si="14"/>
        <v>Moderate</v>
      </c>
      <c r="T286" t="str">
        <v>Moderate</v>
      </c>
    </row>
    <row r="287" spans="1:20" x14ac:dyDescent="0.45">
      <c r="A287" s="8" t="s">
        <v>116</v>
      </c>
      <c r="B287" s="8" t="s">
        <v>110</v>
      </c>
      <c r="C287" s="8" t="s">
        <v>111</v>
      </c>
      <c r="D287" s="8" t="s">
        <v>134</v>
      </c>
      <c r="E287" s="8" t="s">
        <v>113</v>
      </c>
      <c r="F287" s="8" t="s">
        <v>128</v>
      </c>
      <c r="G287" s="8" t="s">
        <v>125</v>
      </c>
      <c r="H287" s="8">
        <v>56</v>
      </c>
      <c r="I287" s="8">
        <v>31932</v>
      </c>
      <c r="J287" s="8">
        <v>17</v>
      </c>
      <c r="K287" s="8">
        <v>10</v>
      </c>
      <c r="L287" s="8">
        <v>14</v>
      </c>
      <c r="M287" s="8">
        <v>8</v>
      </c>
      <c r="N287" s="8">
        <v>58</v>
      </c>
      <c r="O287" t="b">
        <f>OR(Dataset!J287&gt;10,Dataset!L287&gt;5)</f>
        <v>1</v>
      </c>
      <c r="P287" t="b">
        <f>OR(I287&gt;100000,Dataset!M287&gt;=9,Dataset!G287="Boston")</f>
        <v>1</v>
      </c>
      <c r="Q287" t="b">
        <f t="shared" si="12"/>
        <v>0</v>
      </c>
      <c r="R287" t="b">
        <f t="shared" si="13"/>
        <v>0</v>
      </c>
      <c r="S287" t="str">
        <f t="shared" si="14"/>
        <v>Moderate</v>
      </c>
      <c r="T287" t="str">
        <v>Moderate</v>
      </c>
    </row>
    <row r="288" spans="1:20" x14ac:dyDescent="0.45">
      <c r="A288" s="9" t="s">
        <v>141</v>
      </c>
      <c r="B288" s="9" t="s">
        <v>126</v>
      </c>
      <c r="C288" s="9" t="s">
        <v>111</v>
      </c>
      <c r="D288" s="9" t="s">
        <v>134</v>
      </c>
      <c r="E288" s="9" t="s">
        <v>137</v>
      </c>
      <c r="F288" s="9" t="s">
        <v>128</v>
      </c>
      <c r="G288" s="9" t="s">
        <v>133</v>
      </c>
      <c r="H288" s="9">
        <v>49</v>
      </c>
      <c r="I288" s="9">
        <v>112302</v>
      </c>
      <c r="J288" s="9">
        <v>17</v>
      </c>
      <c r="K288" s="9">
        <v>15</v>
      </c>
      <c r="L288" s="9">
        <v>1</v>
      </c>
      <c r="M288" s="9">
        <v>4</v>
      </c>
      <c r="N288" s="9">
        <v>38</v>
      </c>
      <c r="O288" t="b">
        <f>OR(Dataset!J288&gt;10,Dataset!L288&gt;5)</f>
        <v>1</v>
      </c>
      <c r="P288" t="b">
        <f>OR(I288&gt;100000,Dataset!M288&gt;=9,Dataset!G288="Boston")</f>
        <v>1</v>
      </c>
      <c r="Q288" t="b">
        <f t="shared" si="12"/>
        <v>0</v>
      </c>
      <c r="R288" t="b">
        <f t="shared" si="13"/>
        <v>0</v>
      </c>
      <c r="S288" t="str">
        <f t="shared" si="14"/>
        <v>Well Paid</v>
      </c>
      <c r="T288" t="str">
        <v>Well Paid</v>
      </c>
    </row>
    <row r="289" spans="1:20" x14ac:dyDescent="0.45">
      <c r="A289" s="9" t="s">
        <v>141</v>
      </c>
      <c r="B289" s="9" t="s">
        <v>117</v>
      </c>
      <c r="C289" s="9" t="s">
        <v>118</v>
      </c>
      <c r="D289" s="9" t="s">
        <v>123</v>
      </c>
      <c r="E289" s="9" t="s">
        <v>140</v>
      </c>
      <c r="F289" s="9" t="s">
        <v>128</v>
      </c>
      <c r="G289" s="9" t="s">
        <v>142</v>
      </c>
      <c r="H289" s="9">
        <v>24</v>
      </c>
      <c r="I289" s="9">
        <v>56086</v>
      </c>
      <c r="J289" s="9">
        <v>17</v>
      </c>
      <c r="K289" s="9">
        <v>16</v>
      </c>
      <c r="L289" s="9">
        <v>5</v>
      </c>
      <c r="M289" s="9">
        <v>7</v>
      </c>
      <c r="N289" s="9">
        <v>46</v>
      </c>
      <c r="O289" t="b">
        <f>OR(Dataset!J289&gt;10,Dataset!L289&gt;5)</f>
        <v>1</v>
      </c>
      <c r="P289" t="b">
        <f>OR(I289&gt;100000,Dataset!M289&gt;=9,Dataset!G289="Boston")</f>
        <v>0</v>
      </c>
      <c r="Q289" t="b">
        <f t="shared" si="12"/>
        <v>0</v>
      </c>
      <c r="R289" t="b">
        <f t="shared" si="13"/>
        <v>0</v>
      </c>
      <c r="S289" t="str">
        <f t="shared" si="14"/>
        <v>Moderate</v>
      </c>
      <c r="T289" t="str">
        <v>Moderate</v>
      </c>
    </row>
    <row r="290" spans="1:20" x14ac:dyDescent="0.45">
      <c r="A290" s="9" t="s">
        <v>143</v>
      </c>
      <c r="B290" s="9" t="s">
        <v>117</v>
      </c>
      <c r="C290" s="9" t="s">
        <v>131</v>
      </c>
      <c r="D290" s="9" t="s">
        <v>112</v>
      </c>
      <c r="E290" s="9" t="s">
        <v>119</v>
      </c>
      <c r="F290" s="9" t="s">
        <v>120</v>
      </c>
      <c r="G290" s="9" t="s">
        <v>115</v>
      </c>
      <c r="H290" s="9">
        <v>40</v>
      </c>
      <c r="I290" s="9">
        <v>108518</v>
      </c>
      <c r="J290" s="9">
        <v>17</v>
      </c>
      <c r="K290" s="9">
        <v>15</v>
      </c>
      <c r="L290" s="9">
        <v>7</v>
      </c>
      <c r="M290" s="9">
        <v>2</v>
      </c>
      <c r="N290" s="9">
        <v>44</v>
      </c>
      <c r="O290" t="b">
        <f>OR(Dataset!J290&gt;10,Dataset!L290&gt;5)</f>
        <v>1</v>
      </c>
      <c r="P290" t="b">
        <f>OR(I290&gt;100000,Dataset!M290&gt;=9,Dataset!G290="Boston")</f>
        <v>1</v>
      </c>
      <c r="Q290" t="b">
        <f t="shared" si="12"/>
        <v>0</v>
      </c>
      <c r="R290" t="b">
        <f t="shared" si="13"/>
        <v>0</v>
      </c>
      <c r="S290" t="str">
        <f t="shared" si="14"/>
        <v>Well Paid</v>
      </c>
      <c r="T290" t="str">
        <v>Well Paid</v>
      </c>
    </row>
    <row r="291" spans="1:20" x14ac:dyDescent="0.45">
      <c r="A291" s="9" t="s">
        <v>116</v>
      </c>
      <c r="B291" s="9" t="s">
        <v>117</v>
      </c>
      <c r="C291" s="9" t="s">
        <v>139</v>
      </c>
      <c r="D291" s="9" t="s">
        <v>132</v>
      </c>
      <c r="E291" s="9" t="s">
        <v>140</v>
      </c>
      <c r="F291" s="9" t="s">
        <v>128</v>
      </c>
      <c r="G291" s="9" t="s">
        <v>130</v>
      </c>
      <c r="H291" s="9">
        <v>42</v>
      </c>
      <c r="I291" s="9">
        <v>84189</v>
      </c>
      <c r="J291" s="9">
        <v>17</v>
      </c>
      <c r="K291" s="9">
        <v>6</v>
      </c>
      <c r="L291" s="9">
        <v>7</v>
      </c>
      <c r="M291" s="9">
        <v>1</v>
      </c>
      <c r="N291" s="9">
        <v>31</v>
      </c>
      <c r="O291" t="b">
        <f>OR(Dataset!J291&gt;10,Dataset!L291&gt;5)</f>
        <v>1</v>
      </c>
      <c r="P291" t="b">
        <f>OR(I291&gt;100000,Dataset!M291&gt;=9,Dataset!G291="Boston")</f>
        <v>0</v>
      </c>
      <c r="Q291" t="b">
        <f t="shared" si="12"/>
        <v>0</v>
      </c>
      <c r="R291" t="b">
        <f t="shared" si="13"/>
        <v>0</v>
      </c>
      <c r="S291" t="str">
        <f t="shared" si="14"/>
        <v>Well Paid</v>
      </c>
      <c r="T291" t="str">
        <v>Well Paid</v>
      </c>
    </row>
    <row r="292" spans="1:20" x14ac:dyDescent="0.45">
      <c r="A292" s="8" t="s">
        <v>141</v>
      </c>
      <c r="B292" s="8" t="s">
        <v>117</v>
      </c>
      <c r="C292" s="8" t="s">
        <v>111</v>
      </c>
      <c r="D292" s="8" t="s">
        <v>132</v>
      </c>
      <c r="E292" s="8" t="s">
        <v>135</v>
      </c>
      <c r="F292" s="8" t="s">
        <v>120</v>
      </c>
      <c r="G292" s="8" t="s">
        <v>125</v>
      </c>
      <c r="H292" s="8">
        <v>38</v>
      </c>
      <c r="I292" s="8">
        <v>49810</v>
      </c>
      <c r="J292" s="8">
        <v>17</v>
      </c>
      <c r="K292" s="8">
        <v>1</v>
      </c>
      <c r="L292" s="8">
        <v>14</v>
      </c>
      <c r="M292" s="8">
        <v>3</v>
      </c>
      <c r="N292" s="8">
        <v>21</v>
      </c>
      <c r="O292" t="b">
        <f>OR(Dataset!J292&gt;10,Dataset!L292&gt;5)</f>
        <v>1</v>
      </c>
      <c r="P292" t="b">
        <f>OR(I292&gt;100000,Dataset!M292&gt;=9,Dataset!G292="Boston")</f>
        <v>1</v>
      </c>
      <c r="Q292" t="b">
        <f t="shared" si="12"/>
        <v>0</v>
      </c>
      <c r="R292" t="b">
        <f t="shared" si="13"/>
        <v>0</v>
      </c>
      <c r="S292" t="str">
        <f t="shared" si="14"/>
        <v>Moderate</v>
      </c>
      <c r="T292" t="str">
        <v>Moderate</v>
      </c>
    </row>
    <row r="293" spans="1:20" x14ac:dyDescent="0.45">
      <c r="A293" s="9" t="s">
        <v>143</v>
      </c>
      <c r="B293" s="9" t="s">
        <v>126</v>
      </c>
      <c r="C293" s="9" t="s">
        <v>118</v>
      </c>
      <c r="D293" s="9" t="s">
        <v>123</v>
      </c>
      <c r="E293" s="9" t="s">
        <v>137</v>
      </c>
      <c r="F293" s="9" t="s">
        <v>114</v>
      </c>
      <c r="G293" s="9" t="s">
        <v>133</v>
      </c>
      <c r="H293" s="9">
        <v>48</v>
      </c>
      <c r="I293" s="9">
        <v>114050</v>
      </c>
      <c r="J293" s="9">
        <v>17</v>
      </c>
      <c r="K293" s="9">
        <v>15</v>
      </c>
      <c r="L293" s="9">
        <v>5</v>
      </c>
      <c r="M293" s="9">
        <v>1</v>
      </c>
      <c r="N293" s="9">
        <v>45</v>
      </c>
      <c r="O293" t="b">
        <f>OR(Dataset!J293&gt;10,Dataset!L293&gt;5)</f>
        <v>1</v>
      </c>
      <c r="P293" t="b">
        <f>OR(I293&gt;100000,Dataset!M293&gt;=9,Dataset!G293="Boston")</f>
        <v>1</v>
      </c>
      <c r="Q293" t="b">
        <f t="shared" si="12"/>
        <v>0</v>
      </c>
      <c r="R293" t="b">
        <f t="shared" si="13"/>
        <v>0</v>
      </c>
      <c r="S293" t="str">
        <f t="shared" si="14"/>
        <v>Well Paid</v>
      </c>
      <c r="T293" t="str">
        <v>Well Paid</v>
      </c>
    </row>
    <row r="294" spans="1:20" x14ac:dyDescent="0.45">
      <c r="A294" s="9" t="s">
        <v>109</v>
      </c>
      <c r="B294" s="9" t="s">
        <v>126</v>
      </c>
      <c r="C294" s="9" t="s">
        <v>139</v>
      </c>
      <c r="D294" s="9" t="s">
        <v>134</v>
      </c>
      <c r="E294" s="9" t="s">
        <v>135</v>
      </c>
      <c r="F294" s="9" t="s">
        <v>114</v>
      </c>
      <c r="G294" s="9" t="s">
        <v>121</v>
      </c>
      <c r="H294" s="9">
        <v>51</v>
      </c>
      <c r="I294" s="9">
        <v>111253</v>
      </c>
      <c r="J294" s="9">
        <v>17</v>
      </c>
      <c r="K294" s="9">
        <v>3</v>
      </c>
      <c r="L294" s="9">
        <v>4</v>
      </c>
      <c r="M294" s="9">
        <v>8</v>
      </c>
      <c r="N294" s="9">
        <v>58</v>
      </c>
      <c r="O294" t="b">
        <f>OR(Dataset!J294&gt;10,Dataset!L294&gt;5)</f>
        <v>1</v>
      </c>
      <c r="P294" t="b">
        <f>OR(I294&gt;100000,Dataset!M294&gt;=9,Dataset!G294="Boston")</f>
        <v>1</v>
      </c>
      <c r="Q294" t="b">
        <f t="shared" si="12"/>
        <v>0</v>
      </c>
      <c r="R294" t="b">
        <f t="shared" si="13"/>
        <v>1</v>
      </c>
      <c r="S294" t="str">
        <f t="shared" si="14"/>
        <v>Well Paid</v>
      </c>
      <c r="T294" t="str">
        <v>Well Paid</v>
      </c>
    </row>
    <row r="295" spans="1:20" x14ac:dyDescent="0.45">
      <c r="A295" s="8" t="s">
        <v>116</v>
      </c>
      <c r="B295" s="8" t="s">
        <v>117</v>
      </c>
      <c r="C295" s="8" t="s">
        <v>131</v>
      </c>
      <c r="D295" s="8" t="s">
        <v>123</v>
      </c>
      <c r="E295" s="8" t="s">
        <v>127</v>
      </c>
      <c r="F295" s="8" t="s">
        <v>114</v>
      </c>
      <c r="G295" s="8" t="s">
        <v>125</v>
      </c>
      <c r="H295" s="8">
        <v>44</v>
      </c>
      <c r="I295" s="8">
        <v>53782</v>
      </c>
      <c r="J295" s="8">
        <v>17</v>
      </c>
      <c r="K295" s="8">
        <v>7</v>
      </c>
      <c r="L295" s="8">
        <v>1</v>
      </c>
      <c r="M295" s="8">
        <v>4</v>
      </c>
      <c r="N295" s="8">
        <v>38</v>
      </c>
      <c r="O295" t="b">
        <f>OR(Dataset!J295&gt;10,Dataset!L295&gt;5)</f>
        <v>1</v>
      </c>
      <c r="P295" t="b">
        <f>OR(I295&gt;100000,Dataset!M295&gt;=9,Dataset!G295="Boston")</f>
        <v>1</v>
      </c>
      <c r="Q295" t="b">
        <f t="shared" si="12"/>
        <v>0</v>
      </c>
      <c r="R295" t="b">
        <f t="shared" si="13"/>
        <v>0</v>
      </c>
      <c r="S295" t="str">
        <f t="shared" si="14"/>
        <v>Moderate</v>
      </c>
      <c r="T295" t="str">
        <v>Moderate</v>
      </c>
    </row>
    <row r="296" spans="1:20" x14ac:dyDescent="0.45">
      <c r="A296" s="9" t="s">
        <v>141</v>
      </c>
      <c r="B296" s="9" t="s">
        <v>110</v>
      </c>
      <c r="C296" s="9" t="s">
        <v>139</v>
      </c>
      <c r="D296" s="9" t="s">
        <v>132</v>
      </c>
      <c r="E296" s="9" t="s">
        <v>140</v>
      </c>
      <c r="F296" s="9" t="s">
        <v>114</v>
      </c>
      <c r="G296" s="9" t="s">
        <v>133</v>
      </c>
      <c r="H296" s="9">
        <v>24</v>
      </c>
      <c r="I296" s="9">
        <v>45592</v>
      </c>
      <c r="J296" s="9">
        <v>17</v>
      </c>
      <c r="K296" s="9">
        <v>6</v>
      </c>
      <c r="L296" s="9">
        <v>7</v>
      </c>
      <c r="M296" s="9">
        <v>9</v>
      </c>
      <c r="N296" s="9">
        <v>35</v>
      </c>
      <c r="O296" t="b">
        <f>OR(Dataset!J296&gt;10,Dataset!L296&gt;5)</f>
        <v>1</v>
      </c>
      <c r="P296" t="b">
        <f>OR(I296&gt;100000,Dataset!M296&gt;=9,Dataset!G296="Boston")</f>
        <v>1</v>
      </c>
      <c r="Q296" t="b">
        <f t="shared" si="12"/>
        <v>0</v>
      </c>
      <c r="R296" t="b">
        <f t="shared" si="13"/>
        <v>0</v>
      </c>
      <c r="S296" t="str">
        <f t="shared" si="14"/>
        <v>Moderate</v>
      </c>
      <c r="T296" t="str">
        <v>Moderate</v>
      </c>
    </row>
    <row r="297" spans="1:20" x14ac:dyDescent="0.45">
      <c r="A297" s="9" t="s">
        <v>116</v>
      </c>
      <c r="B297" s="9" t="s">
        <v>117</v>
      </c>
      <c r="C297" s="9" t="s">
        <v>131</v>
      </c>
      <c r="D297" s="9" t="s">
        <v>123</v>
      </c>
      <c r="E297" s="9" t="s">
        <v>140</v>
      </c>
      <c r="F297" s="9" t="s">
        <v>128</v>
      </c>
      <c r="G297" s="9" t="s">
        <v>130</v>
      </c>
      <c r="H297" s="9">
        <v>29</v>
      </c>
      <c r="I297" s="9">
        <v>65205</v>
      </c>
      <c r="J297" s="9">
        <v>17</v>
      </c>
      <c r="K297" s="9">
        <v>6</v>
      </c>
      <c r="L297" s="9">
        <v>9</v>
      </c>
      <c r="M297" s="9">
        <v>7</v>
      </c>
      <c r="N297" s="9">
        <v>20</v>
      </c>
      <c r="O297" t="b">
        <f>OR(Dataset!J297&gt;10,Dataset!L297&gt;5)</f>
        <v>1</v>
      </c>
      <c r="P297" t="b">
        <f>OR(I297&gt;100000,Dataset!M297&gt;=9,Dataset!G297="Boston")</f>
        <v>0</v>
      </c>
      <c r="Q297" t="b">
        <f t="shared" si="12"/>
        <v>0</v>
      </c>
      <c r="R297" t="b">
        <f t="shared" si="13"/>
        <v>0</v>
      </c>
      <c r="S297" t="str">
        <f t="shared" si="14"/>
        <v>Moderate</v>
      </c>
      <c r="T297" t="str">
        <v>Moderate</v>
      </c>
    </row>
    <row r="298" spans="1:20" x14ac:dyDescent="0.45">
      <c r="A298" s="9" t="s">
        <v>136</v>
      </c>
      <c r="B298" s="9" t="s">
        <v>126</v>
      </c>
      <c r="C298" s="9" t="s">
        <v>111</v>
      </c>
      <c r="D298" s="9" t="s">
        <v>123</v>
      </c>
      <c r="E298" s="9" t="s">
        <v>140</v>
      </c>
      <c r="F298" s="9" t="s">
        <v>128</v>
      </c>
      <c r="G298" s="9" t="s">
        <v>125</v>
      </c>
      <c r="H298" s="9">
        <v>27</v>
      </c>
      <c r="I298" s="9">
        <v>96852</v>
      </c>
      <c r="J298" s="9">
        <v>17</v>
      </c>
      <c r="K298" s="9">
        <v>3</v>
      </c>
      <c r="L298" s="9">
        <v>1</v>
      </c>
      <c r="M298" s="9">
        <v>4</v>
      </c>
      <c r="N298" s="9">
        <v>34</v>
      </c>
      <c r="O298" t="b">
        <f>OR(Dataset!J298&gt;10,Dataset!L298&gt;5)</f>
        <v>1</v>
      </c>
      <c r="P298" t="b">
        <f>OR(I298&gt;100000,Dataset!M298&gt;=9,Dataset!G298="Boston")</f>
        <v>1</v>
      </c>
      <c r="Q298" t="b">
        <f t="shared" si="12"/>
        <v>0</v>
      </c>
      <c r="R298" t="b">
        <f t="shared" si="13"/>
        <v>0</v>
      </c>
      <c r="S298" t="str">
        <f t="shared" si="14"/>
        <v>Well Paid</v>
      </c>
      <c r="T298" t="str">
        <v>Well Paid</v>
      </c>
    </row>
    <row r="299" spans="1:20" x14ac:dyDescent="0.45">
      <c r="A299" s="8" t="s">
        <v>116</v>
      </c>
      <c r="B299" s="8" t="s">
        <v>117</v>
      </c>
      <c r="C299" s="8" t="s">
        <v>118</v>
      </c>
      <c r="D299" s="8" t="s">
        <v>134</v>
      </c>
      <c r="E299" s="8" t="s">
        <v>124</v>
      </c>
      <c r="F299" s="8" t="s">
        <v>120</v>
      </c>
      <c r="G299" s="8" t="s">
        <v>115</v>
      </c>
      <c r="H299" s="8">
        <v>33</v>
      </c>
      <c r="I299" s="8">
        <v>49611</v>
      </c>
      <c r="J299" s="8">
        <v>17</v>
      </c>
      <c r="K299" s="8">
        <v>8</v>
      </c>
      <c r="L299" s="8">
        <v>14</v>
      </c>
      <c r="M299" s="8">
        <v>8</v>
      </c>
      <c r="N299" s="8">
        <v>43</v>
      </c>
      <c r="O299" t="b">
        <f>OR(Dataset!J299&gt;10,Dataset!L299&gt;5)</f>
        <v>1</v>
      </c>
      <c r="P299" t="b">
        <f>OR(I299&gt;100000,Dataset!M299&gt;=9,Dataset!G299="Boston")</f>
        <v>0</v>
      </c>
      <c r="Q299" t="b">
        <f t="shared" si="12"/>
        <v>0</v>
      </c>
      <c r="R299" t="b">
        <f t="shared" si="13"/>
        <v>0</v>
      </c>
      <c r="S299" t="str">
        <f t="shared" si="14"/>
        <v>Moderate</v>
      </c>
      <c r="T299" t="str">
        <v>Moderate</v>
      </c>
    </row>
    <row r="300" spans="1:20" x14ac:dyDescent="0.45">
      <c r="A300" s="9" t="s">
        <v>129</v>
      </c>
      <c r="B300" s="9" t="s">
        <v>110</v>
      </c>
      <c r="C300" s="9" t="s">
        <v>131</v>
      </c>
      <c r="D300" s="9" t="s">
        <v>123</v>
      </c>
      <c r="E300" s="9" t="s">
        <v>135</v>
      </c>
      <c r="F300" s="9" t="s">
        <v>128</v>
      </c>
      <c r="G300" s="9" t="s">
        <v>125</v>
      </c>
      <c r="H300" s="9">
        <v>60</v>
      </c>
      <c r="I300" s="9">
        <v>60431</v>
      </c>
      <c r="J300" s="9">
        <v>17</v>
      </c>
      <c r="K300" s="9">
        <v>12</v>
      </c>
      <c r="L300" s="9">
        <v>2</v>
      </c>
      <c r="M300" s="9">
        <v>7</v>
      </c>
      <c r="N300" s="9">
        <v>37</v>
      </c>
      <c r="O300" t="b">
        <f>OR(Dataset!J300&gt;10,Dataset!L300&gt;5)</f>
        <v>1</v>
      </c>
      <c r="P300" t="b">
        <f>OR(I300&gt;100000,Dataset!M300&gt;=9,Dataset!G300="Boston")</f>
        <v>1</v>
      </c>
      <c r="Q300" t="b">
        <f t="shared" si="12"/>
        <v>0</v>
      </c>
      <c r="R300" t="b">
        <f t="shared" si="13"/>
        <v>0</v>
      </c>
      <c r="S300" t="str">
        <f t="shared" si="14"/>
        <v>Moderate</v>
      </c>
      <c r="T300" t="str">
        <v>Moderate</v>
      </c>
    </row>
    <row r="301" spans="1:20" x14ac:dyDescent="0.45">
      <c r="A301" s="8" t="s">
        <v>136</v>
      </c>
      <c r="B301" s="8" t="s">
        <v>110</v>
      </c>
      <c r="C301" s="8" t="s">
        <v>111</v>
      </c>
      <c r="D301" s="8" t="s">
        <v>112</v>
      </c>
      <c r="E301" s="8" t="s">
        <v>124</v>
      </c>
      <c r="F301" s="8" t="s">
        <v>120</v>
      </c>
      <c r="G301" s="8" t="s">
        <v>125</v>
      </c>
      <c r="H301" s="8">
        <v>45</v>
      </c>
      <c r="I301" s="8">
        <v>92522</v>
      </c>
      <c r="J301" s="8">
        <v>17</v>
      </c>
      <c r="K301" s="8">
        <v>8</v>
      </c>
      <c r="L301" s="8">
        <v>14</v>
      </c>
      <c r="M301" s="8">
        <v>5</v>
      </c>
      <c r="N301" s="8">
        <v>39</v>
      </c>
      <c r="O301" t="b">
        <f>OR(Dataset!J301&gt;10,Dataset!L301&gt;5)</f>
        <v>1</v>
      </c>
      <c r="P301" t="b">
        <f>OR(I301&gt;100000,Dataset!M301&gt;=9,Dataset!G301="Boston")</f>
        <v>1</v>
      </c>
      <c r="Q301" t="b">
        <f t="shared" si="12"/>
        <v>0</v>
      </c>
      <c r="R301" t="b">
        <f t="shared" si="13"/>
        <v>0</v>
      </c>
      <c r="S301" t="str">
        <f t="shared" si="14"/>
        <v>Well Paid</v>
      </c>
      <c r="T301" t="str">
        <v>Well Paid</v>
      </c>
    </row>
    <row r="302" spans="1:20" x14ac:dyDescent="0.45">
      <c r="A302" s="8" t="s">
        <v>122</v>
      </c>
      <c r="B302" s="8" t="s">
        <v>110</v>
      </c>
      <c r="C302" s="8" t="s">
        <v>131</v>
      </c>
      <c r="D302" s="8" t="s">
        <v>123</v>
      </c>
      <c r="E302" s="8" t="s">
        <v>140</v>
      </c>
      <c r="F302" s="8" t="s">
        <v>120</v>
      </c>
      <c r="G302" s="8" t="s">
        <v>133</v>
      </c>
      <c r="H302" s="8">
        <v>55</v>
      </c>
      <c r="I302" s="8">
        <v>60403</v>
      </c>
      <c r="J302" s="8">
        <v>16</v>
      </c>
      <c r="K302" s="8">
        <v>9</v>
      </c>
      <c r="L302" s="8">
        <v>2</v>
      </c>
      <c r="M302" s="8">
        <v>2</v>
      </c>
      <c r="N302" s="8">
        <v>25</v>
      </c>
      <c r="O302" t="b">
        <f>OR(Dataset!J302&gt;10,Dataset!L302&gt;5)</f>
        <v>1</v>
      </c>
      <c r="P302" t="b">
        <f>OR(I302&gt;100000,Dataset!M302&gt;=9,Dataset!G302="Boston")</f>
        <v>0</v>
      </c>
      <c r="Q302" t="b">
        <f t="shared" si="12"/>
        <v>0</v>
      </c>
      <c r="R302" t="b">
        <f t="shared" si="13"/>
        <v>0</v>
      </c>
      <c r="S302" t="str">
        <f t="shared" si="14"/>
        <v>Moderate</v>
      </c>
      <c r="T302" t="str">
        <v>Moderate</v>
      </c>
    </row>
    <row r="303" spans="1:20" x14ac:dyDescent="0.45">
      <c r="A303" s="9" t="s">
        <v>143</v>
      </c>
      <c r="B303" s="9" t="s">
        <v>126</v>
      </c>
      <c r="C303" s="9" t="s">
        <v>139</v>
      </c>
      <c r="D303" s="9" t="s">
        <v>112</v>
      </c>
      <c r="E303" s="9" t="s">
        <v>137</v>
      </c>
      <c r="F303" s="9" t="s">
        <v>128</v>
      </c>
      <c r="G303" s="9" t="s">
        <v>121</v>
      </c>
      <c r="H303" s="9">
        <v>53</v>
      </c>
      <c r="I303" s="9">
        <v>106449</v>
      </c>
      <c r="J303" s="9">
        <v>16</v>
      </c>
      <c r="K303" s="9">
        <v>19</v>
      </c>
      <c r="L303" s="9">
        <v>1</v>
      </c>
      <c r="M303" s="9">
        <v>1</v>
      </c>
      <c r="N303" s="9">
        <v>45</v>
      </c>
      <c r="O303" t="b">
        <f>OR(Dataset!J303&gt;10,Dataset!L303&gt;5)</f>
        <v>1</v>
      </c>
      <c r="P303" t="b">
        <f>OR(I303&gt;100000,Dataset!M303&gt;=9,Dataset!G303="Boston")</f>
        <v>1</v>
      </c>
      <c r="Q303" t="b">
        <f t="shared" si="12"/>
        <v>0</v>
      </c>
      <c r="R303" t="b">
        <f t="shared" si="13"/>
        <v>0</v>
      </c>
      <c r="S303" t="str">
        <f t="shared" si="14"/>
        <v>Well Paid</v>
      </c>
      <c r="T303" t="str">
        <v>Well Paid</v>
      </c>
    </row>
    <row r="304" spans="1:20" x14ac:dyDescent="0.45">
      <c r="A304" s="8" t="s">
        <v>129</v>
      </c>
      <c r="B304" s="8" t="s">
        <v>117</v>
      </c>
      <c r="C304" s="8" t="s">
        <v>111</v>
      </c>
      <c r="D304" s="8" t="s">
        <v>123</v>
      </c>
      <c r="E304" s="8" t="s">
        <v>124</v>
      </c>
      <c r="F304" s="8" t="s">
        <v>128</v>
      </c>
      <c r="G304" s="8" t="s">
        <v>121</v>
      </c>
      <c r="H304" s="8">
        <v>27</v>
      </c>
      <c r="I304" s="8">
        <v>108471</v>
      </c>
      <c r="J304" s="8">
        <v>16</v>
      </c>
      <c r="K304" s="8">
        <v>12</v>
      </c>
      <c r="L304" s="8">
        <v>5</v>
      </c>
      <c r="M304" s="8">
        <v>8</v>
      </c>
      <c r="N304" s="8">
        <v>50</v>
      </c>
      <c r="O304" t="b">
        <f>OR(Dataset!J304&gt;10,Dataset!L304&gt;5)</f>
        <v>1</v>
      </c>
      <c r="P304" t="b">
        <f>OR(I304&gt;100000,Dataset!M304&gt;=9,Dataset!G304="Boston")</f>
        <v>1</v>
      </c>
      <c r="Q304" t="b">
        <f t="shared" si="12"/>
        <v>0</v>
      </c>
      <c r="R304" t="b">
        <f t="shared" si="13"/>
        <v>0</v>
      </c>
      <c r="S304" t="str">
        <f t="shared" si="14"/>
        <v>Well Paid</v>
      </c>
      <c r="T304" t="str">
        <v>Well Paid</v>
      </c>
    </row>
    <row r="305" spans="1:20" x14ac:dyDescent="0.45">
      <c r="A305" s="9" t="s">
        <v>136</v>
      </c>
      <c r="B305" s="9" t="s">
        <v>110</v>
      </c>
      <c r="C305" s="9" t="s">
        <v>118</v>
      </c>
      <c r="D305" s="9" t="s">
        <v>123</v>
      </c>
      <c r="E305" s="9" t="s">
        <v>127</v>
      </c>
      <c r="F305" s="9" t="s">
        <v>128</v>
      </c>
      <c r="G305" s="9" t="s">
        <v>133</v>
      </c>
      <c r="H305" s="9">
        <v>44</v>
      </c>
      <c r="I305" s="9">
        <v>50131</v>
      </c>
      <c r="J305" s="9">
        <v>16</v>
      </c>
      <c r="K305" s="9">
        <v>2</v>
      </c>
      <c r="L305" s="9">
        <v>2</v>
      </c>
      <c r="M305" s="9">
        <v>4</v>
      </c>
      <c r="N305" s="9">
        <v>30</v>
      </c>
      <c r="O305" t="b">
        <f>OR(Dataset!J305&gt;10,Dataset!L305&gt;5)</f>
        <v>1</v>
      </c>
      <c r="P305" t="b">
        <f>OR(I305&gt;100000,Dataset!M305&gt;=9,Dataset!G305="Boston")</f>
        <v>0</v>
      </c>
      <c r="Q305" t="b">
        <f t="shared" si="12"/>
        <v>0</v>
      </c>
      <c r="R305" t="b">
        <f t="shared" si="13"/>
        <v>0</v>
      </c>
      <c r="S305" t="str">
        <f t="shared" si="14"/>
        <v>Moderate</v>
      </c>
      <c r="T305" t="str">
        <v>Moderate</v>
      </c>
    </row>
    <row r="306" spans="1:20" x14ac:dyDescent="0.45">
      <c r="A306" s="8" t="s">
        <v>143</v>
      </c>
      <c r="B306" s="8" t="s">
        <v>126</v>
      </c>
      <c r="C306" s="8" t="s">
        <v>111</v>
      </c>
      <c r="D306" s="8" t="s">
        <v>132</v>
      </c>
      <c r="E306" s="8" t="s">
        <v>119</v>
      </c>
      <c r="F306" s="8" t="s">
        <v>120</v>
      </c>
      <c r="G306" s="8" t="s">
        <v>115</v>
      </c>
      <c r="H306" s="8">
        <v>62</v>
      </c>
      <c r="I306" s="8">
        <v>114227</v>
      </c>
      <c r="J306" s="8">
        <v>16</v>
      </c>
      <c r="K306" s="8">
        <v>14</v>
      </c>
      <c r="L306" s="8">
        <v>7</v>
      </c>
      <c r="M306" s="8">
        <v>6</v>
      </c>
      <c r="N306" s="8">
        <v>29</v>
      </c>
      <c r="O306" t="b">
        <f>OR(Dataset!J306&gt;10,Dataset!L306&gt;5)</f>
        <v>1</v>
      </c>
      <c r="P306" t="b">
        <f>OR(I306&gt;100000,Dataset!M306&gt;=9,Dataset!G306="Boston")</f>
        <v>1</v>
      </c>
      <c r="Q306" t="b">
        <f t="shared" si="12"/>
        <v>0</v>
      </c>
      <c r="R306" t="b">
        <f t="shared" si="13"/>
        <v>0</v>
      </c>
      <c r="S306" t="str">
        <f t="shared" si="14"/>
        <v>Well Paid</v>
      </c>
      <c r="T306" t="str">
        <v>Well Paid</v>
      </c>
    </row>
    <row r="307" spans="1:20" x14ac:dyDescent="0.45">
      <c r="A307" s="8" t="s">
        <v>116</v>
      </c>
      <c r="B307" s="8" t="s">
        <v>126</v>
      </c>
      <c r="C307" s="8" t="s">
        <v>139</v>
      </c>
      <c r="D307" s="8" t="s">
        <v>112</v>
      </c>
      <c r="E307" s="8" t="s">
        <v>140</v>
      </c>
      <c r="F307" s="8" t="s">
        <v>114</v>
      </c>
      <c r="G307" s="8" t="s">
        <v>121</v>
      </c>
      <c r="H307" s="8">
        <v>62</v>
      </c>
      <c r="I307" s="8">
        <v>42237</v>
      </c>
      <c r="J307" s="8">
        <v>16</v>
      </c>
      <c r="K307" s="8">
        <v>3</v>
      </c>
      <c r="L307" s="8">
        <v>13</v>
      </c>
      <c r="M307" s="8">
        <v>5</v>
      </c>
      <c r="N307" s="8">
        <v>37</v>
      </c>
      <c r="O307" t="b">
        <f>OR(Dataset!J307&gt;10,Dataset!L307&gt;5)</f>
        <v>1</v>
      </c>
      <c r="P307" t="b">
        <f>OR(I307&gt;100000,Dataset!M307&gt;=9,Dataset!G307="Boston")</f>
        <v>0</v>
      </c>
      <c r="Q307" t="b">
        <f t="shared" si="12"/>
        <v>0</v>
      </c>
      <c r="R307" t="b">
        <f t="shared" si="13"/>
        <v>0</v>
      </c>
      <c r="S307" t="str">
        <f t="shared" si="14"/>
        <v>Moderate</v>
      </c>
      <c r="T307" t="str">
        <v>Moderate</v>
      </c>
    </row>
    <row r="308" spans="1:20" x14ac:dyDescent="0.45">
      <c r="A308" s="8" t="s">
        <v>141</v>
      </c>
      <c r="B308" s="8" t="s">
        <v>126</v>
      </c>
      <c r="C308" s="8" t="s">
        <v>118</v>
      </c>
      <c r="D308" s="8" t="s">
        <v>123</v>
      </c>
      <c r="E308" s="8" t="s">
        <v>140</v>
      </c>
      <c r="F308" s="8" t="s">
        <v>114</v>
      </c>
      <c r="G308" s="8" t="s">
        <v>142</v>
      </c>
      <c r="H308" s="8">
        <v>24</v>
      </c>
      <c r="I308" s="8">
        <v>61897</v>
      </c>
      <c r="J308" s="8">
        <v>16</v>
      </c>
      <c r="K308" s="8">
        <v>11</v>
      </c>
      <c r="L308" s="8">
        <v>7</v>
      </c>
      <c r="M308" s="8">
        <v>6</v>
      </c>
      <c r="N308" s="8">
        <v>33</v>
      </c>
      <c r="O308" t="b">
        <f>OR(Dataset!J308&gt;10,Dataset!L308&gt;5)</f>
        <v>1</v>
      </c>
      <c r="P308" t="b">
        <f>OR(I308&gt;100000,Dataset!M308&gt;=9,Dataset!G308="Boston")</f>
        <v>0</v>
      </c>
      <c r="Q308" t="b">
        <f t="shared" si="12"/>
        <v>0</v>
      </c>
      <c r="R308" t="b">
        <f t="shared" si="13"/>
        <v>0</v>
      </c>
      <c r="S308" t="str">
        <f t="shared" si="14"/>
        <v>Moderate</v>
      </c>
      <c r="T308" t="str">
        <v>Moderate</v>
      </c>
    </row>
    <row r="309" spans="1:20" x14ac:dyDescent="0.45">
      <c r="A309" s="9" t="s">
        <v>109</v>
      </c>
      <c r="B309" s="9" t="s">
        <v>110</v>
      </c>
      <c r="C309" s="9" t="s">
        <v>111</v>
      </c>
      <c r="D309" s="9" t="s">
        <v>132</v>
      </c>
      <c r="E309" s="9" t="s">
        <v>127</v>
      </c>
      <c r="F309" s="9" t="s">
        <v>120</v>
      </c>
      <c r="G309" s="9" t="s">
        <v>115</v>
      </c>
      <c r="H309" s="9">
        <v>30</v>
      </c>
      <c r="I309" s="9">
        <v>74757</v>
      </c>
      <c r="J309" s="9">
        <v>16</v>
      </c>
      <c r="K309" s="9">
        <v>5</v>
      </c>
      <c r="L309" s="9">
        <v>11</v>
      </c>
      <c r="M309" s="9">
        <v>4</v>
      </c>
      <c r="N309" s="9">
        <v>58</v>
      </c>
      <c r="O309" t="b">
        <f>OR(Dataset!J309&gt;10,Dataset!L309&gt;5)</f>
        <v>1</v>
      </c>
      <c r="P309" t="b">
        <f>OR(I309&gt;100000,Dataset!M309&gt;=9,Dataset!G309="Boston")</f>
        <v>0</v>
      </c>
      <c r="Q309" t="b">
        <f t="shared" si="12"/>
        <v>0</v>
      </c>
      <c r="R309" t="b">
        <f t="shared" si="13"/>
        <v>1</v>
      </c>
      <c r="S309" t="str">
        <f t="shared" si="14"/>
        <v>Moderate</v>
      </c>
      <c r="T309" t="str">
        <v>Moderate</v>
      </c>
    </row>
    <row r="310" spans="1:20" x14ac:dyDescent="0.45">
      <c r="A310" s="8" t="s">
        <v>129</v>
      </c>
      <c r="B310" s="8" t="s">
        <v>110</v>
      </c>
      <c r="C310" s="8" t="s">
        <v>118</v>
      </c>
      <c r="D310" s="8" t="s">
        <v>132</v>
      </c>
      <c r="E310" s="8" t="s">
        <v>137</v>
      </c>
      <c r="F310" s="8" t="s">
        <v>114</v>
      </c>
      <c r="G310" s="8" t="s">
        <v>138</v>
      </c>
      <c r="H310" s="8">
        <v>56</v>
      </c>
      <c r="I310" s="8">
        <v>108860</v>
      </c>
      <c r="J310" s="8">
        <v>16</v>
      </c>
      <c r="K310" s="8">
        <v>16</v>
      </c>
      <c r="L310" s="8">
        <v>8</v>
      </c>
      <c r="M310" s="8">
        <v>4</v>
      </c>
      <c r="N310" s="8">
        <v>53</v>
      </c>
      <c r="O310" t="b">
        <f>OR(Dataset!J310&gt;10,Dataset!L310&gt;5)</f>
        <v>1</v>
      </c>
      <c r="P310" t="b">
        <f>OR(I310&gt;100000,Dataset!M310&gt;=9,Dataset!G310="Boston")</f>
        <v>1</v>
      </c>
      <c r="Q310" t="b">
        <f t="shared" si="12"/>
        <v>0</v>
      </c>
      <c r="R310" t="b">
        <f t="shared" si="13"/>
        <v>0</v>
      </c>
      <c r="S310" t="str">
        <f t="shared" si="14"/>
        <v>Well Paid</v>
      </c>
      <c r="T310" t="str">
        <v>Well Paid</v>
      </c>
    </row>
    <row r="311" spans="1:20" x14ac:dyDescent="0.45">
      <c r="A311" s="9" t="s">
        <v>136</v>
      </c>
      <c r="B311" s="9" t="s">
        <v>126</v>
      </c>
      <c r="C311" s="9" t="s">
        <v>118</v>
      </c>
      <c r="D311" s="9" t="s">
        <v>132</v>
      </c>
      <c r="E311" s="9" t="s">
        <v>135</v>
      </c>
      <c r="F311" s="9" t="s">
        <v>128</v>
      </c>
      <c r="G311" s="9" t="s">
        <v>142</v>
      </c>
      <c r="H311" s="9">
        <v>61</v>
      </c>
      <c r="I311" s="9">
        <v>85668</v>
      </c>
      <c r="J311" s="9">
        <v>16</v>
      </c>
      <c r="K311" s="9">
        <v>18</v>
      </c>
      <c r="L311" s="9">
        <v>10</v>
      </c>
      <c r="M311" s="9">
        <v>6</v>
      </c>
      <c r="N311" s="9">
        <v>26</v>
      </c>
      <c r="O311" t="b">
        <f>OR(Dataset!J311&gt;10,Dataset!L311&gt;5)</f>
        <v>1</v>
      </c>
      <c r="P311" t="b">
        <f>OR(I311&gt;100000,Dataset!M311&gt;=9,Dataset!G311="Boston")</f>
        <v>0</v>
      </c>
      <c r="Q311" t="b">
        <f t="shared" si="12"/>
        <v>0</v>
      </c>
      <c r="R311" t="b">
        <f t="shared" si="13"/>
        <v>0</v>
      </c>
      <c r="S311" t="str">
        <f t="shared" si="14"/>
        <v>Well Paid</v>
      </c>
      <c r="T311" t="str">
        <v>Well Paid</v>
      </c>
    </row>
    <row r="312" spans="1:20" x14ac:dyDescent="0.45">
      <c r="A312" s="8" t="s">
        <v>109</v>
      </c>
      <c r="B312" s="8" t="s">
        <v>126</v>
      </c>
      <c r="C312" s="8" t="s">
        <v>118</v>
      </c>
      <c r="D312" s="8" t="s">
        <v>112</v>
      </c>
      <c r="E312" s="8" t="s">
        <v>127</v>
      </c>
      <c r="F312" s="8" t="s">
        <v>128</v>
      </c>
      <c r="G312" s="8" t="s">
        <v>125</v>
      </c>
      <c r="H312" s="8">
        <v>47</v>
      </c>
      <c r="I312" s="8">
        <v>35744</v>
      </c>
      <c r="J312" s="8">
        <v>15</v>
      </c>
      <c r="K312" s="8">
        <v>10</v>
      </c>
      <c r="L312" s="8">
        <v>7</v>
      </c>
      <c r="M312" s="8">
        <v>1</v>
      </c>
      <c r="N312" s="8">
        <v>45</v>
      </c>
      <c r="O312" t="b">
        <f>OR(Dataset!J312&gt;10,Dataset!L312&gt;5)</f>
        <v>1</v>
      </c>
      <c r="P312" t="b">
        <f>OR(I312&gt;100000,Dataset!M312&gt;=9,Dataset!G312="Boston")</f>
        <v>1</v>
      </c>
      <c r="Q312" t="b">
        <f t="shared" si="12"/>
        <v>0</v>
      </c>
      <c r="R312" t="b">
        <f t="shared" si="13"/>
        <v>1</v>
      </c>
      <c r="S312" t="str">
        <f t="shared" si="14"/>
        <v>Moderate</v>
      </c>
      <c r="T312" t="str">
        <v>Moderate</v>
      </c>
    </row>
    <row r="313" spans="1:20" x14ac:dyDescent="0.45">
      <c r="A313" s="8" t="s">
        <v>143</v>
      </c>
      <c r="B313" s="8" t="s">
        <v>126</v>
      </c>
      <c r="C313" s="8" t="s">
        <v>118</v>
      </c>
      <c r="D313" s="8" t="s">
        <v>134</v>
      </c>
      <c r="E313" s="8" t="s">
        <v>135</v>
      </c>
      <c r="F313" s="8" t="s">
        <v>128</v>
      </c>
      <c r="G313" s="8" t="s">
        <v>121</v>
      </c>
      <c r="H313" s="8">
        <v>46</v>
      </c>
      <c r="I313" s="8">
        <v>81971</v>
      </c>
      <c r="J313" s="8">
        <v>15</v>
      </c>
      <c r="K313" s="8">
        <v>13</v>
      </c>
      <c r="L313" s="8">
        <v>10</v>
      </c>
      <c r="M313" s="8">
        <v>3</v>
      </c>
      <c r="N313" s="8">
        <v>44</v>
      </c>
      <c r="O313" t="b">
        <f>OR(Dataset!J313&gt;10,Dataset!L313&gt;5)</f>
        <v>1</v>
      </c>
      <c r="P313" t="b">
        <f>OR(I313&gt;100000,Dataset!M313&gt;=9,Dataset!G313="Boston")</f>
        <v>0</v>
      </c>
      <c r="Q313" t="b">
        <f t="shared" si="12"/>
        <v>0</v>
      </c>
      <c r="R313" t="b">
        <f t="shared" si="13"/>
        <v>0</v>
      </c>
      <c r="S313" t="str">
        <f t="shared" si="14"/>
        <v>Well Paid</v>
      </c>
      <c r="T313" t="str">
        <v>Well Paid</v>
      </c>
    </row>
    <row r="314" spans="1:20" x14ac:dyDescent="0.45">
      <c r="A314" s="8" t="s">
        <v>129</v>
      </c>
      <c r="B314" s="8" t="s">
        <v>126</v>
      </c>
      <c r="C314" s="8" t="s">
        <v>131</v>
      </c>
      <c r="D314" s="8" t="s">
        <v>112</v>
      </c>
      <c r="E314" s="8" t="s">
        <v>140</v>
      </c>
      <c r="F314" s="8" t="s">
        <v>128</v>
      </c>
      <c r="G314" s="8" t="s">
        <v>130</v>
      </c>
      <c r="H314" s="8">
        <v>30</v>
      </c>
      <c r="I314" s="8">
        <v>92320</v>
      </c>
      <c r="J314" s="8">
        <v>15</v>
      </c>
      <c r="K314" s="8">
        <v>4</v>
      </c>
      <c r="L314" s="8">
        <v>1</v>
      </c>
      <c r="M314" s="8">
        <v>1</v>
      </c>
      <c r="N314" s="8">
        <v>35</v>
      </c>
      <c r="O314" t="b">
        <f>OR(Dataset!J314&gt;10,Dataset!L314&gt;5)</f>
        <v>1</v>
      </c>
      <c r="P314" t="b">
        <f>OR(I314&gt;100000,Dataset!M314&gt;=9,Dataset!G314="Boston")</f>
        <v>0</v>
      </c>
      <c r="Q314" t="b">
        <f t="shared" si="12"/>
        <v>0</v>
      </c>
      <c r="R314" t="b">
        <f t="shared" si="13"/>
        <v>0</v>
      </c>
      <c r="S314" t="str">
        <f t="shared" si="14"/>
        <v>Well Paid</v>
      </c>
      <c r="T314" t="str">
        <v>Well Paid</v>
      </c>
    </row>
    <row r="315" spans="1:20" x14ac:dyDescent="0.45">
      <c r="A315" s="8" t="s">
        <v>129</v>
      </c>
      <c r="B315" s="8" t="s">
        <v>110</v>
      </c>
      <c r="C315" s="8" t="s">
        <v>139</v>
      </c>
      <c r="D315" s="8" t="s">
        <v>112</v>
      </c>
      <c r="E315" s="8" t="s">
        <v>113</v>
      </c>
      <c r="F315" s="8" t="s">
        <v>120</v>
      </c>
      <c r="G315" s="8" t="s">
        <v>121</v>
      </c>
      <c r="H315" s="8">
        <v>55</v>
      </c>
      <c r="I315" s="8">
        <v>100721</v>
      </c>
      <c r="J315" s="8">
        <v>15</v>
      </c>
      <c r="K315" s="8">
        <v>5</v>
      </c>
      <c r="L315" s="8">
        <v>1</v>
      </c>
      <c r="M315" s="8">
        <v>1</v>
      </c>
      <c r="N315" s="8">
        <v>44</v>
      </c>
      <c r="O315" t="b">
        <f>OR(Dataset!J315&gt;10,Dataset!L315&gt;5)</f>
        <v>1</v>
      </c>
      <c r="P315" t="b">
        <f>OR(I315&gt;100000,Dataset!M315&gt;=9,Dataset!G315="Boston")</f>
        <v>1</v>
      </c>
      <c r="Q315" t="b">
        <f t="shared" si="12"/>
        <v>0</v>
      </c>
      <c r="R315" t="b">
        <f t="shared" si="13"/>
        <v>0</v>
      </c>
      <c r="S315" t="str">
        <f t="shared" si="14"/>
        <v>Well Paid</v>
      </c>
      <c r="T315" t="str">
        <v>Well Paid</v>
      </c>
    </row>
    <row r="316" spans="1:20" x14ac:dyDescent="0.45">
      <c r="A316" s="8" t="s">
        <v>143</v>
      </c>
      <c r="B316" s="8" t="s">
        <v>126</v>
      </c>
      <c r="C316" s="8" t="s">
        <v>118</v>
      </c>
      <c r="D316" s="8" t="s">
        <v>112</v>
      </c>
      <c r="E316" s="8" t="s">
        <v>124</v>
      </c>
      <c r="F316" s="8" t="s">
        <v>120</v>
      </c>
      <c r="G316" s="8" t="s">
        <v>121</v>
      </c>
      <c r="H316" s="8">
        <v>30</v>
      </c>
      <c r="I316" s="8">
        <v>65596</v>
      </c>
      <c r="J316" s="8">
        <v>15</v>
      </c>
      <c r="K316" s="8">
        <v>8</v>
      </c>
      <c r="L316" s="8">
        <v>2</v>
      </c>
      <c r="M316" s="8">
        <v>6</v>
      </c>
      <c r="N316" s="8">
        <v>34</v>
      </c>
      <c r="O316" t="b">
        <f>OR(Dataset!J316&gt;10,Dataset!L316&gt;5)</f>
        <v>1</v>
      </c>
      <c r="P316" t="b">
        <f>OR(I316&gt;100000,Dataset!M316&gt;=9,Dataset!G316="Boston")</f>
        <v>0</v>
      </c>
      <c r="Q316" t="b">
        <f t="shared" si="12"/>
        <v>0</v>
      </c>
      <c r="R316" t="b">
        <f t="shared" si="13"/>
        <v>0</v>
      </c>
      <c r="S316" t="str">
        <f t="shared" si="14"/>
        <v>Moderate</v>
      </c>
      <c r="T316" t="str">
        <v>Moderate</v>
      </c>
    </row>
    <row r="317" spans="1:20" x14ac:dyDescent="0.45">
      <c r="A317" s="8" t="s">
        <v>143</v>
      </c>
      <c r="B317" s="8" t="s">
        <v>117</v>
      </c>
      <c r="C317" s="8" t="s">
        <v>131</v>
      </c>
      <c r="D317" s="8" t="s">
        <v>112</v>
      </c>
      <c r="E317" s="8" t="s">
        <v>119</v>
      </c>
      <c r="F317" s="8" t="s">
        <v>128</v>
      </c>
      <c r="G317" s="8" t="s">
        <v>142</v>
      </c>
      <c r="H317" s="8">
        <v>49</v>
      </c>
      <c r="I317" s="8">
        <v>53478</v>
      </c>
      <c r="J317" s="8">
        <v>15</v>
      </c>
      <c r="K317" s="8">
        <v>12</v>
      </c>
      <c r="L317" s="8">
        <v>6</v>
      </c>
      <c r="M317" s="8">
        <v>4</v>
      </c>
      <c r="N317" s="8">
        <v>36</v>
      </c>
      <c r="O317" t="b">
        <f>OR(Dataset!J317&gt;10,Dataset!L317&gt;5)</f>
        <v>1</v>
      </c>
      <c r="P317" t="b">
        <f>OR(I317&gt;100000,Dataset!M317&gt;=9,Dataset!G317="Boston")</f>
        <v>0</v>
      </c>
      <c r="Q317" t="b">
        <f t="shared" si="12"/>
        <v>0</v>
      </c>
      <c r="R317" t="b">
        <f t="shared" si="13"/>
        <v>0</v>
      </c>
      <c r="S317" t="str">
        <f t="shared" si="14"/>
        <v>Moderate</v>
      </c>
      <c r="T317" t="str">
        <v>Moderate</v>
      </c>
    </row>
    <row r="318" spans="1:20" x14ac:dyDescent="0.45">
      <c r="A318" s="9" t="s">
        <v>143</v>
      </c>
      <c r="B318" s="9" t="s">
        <v>126</v>
      </c>
      <c r="C318" s="9" t="s">
        <v>131</v>
      </c>
      <c r="D318" s="9" t="s">
        <v>134</v>
      </c>
      <c r="E318" s="9" t="s">
        <v>113</v>
      </c>
      <c r="F318" s="9" t="s">
        <v>128</v>
      </c>
      <c r="G318" s="9" t="s">
        <v>121</v>
      </c>
      <c r="H318" s="9">
        <v>60</v>
      </c>
      <c r="I318" s="9">
        <v>115140</v>
      </c>
      <c r="J318" s="9">
        <v>15</v>
      </c>
      <c r="K318" s="9">
        <v>19</v>
      </c>
      <c r="L318" s="9">
        <v>14</v>
      </c>
      <c r="M318" s="9">
        <v>1</v>
      </c>
      <c r="N318" s="9">
        <v>41</v>
      </c>
      <c r="O318" t="b">
        <f>OR(Dataset!J318&gt;10,Dataset!L318&gt;5)</f>
        <v>1</v>
      </c>
      <c r="P318" t="b">
        <f>OR(I318&gt;100000,Dataset!M318&gt;=9,Dataset!G318="Boston")</f>
        <v>1</v>
      </c>
      <c r="Q318" t="b">
        <f t="shared" si="12"/>
        <v>0</v>
      </c>
      <c r="R318" t="b">
        <f t="shared" si="13"/>
        <v>0</v>
      </c>
      <c r="S318" t="str">
        <f t="shared" si="14"/>
        <v>Well Paid</v>
      </c>
      <c r="T318" t="str">
        <v>Well Paid</v>
      </c>
    </row>
    <row r="319" spans="1:20" x14ac:dyDescent="0.45">
      <c r="A319" s="9" t="s">
        <v>141</v>
      </c>
      <c r="B319" s="9" t="s">
        <v>117</v>
      </c>
      <c r="C319" s="9" t="s">
        <v>139</v>
      </c>
      <c r="D319" s="9" t="s">
        <v>123</v>
      </c>
      <c r="E319" s="9" t="s">
        <v>137</v>
      </c>
      <c r="F319" s="9" t="s">
        <v>120</v>
      </c>
      <c r="G319" s="9" t="s">
        <v>130</v>
      </c>
      <c r="H319" s="9">
        <v>49</v>
      </c>
      <c r="I319" s="9">
        <v>32100</v>
      </c>
      <c r="J319" s="9">
        <v>15</v>
      </c>
      <c r="K319" s="9">
        <v>8</v>
      </c>
      <c r="L319" s="9">
        <v>10</v>
      </c>
      <c r="M319" s="9">
        <v>4</v>
      </c>
      <c r="N319" s="9">
        <v>24</v>
      </c>
      <c r="O319" t="b">
        <f>OR(Dataset!J319&gt;10,Dataset!L319&gt;5)</f>
        <v>1</v>
      </c>
      <c r="P319" t="b">
        <f>OR(I319&gt;100000,Dataset!M319&gt;=9,Dataset!G319="Boston")</f>
        <v>0</v>
      </c>
      <c r="Q319" t="b">
        <f t="shared" si="12"/>
        <v>0</v>
      </c>
      <c r="R319" t="b">
        <f t="shared" si="13"/>
        <v>0</v>
      </c>
      <c r="S319" t="str">
        <f t="shared" si="14"/>
        <v>Moderate</v>
      </c>
      <c r="T319" t="str">
        <v>Moderate</v>
      </c>
    </row>
    <row r="320" spans="1:20" x14ac:dyDescent="0.45">
      <c r="A320" s="9" t="s">
        <v>116</v>
      </c>
      <c r="B320" s="9" t="s">
        <v>110</v>
      </c>
      <c r="C320" s="9" t="s">
        <v>118</v>
      </c>
      <c r="D320" s="9" t="s">
        <v>123</v>
      </c>
      <c r="E320" s="9" t="s">
        <v>124</v>
      </c>
      <c r="F320" s="9" t="s">
        <v>128</v>
      </c>
      <c r="G320" s="9" t="s">
        <v>133</v>
      </c>
      <c r="H320" s="9">
        <v>31</v>
      </c>
      <c r="I320" s="9">
        <v>33866</v>
      </c>
      <c r="J320" s="9">
        <v>15</v>
      </c>
      <c r="K320" s="9">
        <v>10</v>
      </c>
      <c r="L320" s="9">
        <v>3</v>
      </c>
      <c r="M320" s="9">
        <v>9</v>
      </c>
      <c r="N320" s="9">
        <v>47</v>
      </c>
      <c r="O320" t="b">
        <f>OR(Dataset!J320&gt;10,Dataset!L320&gt;5)</f>
        <v>1</v>
      </c>
      <c r="P320" t="b">
        <f>OR(I320&gt;100000,Dataset!M320&gt;=9,Dataset!G320="Boston")</f>
        <v>1</v>
      </c>
      <c r="Q320" t="b">
        <f t="shared" si="12"/>
        <v>0</v>
      </c>
      <c r="R320" t="b">
        <f t="shared" si="13"/>
        <v>0</v>
      </c>
      <c r="S320" t="str">
        <f t="shared" si="14"/>
        <v>Moderate</v>
      </c>
      <c r="T320" t="str">
        <v>Moderate</v>
      </c>
    </row>
    <row r="321" spans="1:20" x14ac:dyDescent="0.45">
      <c r="A321" s="9" t="s">
        <v>116</v>
      </c>
      <c r="B321" s="9" t="s">
        <v>117</v>
      </c>
      <c r="C321" s="9" t="s">
        <v>131</v>
      </c>
      <c r="D321" s="9" t="s">
        <v>132</v>
      </c>
      <c r="E321" s="9" t="s">
        <v>127</v>
      </c>
      <c r="F321" s="9" t="s">
        <v>128</v>
      </c>
      <c r="G321" s="9" t="s">
        <v>121</v>
      </c>
      <c r="H321" s="9">
        <v>49</v>
      </c>
      <c r="I321" s="9">
        <v>91215</v>
      </c>
      <c r="J321" s="9">
        <v>15</v>
      </c>
      <c r="K321" s="9">
        <v>6</v>
      </c>
      <c r="L321" s="9">
        <v>9</v>
      </c>
      <c r="M321" s="9">
        <v>3</v>
      </c>
      <c r="N321" s="9">
        <v>39</v>
      </c>
      <c r="O321" t="b">
        <f>OR(Dataset!J321&gt;10,Dataset!L321&gt;5)</f>
        <v>1</v>
      </c>
      <c r="P321" t="b">
        <f>OR(I321&gt;100000,Dataset!M321&gt;=9,Dataset!G321="Boston")</f>
        <v>0</v>
      </c>
      <c r="Q321" t="b">
        <f t="shared" si="12"/>
        <v>0</v>
      </c>
      <c r="R321" t="b">
        <f t="shared" si="13"/>
        <v>0</v>
      </c>
      <c r="S321" t="str">
        <f t="shared" si="14"/>
        <v>Well Paid</v>
      </c>
      <c r="T321" t="str">
        <v>Well Paid</v>
      </c>
    </row>
    <row r="322" spans="1:20" x14ac:dyDescent="0.45">
      <c r="A322" s="8" t="s">
        <v>109</v>
      </c>
      <c r="B322" s="8" t="s">
        <v>117</v>
      </c>
      <c r="C322" s="8" t="s">
        <v>131</v>
      </c>
      <c r="D322" s="8" t="s">
        <v>132</v>
      </c>
      <c r="E322" s="8" t="s">
        <v>127</v>
      </c>
      <c r="F322" s="8" t="s">
        <v>114</v>
      </c>
      <c r="G322" s="8" t="s">
        <v>142</v>
      </c>
      <c r="H322" s="8">
        <v>58</v>
      </c>
      <c r="I322" s="8">
        <v>85751</v>
      </c>
      <c r="J322" s="8">
        <v>15</v>
      </c>
      <c r="K322" s="8">
        <v>3</v>
      </c>
      <c r="L322" s="8">
        <v>4</v>
      </c>
      <c r="M322" s="8">
        <v>3</v>
      </c>
      <c r="N322" s="8">
        <v>41</v>
      </c>
      <c r="O322" t="b">
        <f>OR(Dataset!J322&gt;10,Dataset!L322&gt;5)</f>
        <v>1</v>
      </c>
      <c r="P322" t="b">
        <f>OR(I322&gt;100000,Dataset!M322&gt;=9,Dataset!G322="Boston")</f>
        <v>0</v>
      </c>
      <c r="Q322" t="b">
        <f t="shared" si="12"/>
        <v>0</v>
      </c>
      <c r="R322" t="b">
        <f t="shared" si="13"/>
        <v>1</v>
      </c>
      <c r="S322" t="str">
        <f t="shared" si="14"/>
        <v>Well Paid</v>
      </c>
      <c r="T322" t="str">
        <v>Well Paid</v>
      </c>
    </row>
    <row r="323" spans="1:20" x14ac:dyDescent="0.45">
      <c r="A323" s="8" t="s">
        <v>129</v>
      </c>
      <c r="B323" s="8" t="s">
        <v>110</v>
      </c>
      <c r="C323" s="8" t="s">
        <v>111</v>
      </c>
      <c r="D323" s="8" t="s">
        <v>112</v>
      </c>
      <c r="E323" s="8" t="s">
        <v>124</v>
      </c>
      <c r="F323" s="8" t="s">
        <v>114</v>
      </c>
      <c r="G323" s="8" t="s">
        <v>138</v>
      </c>
      <c r="H323" s="8">
        <v>54</v>
      </c>
      <c r="I323" s="8">
        <v>37597</v>
      </c>
      <c r="J323" s="8">
        <v>14</v>
      </c>
      <c r="K323" s="8">
        <v>10</v>
      </c>
      <c r="L323" s="8">
        <v>7</v>
      </c>
      <c r="M323" s="8">
        <v>9</v>
      </c>
      <c r="N323" s="8">
        <v>32</v>
      </c>
      <c r="O323" t="b">
        <f>OR(Dataset!J323&gt;10,Dataset!L323&gt;5)</f>
        <v>1</v>
      </c>
      <c r="P323" t="b">
        <f>OR(I323&gt;100000,Dataset!M323&gt;=9,Dataset!G323="Boston")</f>
        <v>1</v>
      </c>
      <c r="Q323" t="b">
        <f t="shared" ref="Q323:Q386" si="15">AND(A323=$A$42,M323&gt;7)</f>
        <v>0</v>
      </c>
      <c r="R323" t="b">
        <f t="shared" ref="R323:R386" si="16">AND(A323=$A$28,N323&gt;40)</f>
        <v>0</v>
      </c>
      <c r="S323" t="str">
        <f t="shared" ref="S323:S386" si="17">IF(I323&gt;80000,"Well Paid","Moderate")</f>
        <v>Moderate</v>
      </c>
      <c r="T323" t="str">
        <v>Moderate</v>
      </c>
    </row>
    <row r="324" spans="1:20" x14ac:dyDescent="0.45">
      <c r="A324" s="8" t="s">
        <v>143</v>
      </c>
      <c r="B324" s="8" t="s">
        <v>126</v>
      </c>
      <c r="C324" s="8" t="s">
        <v>118</v>
      </c>
      <c r="D324" s="8" t="s">
        <v>112</v>
      </c>
      <c r="E324" s="8" t="s">
        <v>135</v>
      </c>
      <c r="F324" s="8" t="s">
        <v>114</v>
      </c>
      <c r="G324" s="8" t="s">
        <v>115</v>
      </c>
      <c r="H324" s="8">
        <v>24</v>
      </c>
      <c r="I324" s="8">
        <v>85690</v>
      </c>
      <c r="J324" s="8">
        <v>14</v>
      </c>
      <c r="K324" s="8">
        <v>11</v>
      </c>
      <c r="L324" s="8">
        <v>1</v>
      </c>
      <c r="M324" s="8">
        <v>4</v>
      </c>
      <c r="N324" s="8">
        <v>39</v>
      </c>
      <c r="O324" t="b">
        <f>OR(Dataset!J324&gt;10,Dataset!L324&gt;5)</f>
        <v>1</v>
      </c>
      <c r="P324" t="b">
        <f>OR(I324&gt;100000,Dataset!M324&gt;=9,Dataset!G324="Boston")</f>
        <v>0</v>
      </c>
      <c r="Q324" t="b">
        <f t="shared" si="15"/>
        <v>0</v>
      </c>
      <c r="R324" t="b">
        <f t="shared" si="16"/>
        <v>0</v>
      </c>
      <c r="S324" t="str">
        <f t="shared" si="17"/>
        <v>Well Paid</v>
      </c>
      <c r="T324" t="str">
        <v>Well Paid</v>
      </c>
    </row>
    <row r="325" spans="1:20" x14ac:dyDescent="0.45">
      <c r="A325" s="8" t="s">
        <v>136</v>
      </c>
      <c r="B325" s="8" t="s">
        <v>117</v>
      </c>
      <c r="C325" s="8" t="s">
        <v>131</v>
      </c>
      <c r="D325" s="8" t="s">
        <v>132</v>
      </c>
      <c r="E325" s="8" t="s">
        <v>137</v>
      </c>
      <c r="F325" s="8" t="s">
        <v>128</v>
      </c>
      <c r="G325" s="8" t="s">
        <v>115</v>
      </c>
      <c r="H325" s="8">
        <v>46</v>
      </c>
      <c r="I325" s="8">
        <v>48354</v>
      </c>
      <c r="J325" s="8">
        <v>14</v>
      </c>
      <c r="K325" s="8">
        <v>13</v>
      </c>
      <c r="L325" s="8">
        <v>7</v>
      </c>
      <c r="M325" s="8">
        <v>7</v>
      </c>
      <c r="N325" s="8">
        <v>20</v>
      </c>
      <c r="O325" t="b">
        <f>OR(Dataset!J325&gt;10,Dataset!L325&gt;5)</f>
        <v>1</v>
      </c>
      <c r="P325" t="b">
        <f>OR(I325&gt;100000,Dataset!M325&gt;=9,Dataset!G325="Boston")</f>
        <v>0</v>
      </c>
      <c r="Q325" t="b">
        <f t="shared" si="15"/>
        <v>0</v>
      </c>
      <c r="R325" t="b">
        <f t="shared" si="16"/>
        <v>0</v>
      </c>
      <c r="S325" t="str">
        <f t="shared" si="17"/>
        <v>Moderate</v>
      </c>
      <c r="T325" t="str">
        <v>Moderate</v>
      </c>
    </row>
    <row r="326" spans="1:20" x14ac:dyDescent="0.45">
      <c r="A326" s="9" t="s">
        <v>116</v>
      </c>
      <c r="B326" s="9" t="s">
        <v>110</v>
      </c>
      <c r="C326" s="9" t="s">
        <v>139</v>
      </c>
      <c r="D326" s="9" t="s">
        <v>132</v>
      </c>
      <c r="E326" s="9" t="s">
        <v>127</v>
      </c>
      <c r="F326" s="9" t="s">
        <v>120</v>
      </c>
      <c r="G326" s="9" t="s">
        <v>130</v>
      </c>
      <c r="H326" s="9">
        <v>61</v>
      </c>
      <c r="I326" s="9">
        <v>39764</v>
      </c>
      <c r="J326" s="9">
        <v>14</v>
      </c>
      <c r="K326" s="9">
        <v>2</v>
      </c>
      <c r="L326" s="9">
        <v>3</v>
      </c>
      <c r="M326" s="9">
        <v>5</v>
      </c>
      <c r="N326" s="9">
        <v>32</v>
      </c>
      <c r="O326" t="b">
        <f>OR(Dataset!J326&gt;10,Dataset!L326&gt;5)</f>
        <v>1</v>
      </c>
      <c r="P326" t="b">
        <f>OR(I326&gt;100000,Dataset!M326&gt;=9,Dataset!G326="Boston")</f>
        <v>0</v>
      </c>
      <c r="Q326" t="b">
        <f t="shared" si="15"/>
        <v>0</v>
      </c>
      <c r="R326" t="b">
        <f t="shared" si="16"/>
        <v>0</v>
      </c>
      <c r="S326" t="str">
        <f t="shared" si="17"/>
        <v>Moderate</v>
      </c>
      <c r="T326" t="str">
        <v>Moderate</v>
      </c>
    </row>
    <row r="327" spans="1:20" x14ac:dyDescent="0.45">
      <c r="A327" s="8" t="s">
        <v>136</v>
      </c>
      <c r="B327" s="8" t="s">
        <v>110</v>
      </c>
      <c r="C327" s="8" t="s">
        <v>118</v>
      </c>
      <c r="D327" s="8" t="s">
        <v>123</v>
      </c>
      <c r="E327" s="8" t="s">
        <v>140</v>
      </c>
      <c r="F327" s="8" t="s">
        <v>128</v>
      </c>
      <c r="G327" s="8" t="s">
        <v>121</v>
      </c>
      <c r="H327" s="8">
        <v>59</v>
      </c>
      <c r="I327" s="8">
        <v>118607</v>
      </c>
      <c r="J327" s="8">
        <v>14</v>
      </c>
      <c r="K327" s="8">
        <v>3</v>
      </c>
      <c r="L327" s="8">
        <v>8</v>
      </c>
      <c r="M327" s="8">
        <v>7</v>
      </c>
      <c r="N327" s="8">
        <v>49</v>
      </c>
      <c r="O327" t="b">
        <f>OR(Dataset!J327&gt;10,Dataset!L327&gt;5)</f>
        <v>1</v>
      </c>
      <c r="P327" t="b">
        <f>OR(I327&gt;100000,Dataset!M327&gt;=9,Dataset!G327="Boston")</f>
        <v>1</v>
      </c>
      <c r="Q327" t="b">
        <f t="shared" si="15"/>
        <v>0</v>
      </c>
      <c r="R327" t="b">
        <f t="shared" si="16"/>
        <v>0</v>
      </c>
      <c r="S327" t="str">
        <f t="shared" si="17"/>
        <v>Well Paid</v>
      </c>
      <c r="T327" t="str">
        <v>Well Paid</v>
      </c>
    </row>
    <row r="328" spans="1:20" x14ac:dyDescent="0.45">
      <c r="A328" s="8" t="s">
        <v>143</v>
      </c>
      <c r="B328" s="8" t="s">
        <v>110</v>
      </c>
      <c r="C328" s="8" t="s">
        <v>131</v>
      </c>
      <c r="D328" s="8" t="s">
        <v>134</v>
      </c>
      <c r="E328" s="8" t="s">
        <v>135</v>
      </c>
      <c r="F328" s="8" t="s">
        <v>120</v>
      </c>
      <c r="G328" s="8" t="s">
        <v>115</v>
      </c>
      <c r="H328" s="8">
        <v>61</v>
      </c>
      <c r="I328" s="8">
        <v>110905</v>
      </c>
      <c r="J328" s="8">
        <v>14</v>
      </c>
      <c r="K328" s="8">
        <v>3</v>
      </c>
      <c r="L328" s="8">
        <v>10</v>
      </c>
      <c r="M328" s="8">
        <v>6</v>
      </c>
      <c r="N328" s="8">
        <v>44</v>
      </c>
      <c r="O328" t="b">
        <f>OR(Dataset!J328&gt;10,Dataset!L328&gt;5)</f>
        <v>1</v>
      </c>
      <c r="P328" t="b">
        <f>OR(I328&gt;100000,Dataset!M328&gt;=9,Dataset!G328="Boston")</f>
        <v>1</v>
      </c>
      <c r="Q328" t="b">
        <f t="shared" si="15"/>
        <v>0</v>
      </c>
      <c r="R328" t="b">
        <f t="shared" si="16"/>
        <v>0</v>
      </c>
      <c r="S328" t="str">
        <f t="shared" si="17"/>
        <v>Well Paid</v>
      </c>
      <c r="T328" t="str">
        <v>Well Paid</v>
      </c>
    </row>
    <row r="329" spans="1:20" x14ac:dyDescent="0.45">
      <c r="A329" s="8" t="s">
        <v>116</v>
      </c>
      <c r="B329" s="8" t="s">
        <v>110</v>
      </c>
      <c r="C329" s="8" t="s">
        <v>139</v>
      </c>
      <c r="D329" s="8" t="s">
        <v>134</v>
      </c>
      <c r="E329" s="8" t="s">
        <v>119</v>
      </c>
      <c r="F329" s="8" t="s">
        <v>114</v>
      </c>
      <c r="G329" s="8" t="s">
        <v>138</v>
      </c>
      <c r="H329" s="8">
        <v>41</v>
      </c>
      <c r="I329" s="8">
        <v>88608</v>
      </c>
      <c r="J329" s="8">
        <v>14</v>
      </c>
      <c r="K329" s="8">
        <v>16</v>
      </c>
      <c r="L329" s="8">
        <v>12</v>
      </c>
      <c r="M329" s="8">
        <v>4</v>
      </c>
      <c r="N329" s="8">
        <v>30</v>
      </c>
      <c r="O329" t="b">
        <f>OR(Dataset!J329&gt;10,Dataset!L329&gt;5)</f>
        <v>1</v>
      </c>
      <c r="P329" t="b">
        <f>OR(I329&gt;100000,Dataset!M329&gt;=9,Dataset!G329="Boston")</f>
        <v>0</v>
      </c>
      <c r="Q329" t="b">
        <f t="shared" si="15"/>
        <v>0</v>
      </c>
      <c r="R329" t="b">
        <f t="shared" si="16"/>
        <v>0</v>
      </c>
      <c r="S329" t="str">
        <f t="shared" si="17"/>
        <v>Well Paid</v>
      </c>
      <c r="T329" t="str">
        <v>Well Paid</v>
      </c>
    </row>
    <row r="330" spans="1:20" x14ac:dyDescent="0.45">
      <c r="A330" s="8" t="s">
        <v>136</v>
      </c>
      <c r="B330" s="8" t="s">
        <v>110</v>
      </c>
      <c r="C330" s="8" t="s">
        <v>111</v>
      </c>
      <c r="D330" s="8" t="s">
        <v>134</v>
      </c>
      <c r="E330" s="8" t="s">
        <v>124</v>
      </c>
      <c r="F330" s="8" t="s">
        <v>114</v>
      </c>
      <c r="G330" s="8" t="s">
        <v>125</v>
      </c>
      <c r="H330" s="8">
        <v>36</v>
      </c>
      <c r="I330" s="8">
        <v>49008</v>
      </c>
      <c r="J330" s="8">
        <v>14</v>
      </c>
      <c r="K330" s="8">
        <v>18</v>
      </c>
      <c r="L330" s="8">
        <v>2</v>
      </c>
      <c r="M330" s="8">
        <v>3</v>
      </c>
      <c r="N330" s="8">
        <v>22</v>
      </c>
      <c r="O330" t="b">
        <f>OR(Dataset!J330&gt;10,Dataset!L330&gt;5)</f>
        <v>1</v>
      </c>
      <c r="P330" t="b">
        <f>OR(I330&gt;100000,Dataset!M330&gt;=9,Dataset!G330="Boston")</f>
        <v>1</v>
      </c>
      <c r="Q330" t="b">
        <f t="shared" si="15"/>
        <v>0</v>
      </c>
      <c r="R330" t="b">
        <f t="shared" si="16"/>
        <v>0</v>
      </c>
      <c r="S330" t="str">
        <f t="shared" si="17"/>
        <v>Moderate</v>
      </c>
      <c r="T330" t="str">
        <v>Moderate</v>
      </c>
    </row>
    <row r="331" spans="1:20" x14ac:dyDescent="0.45">
      <c r="A331" s="8" t="s">
        <v>136</v>
      </c>
      <c r="B331" s="8" t="s">
        <v>126</v>
      </c>
      <c r="C331" s="8" t="s">
        <v>118</v>
      </c>
      <c r="D331" s="8" t="s">
        <v>112</v>
      </c>
      <c r="E331" s="8" t="s">
        <v>127</v>
      </c>
      <c r="F331" s="8" t="s">
        <v>128</v>
      </c>
      <c r="G331" s="8" t="s">
        <v>121</v>
      </c>
      <c r="H331" s="8">
        <v>43</v>
      </c>
      <c r="I331" s="8">
        <v>115716</v>
      </c>
      <c r="J331" s="8">
        <v>14</v>
      </c>
      <c r="K331" s="8">
        <v>15</v>
      </c>
      <c r="L331" s="8">
        <v>5</v>
      </c>
      <c r="M331" s="8">
        <v>6</v>
      </c>
      <c r="N331" s="8">
        <v>24</v>
      </c>
      <c r="O331" t="b">
        <f>OR(Dataset!J331&gt;10,Dataset!L331&gt;5)</f>
        <v>1</v>
      </c>
      <c r="P331" t="b">
        <f>OR(I331&gt;100000,Dataset!M331&gt;=9,Dataset!G331="Boston")</f>
        <v>1</v>
      </c>
      <c r="Q331" t="b">
        <f t="shared" si="15"/>
        <v>0</v>
      </c>
      <c r="R331" t="b">
        <f t="shared" si="16"/>
        <v>0</v>
      </c>
      <c r="S331" t="str">
        <f t="shared" si="17"/>
        <v>Well Paid</v>
      </c>
      <c r="T331" t="str">
        <v>Well Paid</v>
      </c>
    </row>
    <row r="332" spans="1:20" x14ac:dyDescent="0.45">
      <c r="A332" s="9" t="s">
        <v>136</v>
      </c>
      <c r="B332" s="9" t="s">
        <v>110</v>
      </c>
      <c r="C332" s="9" t="s">
        <v>131</v>
      </c>
      <c r="D332" s="9" t="s">
        <v>134</v>
      </c>
      <c r="E332" s="9" t="s">
        <v>119</v>
      </c>
      <c r="F332" s="9" t="s">
        <v>120</v>
      </c>
      <c r="G332" s="9" t="s">
        <v>125</v>
      </c>
      <c r="H332" s="9">
        <v>58</v>
      </c>
      <c r="I332" s="9">
        <v>37006</v>
      </c>
      <c r="J332" s="9">
        <v>14</v>
      </c>
      <c r="K332" s="9">
        <v>5</v>
      </c>
      <c r="L332" s="9">
        <v>3</v>
      </c>
      <c r="M332" s="9">
        <v>3</v>
      </c>
      <c r="N332" s="9">
        <v>53</v>
      </c>
      <c r="O332" t="b">
        <f>OR(Dataset!J332&gt;10,Dataset!L332&gt;5)</f>
        <v>1</v>
      </c>
      <c r="P332" t="b">
        <f>OR(I332&gt;100000,Dataset!M332&gt;=9,Dataset!G332="Boston")</f>
        <v>1</v>
      </c>
      <c r="Q332" t="b">
        <f t="shared" si="15"/>
        <v>0</v>
      </c>
      <c r="R332" t="b">
        <f t="shared" si="16"/>
        <v>0</v>
      </c>
      <c r="S332" t="str">
        <f t="shared" si="17"/>
        <v>Moderate</v>
      </c>
      <c r="T332" t="str">
        <v>Moderate</v>
      </c>
    </row>
    <row r="333" spans="1:20" x14ac:dyDescent="0.45">
      <c r="A333" s="8" t="s">
        <v>122</v>
      </c>
      <c r="B333" s="8" t="s">
        <v>110</v>
      </c>
      <c r="C333" s="8" t="s">
        <v>139</v>
      </c>
      <c r="D333" s="8" t="s">
        <v>134</v>
      </c>
      <c r="E333" s="8" t="s">
        <v>135</v>
      </c>
      <c r="F333" s="8" t="s">
        <v>114</v>
      </c>
      <c r="G333" s="8" t="s">
        <v>115</v>
      </c>
      <c r="H333" s="8">
        <v>63</v>
      </c>
      <c r="I333" s="8">
        <v>67226</v>
      </c>
      <c r="J333" s="8">
        <v>13</v>
      </c>
      <c r="K333" s="8">
        <v>16</v>
      </c>
      <c r="L333" s="8">
        <v>1</v>
      </c>
      <c r="M333" s="8">
        <v>8</v>
      </c>
      <c r="N333" s="8">
        <v>47</v>
      </c>
      <c r="O333" t="b">
        <f>OR(Dataset!J333&gt;10,Dataset!L333&gt;5)</f>
        <v>1</v>
      </c>
      <c r="P333" t="b">
        <f>OR(I333&gt;100000,Dataset!M333&gt;=9,Dataset!G333="Boston")</f>
        <v>0</v>
      </c>
      <c r="Q333" t="b">
        <f t="shared" si="15"/>
        <v>1</v>
      </c>
      <c r="R333" t="b">
        <f t="shared" si="16"/>
        <v>0</v>
      </c>
      <c r="S333" t="str">
        <f t="shared" si="17"/>
        <v>Moderate</v>
      </c>
      <c r="T333" t="str">
        <v>Moderate</v>
      </c>
    </row>
    <row r="334" spans="1:20" x14ac:dyDescent="0.45">
      <c r="A334" s="9" t="s">
        <v>122</v>
      </c>
      <c r="B334" s="9" t="s">
        <v>117</v>
      </c>
      <c r="C334" s="9" t="s">
        <v>118</v>
      </c>
      <c r="D334" s="9" t="s">
        <v>132</v>
      </c>
      <c r="E334" s="9" t="s">
        <v>137</v>
      </c>
      <c r="F334" s="9" t="s">
        <v>120</v>
      </c>
      <c r="G334" s="9" t="s">
        <v>142</v>
      </c>
      <c r="H334" s="9">
        <v>43</v>
      </c>
      <c r="I334" s="9">
        <v>103851</v>
      </c>
      <c r="J334" s="9">
        <v>13</v>
      </c>
      <c r="K334" s="9">
        <v>10</v>
      </c>
      <c r="L334" s="9">
        <v>13</v>
      </c>
      <c r="M334" s="9">
        <v>5</v>
      </c>
      <c r="N334" s="9">
        <v>23</v>
      </c>
      <c r="O334" t="b">
        <f>OR(Dataset!J334&gt;10,Dataset!L334&gt;5)</f>
        <v>1</v>
      </c>
      <c r="P334" t="b">
        <f>OR(I334&gt;100000,Dataset!M334&gt;=9,Dataset!G334="Boston")</f>
        <v>1</v>
      </c>
      <c r="Q334" t="b">
        <f t="shared" si="15"/>
        <v>0</v>
      </c>
      <c r="R334" t="b">
        <f t="shared" si="16"/>
        <v>0</v>
      </c>
      <c r="S334" t="str">
        <f t="shared" si="17"/>
        <v>Well Paid</v>
      </c>
      <c r="T334" t="str">
        <v>Well Paid</v>
      </c>
    </row>
    <row r="335" spans="1:20" x14ac:dyDescent="0.45">
      <c r="A335" s="9" t="s">
        <v>109</v>
      </c>
      <c r="B335" s="9" t="s">
        <v>110</v>
      </c>
      <c r="C335" s="9" t="s">
        <v>139</v>
      </c>
      <c r="D335" s="9" t="s">
        <v>123</v>
      </c>
      <c r="E335" s="9" t="s">
        <v>127</v>
      </c>
      <c r="F335" s="9" t="s">
        <v>114</v>
      </c>
      <c r="G335" s="9" t="s">
        <v>138</v>
      </c>
      <c r="H335" s="9">
        <v>47</v>
      </c>
      <c r="I335" s="9">
        <v>106118</v>
      </c>
      <c r="J335" s="9">
        <v>13</v>
      </c>
      <c r="K335" s="9">
        <v>19</v>
      </c>
      <c r="L335" s="9">
        <v>6</v>
      </c>
      <c r="M335" s="9">
        <v>5</v>
      </c>
      <c r="N335" s="9">
        <v>41</v>
      </c>
      <c r="O335" t="b">
        <f>OR(Dataset!J335&gt;10,Dataset!L335&gt;5)</f>
        <v>1</v>
      </c>
      <c r="P335" t="b">
        <f>OR(I335&gt;100000,Dataset!M335&gt;=9,Dataset!G335="Boston")</f>
        <v>1</v>
      </c>
      <c r="Q335" t="b">
        <f t="shared" si="15"/>
        <v>0</v>
      </c>
      <c r="R335" t="b">
        <f t="shared" si="16"/>
        <v>1</v>
      </c>
      <c r="S335" t="str">
        <f t="shared" si="17"/>
        <v>Well Paid</v>
      </c>
      <c r="T335" t="str">
        <v>Well Paid</v>
      </c>
    </row>
    <row r="336" spans="1:20" x14ac:dyDescent="0.45">
      <c r="A336" s="8" t="s">
        <v>141</v>
      </c>
      <c r="B336" s="8" t="s">
        <v>117</v>
      </c>
      <c r="C336" s="8" t="s">
        <v>139</v>
      </c>
      <c r="D336" s="8" t="s">
        <v>134</v>
      </c>
      <c r="E336" s="8" t="s">
        <v>140</v>
      </c>
      <c r="F336" s="8" t="s">
        <v>114</v>
      </c>
      <c r="G336" s="8" t="s">
        <v>125</v>
      </c>
      <c r="H336" s="8">
        <v>31</v>
      </c>
      <c r="I336" s="8">
        <v>76840</v>
      </c>
      <c r="J336" s="8">
        <v>13</v>
      </c>
      <c r="K336" s="8">
        <v>15</v>
      </c>
      <c r="L336" s="8">
        <v>5</v>
      </c>
      <c r="M336" s="8">
        <v>6</v>
      </c>
      <c r="N336" s="8">
        <v>20</v>
      </c>
      <c r="O336" t="b">
        <f>OR(Dataset!J336&gt;10,Dataset!L336&gt;5)</f>
        <v>1</v>
      </c>
      <c r="P336" t="b">
        <f>OR(I336&gt;100000,Dataset!M336&gt;=9,Dataset!G336="Boston")</f>
        <v>1</v>
      </c>
      <c r="Q336" t="b">
        <f t="shared" si="15"/>
        <v>0</v>
      </c>
      <c r="R336" t="b">
        <f t="shared" si="16"/>
        <v>0</v>
      </c>
      <c r="S336" t="str">
        <f t="shared" si="17"/>
        <v>Moderate</v>
      </c>
      <c r="T336" t="str">
        <v>Moderate</v>
      </c>
    </row>
    <row r="337" spans="1:20" x14ac:dyDescent="0.45">
      <c r="A337" s="9" t="s">
        <v>109</v>
      </c>
      <c r="B337" s="9" t="s">
        <v>126</v>
      </c>
      <c r="C337" s="9" t="s">
        <v>131</v>
      </c>
      <c r="D337" s="9" t="s">
        <v>134</v>
      </c>
      <c r="E337" s="9" t="s">
        <v>119</v>
      </c>
      <c r="F337" s="9" t="s">
        <v>128</v>
      </c>
      <c r="G337" s="9" t="s">
        <v>125</v>
      </c>
      <c r="H337" s="9">
        <v>54</v>
      </c>
      <c r="I337" s="9">
        <v>41590</v>
      </c>
      <c r="J337" s="9">
        <v>13</v>
      </c>
      <c r="K337" s="9">
        <v>11</v>
      </c>
      <c r="L337" s="9">
        <v>8</v>
      </c>
      <c r="M337" s="9">
        <v>9</v>
      </c>
      <c r="N337" s="9">
        <v>24</v>
      </c>
      <c r="O337" t="b">
        <f>OR(Dataset!J337&gt;10,Dataset!L337&gt;5)</f>
        <v>1</v>
      </c>
      <c r="P337" t="b">
        <f>OR(I337&gt;100000,Dataset!M337&gt;=9,Dataset!G337="Boston")</f>
        <v>1</v>
      </c>
      <c r="Q337" t="b">
        <f t="shared" si="15"/>
        <v>0</v>
      </c>
      <c r="R337" t="b">
        <f t="shared" si="16"/>
        <v>0</v>
      </c>
      <c r="S337" t="str">
        <f t="shared" si="17"/>
        <v>Moderate</v>
      </c>
      <c r="T337" t="str">
        <v>Moderate</v>
      </c>
    </row>
    <row r="338" spans="1:20" x14ac:dyDescent="0.45">
      <c r="A338" s="9" t="s">
        <v>141</v>
      </c>
      <c r="B338" s="9" t="s">
        <v>110</v>
      </c>
      <c r="C338" s="9" t="s">
        <v>131</v>
      </c>
      <c r="D338" s="9" t="s">
        <v>132</v>
      </c>
      <c r="E338" s="9" t="s">
        <v>127</v>
      </c>
      <c r="F338" s="9" t="s">
        <v>128</v>
      </c>
      <c r="G338" s="9" t="s">
        <v>133</v>
      </c>
      <c r="H338" s="9">
        <v>61</v>
      </c>
      <c r="I338" s="9">
        <v>98487</v>
      </c>
      <c r="J338" s="9">
        <v>13</v>
      </c>
      <c r="K338" s="9">
        <v>18</v>
      </c>
      <c r="L338" s="9">
        <v>8</v>
      </c>
      <c r="M338" s="9">
        <v>1</v>
      </c>
      <c r="N338" s="9">
        <v>54</v>
      </c>
      <c r="O338" t="b">
        <f>OR(Dataset!J338&gt;10,Dataset!L338&gt;5)</f>
        <v>1</v>
      </c>
      <c r="P338" t="b">
        <f>OR(I338&gt;100000,Dataset!M338&gt;=9,Dataset!G338="Boston")</f>
        <v>0</v>
      </c>
      <c r="Q338" t="b">
        <f t="shared" si="15"/>
        <v>0</v>
      </c>
      <c r="R338" t="b">
        <f t="shared" si="16"/>
        <v>0</v>
      </c>
      <c r="S338" t="str">
        <f t="shared" si="17"/>
        <v>Well Paid</v>
      </c>
      <c r="T338" t="str">
        <v>Well Paid</v>
      </c>
    </row>
    <row r="339" spans="1:20" x14ac:dyDescent="0.45">
      <c r="A339" s="8" t="s">
        <v>129</v>
      </c>
      <c r="B339" s="8" t="s">
        <v>126</v>
      </c>
      <c r="C339" s="8" t="s">
        <v>111</v>
      </c>
      <c r="D339" s="8" t="s">
        <v>134</v>
      </c>
      <c r="E339" s="8" t="s">
        <v>127</v>
      </c>
      <c r="F339" s="8" t="s">
        <v>128</v>
      </c>
      <c r="G339" s="8" t="s">
        <v>138</v>
      </c>
      <c r="H339" s="8">
        <v>25</v>
      </c>
      <c r="I339" s="8">
        <v>101126</v>
      </c>
      <c r="J339" s="8">
        <v>13</v>
      </c>
      <c r="K339" s="8">
        <v>17</v>
      </c>
      <c r="L339" s="8">
        <v>8</v>
      </c>
      <c r="M339" s="8">
        <v>3</v>
      </c>
      <c r="N339" s="8">
        <v>55</v>
      </c>
      <c r="O339" t="b">
        <f>OR(Dataset!J339&gt;10,Dataset!L339&gt;5)</f>
        <v>1</v>
      </c>
      <c r="P339" t="b">
        <f>OR(I339&gt;100000,Dataset!M339&gt;=9,Dataset!G339="Boston")</f>
        <v>1</v>
      </c>
      <c r="Q339" t="b">
        <f t="shared" si="15"/>
        <v>0</v>
      </c>
      <c r="R339" t="b">
        <f t="shared" si="16"/>
        <v>0</v>
      </c>
      <c r="S339" t="str">
        <f t="shared" si="17"/>
        <v>Well Paid</v>
      </c>
      <c r="T339" t="str">
        <v>Well Paid</v>
      </c>
    </row>
    <row r="340" spans="1:20" x14ac:dyDescent="0.45">
      <c r="A340" s="9" t="s">
        <v>143</v>
      </c>
      <c r="B340" s="9" t="s">
        <v>110</v>
      </c>
      <c r="C340" s="9" t="s">
        <v>111</v>
      </c>
      <c r="D340" s="9" t="s">
        <v>132</v>
      </c>
      <c r="E340" s="9" t="s">
        <v>119</v>
      </c>
      <c r="F340" s="9" t="s">
        <v>128</v>
      </c>
      <c r="G340" s="9" t="s">
        <v>125</v>
      </c>
      <c r="H340" s="9">
        <v>25</v>
      </c>
      <c r="I340" s="9">
        <v>69129</v>
      </c>
      <c r="J340" s="9">
        <v>13</v>
      </c>
      <c r="K340" s="9">
        <v>1</v>
      </c>
      <c r="L340" s="9">
        <v>1</v>
      </c>
      <c r="M340" s="9">
        <v>8</v>
      </c>
      <c r="N340" s="9">
        <v>52</v>
      </c>
      <c r="O340" t="b">
        <f>OR(Dataset!J340&gt;10,Dataset!L340&gt;5)</f>
        <v>1</v>
      </c>
      <c r="P340" t="b">
        <f>OR(I340&gt;100000,Dataset!M340&gt;=9,Dataset!G340="Boston")</f>
        <v>1</v>
      </c>
      <c r="Q340" t="b">
        <f t="shared" si="15"/>
        <v>0</v>
      </c>
      <c r="R340" t="b">
        <f t="shared" si="16"/>
        <v>0</v>
      </c>
      <c r="S340" t="str">
        <f t="shared" si="17"/>
        <v>Moderate</v>
      </c>
      <c r="T340" t="str">
        <v>Moderate</v>
      </c>
    </row>
    <row r="341" spans="1:20" x14ac:dyDescent="0.45">
      <c r="A341" s="9" t="s">
        <v>141</v>
      </c>
      <c r="B341" s="9" t="s">
        <v>110</v>
      </c>
      <c r="C341" s="9" t="s">
        <v>139</v>
      </c>
      <c r="D341" s="9" t="s">
        <v>123</v>
      </c>
      <c r="E341" s="9" t="s">
        <v>127</v>
      </c>
      <c r="F341" s="9" t="s">
        <v>120</v>
      </c>
      <c r="G341" s="9" t="s">
        <v>121</v>
      </c>
      <c r="H341" s="9">
        <v>36</v>
      </c>
      <c r="I341" s="9">
        <v>34426</v>
      </c>
      <c r="J341" s="9">
        <v>13</v>
      </c>
      <c r="K341" s="9">
        <v>7</v>
      </c>
      <c r="L341" s="9">
        <v>12</v>
      </c>
      <c r="M341" s="9">
        <v>8</v>
      </c>
      <c r="N341" s="9">
        <v>48</v>
      </c>
      <c r="O341" t="b">
        <f>OR(Dataset!J341&gt;10,Dataset!L341&gt;5)</f>
        <v>1</v>
      </c>
      <c r="P341" t="b">
        <f>OR(I341&gt;100000,Dataset!M341&gt;=9,Dataset!G341="Boston")</f>
        <v>0</v>
      </c>
      <c r="Q341" t="b">
        <f t="shared" si="15"/>
        <v>0</v>
      </c>
      <c r="R341" t="b">
        <f t="shared" si="16"/>
        <v>0</v>
      </c>
      <c r="S341" t="str">
        <f t="shared" si="17"/>
        <v>Moderate</v>
      </c>
      <c r="T341" t="str">
        <v>Moderate</v>
      </c>
    </row>
    <row r="342" spans="1:20" x14ac:dyDescent="0.45">
      <c r="A342" s="9" t="s">
        <v>116</v>
      </c>
      <c r="B342" s="9" t="s">
        <v>126</v>
      </c>
      <c r="C342" s="9" t="s">
        <v>139</v>
      </c>
      <c r="D342" s="9" t="s">
        <v>123</v>
      </c>
      <c r="E342" s="9" t="s">
        <v>124</v>
      </c>
      <c r="F342" s="9" t="s">
        <v>120</v>
      </c>
      <c r="G342" s="9" t="s">
        <v>138</v>
      </c>
      <c r="H342" s="9">
        <v>53</v>
      </c>
      <c r="I342" s="9">
        <v>37659</v>
      </c>
      <c r="J342" s="9">
        <v>13</v>
      </c>
      <c r="K342" s="9">
        <v>6</v>
      </c>
      <c r="L342" s="9">
        <v>11</v>
      </c>
      <c r="M342" s="9">
        <v>8</v>
      </c>
      <c r="N342" s="9">
        <v>37</v>
      </c>
      <c r="O342" t="b">
        <f>OR(Dataset!J342&gt;10,Dataset!L342&gt;5)</f>
        <v>1</v>
      </c>
      <c r="P342" t="b">
        <f>OR(I342&gt;100000,Dataset!M342&gt;=9,Dataset!G342="Boston")</f>
        <v>0</v>
      </c>
      <c r="Q342" t="b">
        <f t="shared" si="15"/>
        <v>0</v>
      </c>
      <c r="R342" t="b">
        <f t="shared" si="16"/>
        <v>0</v>
      </c>
      <c r="S342" t="str">
        <f t="shared" si="17"/>
        <v>Moderate</v>
      </c>
      <c r="T342" t="str">
        <v>Moderate</v>
      </c>
    </row>
    <row r="343" spans="1:20" x14ac:dyDescent="0.45">
      <c r="A343" s="8" t="s">
        <v>129</v>
      </c>
      <c r="B343" s="8" t="s">
        <v>126</v>
      </c>
      <c r="C343" s="8" t="s">
        <v>118</v>
      </c>
      <c r="D343" s="8" t="s">
        <v>123</v>
      </c>
      <c r="E343" s="8" t="s">
        <v>113</v>
      </c>
      <c r="F343" s="8" t="s">
        <v>114</v>
      </c>
      <c r="G343" s="8" t="s">
        <v>133</v>
      </c>
      <c r="H343" s="8">
        <v>26</v>
      </c>
      <c r="I343" s="8">
        <v>48800</v>
      </c>
      <c r="J343" s="8">
        <v>12</v>
      </c>
      <c r="K343" s="8">
        <v>14</v>
      </c>
      <c r="L343" s="8">
        <v>14</v>
      </c>
      <c r="M343" s="8">
        <v>1</v>
      </c>
      <c r="N343" s="8">
        <v>49</v>
      </c>
      <c r="O343" t="b">
        <f>OR(Dataset!J343&gt;10,Dataset!L343&gt;5)</f>
        <v>1</v>
      </c>
      <c r="P343" t="b">
        <f>OR(I343&gt;100000,Dataset!M343&gt;=9,Dataset!G343="Boston")</f>
        <v>0</v>
      </c>
      <c r="Q343" t="b">
        <f t="shared" si="15"/>
        <v>0</v>
      </c>
      <c r="R343" t="b">
        <f t="shared" si="16"/>
        <v>0</v>
      </c>
      <c r="S343" t="str">
        <f t="shared" si="17"/>
        <v>Moderate</v>
      </c>
      <c r="T343" t="str">
        <v>Moderate</v>
      </c>
    </row>
    <row r="344" spans="1:20" x14ac:dyDescent="0.45">
      <c r="A344" s="8" t="s">
        <v>143</v>
      </c>
      <c r="B344" s="8" t="s">
        <v>117</v>
      </c>
      <c r="C344" s="8" t="s">
        <v>118</v>
      </c>
      <c r="D344" s="8" t="s">
        <v>123</v>
      </c>
      <c r="E344" s="8" t="s">
        <v>127</v>
      </c>
      <c r="F344" s="8" t="s">
        <v>120</v>
      </c>
      <c r="G344" s="8" t="s">
        <v>121</v>
      </c>
      <c r="H344" s="8">
        <v>34</v>
      </c>
      <c r="I344" s="8">
        <v>42991</v>
      </c>
      <c r="J344" s="8">
        <v>12</v>
      </c>
      <c r="K344" s="8">
        <v>8</v>
      </c>
      <c r="L344" s="8">
        <v>4</v>
      </c>
      <c r="M344" s="8">
        <v>5</v>
      </c>
      <c r="N344" s="8">
        <v>22</v>
      </c>
      <c r="O344" t="b">
        <f>OR(Dataset!J344&gt;10,Dataset!L344&gt;5)</f>
        <v>1</v>
      </c>
      <c r="P344" t="b">
        <f>OR(I344&gt;100000,Dataset!M344&gt;=9,Dataset!G344="Boston")</f>
        <v>0</v>
      </c>
      <c r="Q344" t="b">
        <f t="shared" si="15"/>
        <v>0</v>
      </c>
      <c r="R344" t="b">
        <f t="shared" si="16"/>
        <v>0</v>
      </c>
      <c r="S344" t="str">
        <f t="shared" si="17"/>
        <v>Moderate</v>
      </c>
      <c r="T344" t="str">
        <v>Moderate</v>
      </c>
    </row>
    <row r="345" spans="1:20" x14ac:dyDescent="0.45">
      <c r="A345" s="9" t="s">
        <v>122</v>
      </c>
      <c r="B345" s="9" t="s">
        <v>110</v>
      </c>
      <c r="C345" s="9" t="s">
        <v>139</v>
      </c>
      <c r="D345" s="9" t="s">
        <v>134</v>
      </c>
      <c r="E345" s="9" t="s">
        <v>113</v>
      </c>
      <c r="F345" s="9" t="s">
        <v>114</v>
      </c>
      <c r="G345" s="9" t="s">
        <v>121</v>
      </c>
      <c r="H345" s="9">
        <v>51</v>
      </c>
      <c r="I345" s="9">
        <v>107842</v>
      </c>
      <c r="J345" s="9">
        <v>12</v>
      </c>
      <c r="K345" s="9">
        <v>10</v>
      </c>
      <c r="L345" s="9">
        <v>8</v>
      </c>
      <c r="M345" s="9">
        <v>4</v>
      </c>
      <c r="N345" s="9">
        <v>35</v>
      </c>
      <c r="O345" t="b">
        <f>OR(Dataset!J345&gt;10,Dataset!L345&gt;5)</f>
        <v>1</v>
      </c>
      <c r="P345" t="b">
        <f>OR(I345&gt;100000,Dataset!M345&gt;=9,Dataset!G345="Boston")</f>
        <v>1</v>
      </c>
      <c r="Q345" t="b">
        <f t="shared" si="15"/>
        <v>0</v>
      </c>
      <c r="R345" t="b">
        <f t="shared" si="16"/>
        <v>0</v>
      </c>
      <c r="S345" t="str">
        <f t="shared" si="17"/>
        <v>Well Paid</v>
      </c>
      <c r="T345" t="str">
        <v>Well Paid</v>
      </c>
    </row>
    <row r="346" spans="1:20" x14ac:dyDescent="0.45">
      <c r="A346" s="9" t="s">
        <v>109</v>
      </c>
      <c r="B346" s="9" t="s">
        <v>117</v>
      </c>
      <c r="C346" s="9" t="s">
        <v>111</v>
      </c>
      <c r="D346" s="9" t="s">
        <v>112</v>
      </c>
      <c r="E346" s="9" t="s">
        <v>135</v>
      </c>
      <c r="F346" s="9" t="s">
        <v>128</v>
      </c>
      <c r="G346" s="9" t="s">
        <v>115</v>
      </c>
      <c r="H346" s="9">
        <v>43</v>
      </c>
      <c r="I346" s="9">
        <v>58454</v>
      </c>
      <c r="J346" s="9">
        <v>12</v>
      </c>
      <c r="K346" s="9">
        <v>8</v>
      </c>
      <c r="L346" s="9">
        <v>11</v>
      </c>
      <c r="M346" s="9">
        <v>3</v>
      </c>
      <c r="N346" s="9">
        <v>41</v>
      </c>
      <c r="O346" t="b">
        <f>OR(Dataset!J346&gt;10,Dataset!L346&gt;5)</f>
        <v>1</v>
      </c>
      <c r="P346" t="b">
        <f>OR(I346&gt;100000,Dataset!M346&gt;=9,Dataset!G346="Boston")</f>
        <v>0</v>
      </c>
      <c r="Q346" t="b">
        <f t="shared" si="15"/>
        <v>0</v>
      </c>
      <c r="R346" t="b">
        <f t="shared" si="16"/>
        <v>1</v>
      </c>
      <c r="S346" t="str">
        <f t="shared" si="17"/>
        <v>Moderate</v>
      </c>
      <c r="T346" t="str">
        <v>Moderate</v>
      </c>
    </row>
    <row r="347" spans="1:20" x14ac:dyDescent="0.45">
      <c r="A347" s="9" t="s">
        <v>122</v>
      </c>
      <c r="B347" s="9" t="s">
        <v>117</v>
      </c>
      <c r="C347" s="9" t="s">
        <v>118</v>
      </c>
      <c r="D347" s="9" t="s">
        <v>134</v>
      </c>
      <c r="E347" s="9" t="s">
        <v>135</v>
      </c>
      <c r="F347" s="9" t="s">
        <v>114</v>
      </c>
      <c r="G347" s="9" t="s">
        <v>142</v>
      </c>
      <c r="H347" s="9">
        <v>23</v>
      </c>
      <c r="I347" s="9">
        <v>104763</v>
      </c>
      <c r="J347" s="9">
        <v>12</v>
      </c>
      <c r="K347" s="9">
        <v>11</v>
      </c>
      <c r="L347" s="9">
        <v>6</v>
      </c>
      <c r="M347" s="9">
        <v>3</v>
      </c>
      <c r="N347" s="9">
        <v>43</v>
      </c>
      <c r="O347" t="b">
        <f>OR(Dataset!J347&gt;10,Dataset!L347&gt;5)</f>
        <v>1</v>
      </c>
      <c r="P347" t="b">
        <f>OR(I347&gt;100000,Dataset!M347&gt;=9,Dataset!G347="Boston")</f>
        <v>1</v>
      </c>
      <c r="Q347" t="b">
        <f t="shared" si="15"/>
        <v>0</v>
      </c>
      <c r="R347" t="b">
        <f t="shared" si="16"/>
        <v>0</v>
      </c>
      <c r="S347" t="str">
        <f t="shared" si="17"/>
        <v>Well Paid</v>
      </c>
      <c r="T347" t="str">
        <v>Well Paid</v>
      </c>
    </row>
    <row r="348" spans="1:20" x14ac:dyDescent="0.45">
      <c r="A348" s="8" t="s">
        <v>116</v>
      </c>
      <c r="B348" s="8" t="s">
        <v>110</v>
      </c>
      <c r="C348" s="8" t="s">
        <v>131</v>
      </c>
      <c r="D348" s="8" t="s">
        <v>123</v>
      </c>
      <c r="E348" s="8" t="s">
        <v>135</v>
      </c>
      <c r="F348" s="8" t="s">
        <v>128</v>
      </c>
      <c r="G348" s="8" t="s">
        <v>125</v>
      </c>
      <c r="H348" s="8">
        <v>38</v>
      </c>
      <c r="I348" s="8">
        <v>57990</v>
      </c>
      <c r="J348" s="8">
        <v>12</v>
      </c>
      <c r="K348" s="8">
        <v>12</v>
      </c>
      <c r="L348" s="8">
        <v>13</v>
      </c>
      <c r="M348" s="8">
        <v>7</v>
      </c>
      <c r="N348" s="8">
        <v>39</v>
      </c>
      <c r="O348" t="b">
        <f>OR(Dataset!J348&gt;10,Dataset!L348&gt;5)</f>
        <v>1</v>
      </c>
      <c r="P348" t="b">
        <f>OR(I348&gt;100000,Dataset!M348&gt;=9,Dataset!G348="Boston")</f>
        <v>1</v>
      </c>
      <c r="Q348" t="b">
        <f t="shared" si="15"/>
        <v>0</v>
      </c>
      <c r="R348" t="b">
        <f t="shared" si="16"/>
        <v>0</v>
      </c>
      <c r="S348" t="str">
        <f t="shared" si="17"/>
        <v>Moderate</v>
      </c>
      <c r="T348" t="str">
        <v>Moderate</v>
      </c>
    </row>
    <row r="349" spans="1:20" x14ac:dyDescent="0.45">
      <c r="A349" s="8" t="s">
        <v>129</v>
      </c>
      <c r="B349" s="8" t="s">
        <v>117</v>
      </c>
      <c r="C349" s="8" t="s">
        <v>139</v>
      </c>
      <c r="D349" s="8" t="s">
        <v>112</v>
      </c>
      <c r="E349" s="8" t="s">
        <v>124</v>
      </c>
      <c r="F349" s="8" t="s">
        <v>114</v>
      </c>
      <c r="G349" s="8" t="s">
        <v>121</v>
      </c>
      <c r="H349" s="8">
        <v>22</v>
      </c>
      <c r="I349" s="8">
        <v>52440</v>
      </c>
      <c r="J349" s="8">
        <v>12</v>
      </c>
      <c r="K349" s="8">
        <v>10</v>
      </c>
      <c r="L349" s="8">
        <v>14</v>
      </c>
      <c r="M349" s="8">
        <v>3</v>
      </c>
      <c r="N349" s="8">
        <v>28</v>
      </c>
      <c r="O349" t="b">
        <f>OR(Dataset!J349&gt;10,Dataset!L349&gt;5)</f>
        <v>1</v>
      </c>
      <c r="P349" t="b">
        <f>OR(I349&gt;100000,Dataset!M349&gt;=9,Dataset!G349="Boston")</f>
        <v>0</v>
      </c>
      <c r="Q349" t="b">
        <f t="shared" si="15"/>
        <v>0</v>
      </c>
      <c r="R349" t="b">
        <f t="shared" si="16"/>
        <v>0</v>
      </c>
      <c r="S349" t="str">
        <f t="shared" si="17"/>
        <v>Moderate</v>
      </c>
      <c r="T349" t="str">
        <v>Moderate</v>
      </c>
    </row>
    <row r="350" spans="1:20" x14ac:dyDescent="0.45">
      <c r="A350" s="9" t="s">
        <v>129</v>
      </c>
      <c r="B350" s="9" t="s">
        <v>110</v>
      </c>
      <c r="C350" s="9" t="s">
        <v>131</v>
      </c>
      <c r="D350" s="9" t="s">
        <v>132</v>
      </c>
      <c r="E350" s="9" t="s">
        <v>140</v>
      </c>
      <c r="F350" s="9" t="s">
        <v>128</v>
      </c>
      <c r="G350" s="9" t="s">
        <v>130</v>
      </c>
      <c r="H350" s="9">
        <v>40</v>
      </c>
      <c r="I350" s="9">
        <v>97055</v>
      </c>
      <c r="J350" s="9">
        <v>12</v>
      </c>
      <c r="K350" s="9">
        <v>8</v>
      </c>
      <c r="L350" s="9">
        <v>13</v>
      </c>
      <c r="M350" s="9">
        <v>6</v>
      </c>
      <c r="N350" s="9">
        <v>43</v>
      </c>
      <c r="O350" t="b">
        <f>OR(Dataset!J350&gt;10,Dataset!L350&gt;5)</f>
        <v>1</v>
      </c>
      <c r="P350" t="b">
        <f>OR(I350&gt;100000,Dataset!M350&gt;=9,Dataset!G350="Boston")</f>
        <v>0</v>
      </c>
      <c r="Q350" t="b">
        <f t="shared" si="15"/>
        <v>0</v>
      </c>
      <c r="R350" t="b">
        <f t="shared" si="16"/>
        <v>0</v>
      </c>
      <c r="S350" t="str">
        <f t="shared" si="17"/>
        <v>Well Paid</v>
      </c>
      <c r="T350" t="str">
        <v>Well Paid</v>
      </c>
    </row>
    <row r="351" spans="1:20" x14ac:dyDescent="0.45">
      <c r="A351" s="8" t="s">
        <v>116</v>
      </c>
      <c r="B351" s="8" t="s">
        <v>110</v>
      </c>
      <c r="C351" s="8" t="s">
        <v>131</v>
      </c>
      <c r="D351" s="8" t="s">
        <v>134</v>
      </c>
      <c r="E351" s="8" t="s">
        <v>127</v>
      </c>
      <c r="F351" s="8" t="s">
        <v>114</v>
      </c>
      <c r="G351" s="8" t="s">
        <v>133</v>
      </c>
      <c r="H351" s="8">
        <v>60</v>
      </c>
      <c r="I351" s="8">
        <v>101849</v>
      </c>
      <c r="J351" s="8">
        <v>11</v>
      </c>
      <c r="K351" s="8">
        <v>5</v>
      </c>
      <c r="L351" s="8">
        <v>7</v>
      </c>
      <c r="M351" s="8">
        <v>5</v>
      </c>
      <c r="N351" s="8">
        <v>52</v>
      </c>
      <c r="O351" t="b">
        <f>OR(Dataset!J351&gt;10,Dataset!L351&gt;5)</f>
        <v>1</v>
      </c>
      <c r="P351" t="b">
        <f>OR(I351&gt;100000,Dataset!M351&gt;=9,Dataset!G351="Boston")</f>
        <v>1</v>
      </c>
      <c r="Q351" t="b">
        <f t="shared" si="15"/>
        <v>0</v>
      </c>
      <c r="R351" t="b">
        <f t="shared" si="16"/>
        <v>0</v>
      </c>
      <c r="S351" t="str">
        <f t="shared" si="17"/>
        <v>Well Paid</v>
      </c>
      <c r="T351" t="str">
        <v>Well Paid</v>
      </c>
    </row>
    <row r="352" spans="1:20" x14ac:dyDescent="0.45">
      <c r="A352" s="8" t="s">
        <v>143</v>
      </c>
      <c r="B352" s="8" t="s">
        <v>126</v>
      </c>
      <c r="C352" s="8" t="s">
        <v>118</v>
      </c>
      <c r="D352" s="8" t="s">
        <v>112</v>
      </c>
      <c r="E352" s="8" t="s">
        <v>137</v>
      </c>
      <c r="F352" s="8" t="s">
        <v>128</v>
      </c>
      <c r="G352" s="8" t="s">
        <v>133</v>
      </c>
      <c r="H352" s="8">
        <v>38</v>
      </c>
      <c r="I352" s="8">
        <v>38036</v>
      </c>
      <c r="J352" s="8">
        <v>11</v>
      </c>
      <c r="K352" s="8">
        <v>17</v>
      </c>
      <c r="L352" s="8">
        <v>2</v>
      </c>
      <c r="M352" s="8">
        <v>6</v>
      </c>
      <c r="N352" s="8">
        <v>53</v>
      </c>
      <c r="O352" t="b">
        <f>OR(Dataset!J352&gt;10,Dataset!L352&gt;5)</f>
        <v>1</v>
      </c>
      <c r="P352" t="b">
        <f>OR(I352&gt;100000,Dataset!M352&gt;=9,Dataset!G352="Boston")</f>
        <v>0</v>
      </c>
      <c r="Q352" t="b">
        <f t="shared" si="15"/>
        <v>0</v>
      </c>
      <c r="R352" t="b">
        <f t="shared" si="16"/>
        <v>0</v>
      </c>
      <c r="S352" t="str">
        <f t="shared" si="17"/>
        <v>Moderate</v>
      </c>
      <c r="T352" t="str">
        <v>Moderate</v>
      </c>
    </row>
    <row r="353" spans="1:20" x14ac:dyDescent="0.45">
      <c r="A353" s="9" t="s">
        <v>129</v>
      </c>
      <c r="B353" s="9" t="s">
        <v>117</v>
      </c>
      <c r="C353" s="9" t="s">
        <v>111</v>
      </c>
      <c r="D353" s="9" t="s">
        <v>132</v>
      </c>
      <c r="E353" s="9" t="s">
        <v>124</v>
      </c>
      <c r="F353" s="9" t="s">
        <v>128</v>
      </c>
      <c r="G353" s="9" t="s">
        <v>133</v>
      </c>
      <c r="H353" s="9">
        <v>23</v>
      </c>
      <c r="I353" s="9">
        <v>55372</v>
      </c>
      <c r="J353" s="9">
        <v>11</v>
      </c>
      <c r="K353" s="9">
        <v>15</v>
      </c>
      <c r="L353" s="9">
        <v>5</v>
      </c>
      <c r="M353" s="9">
        <v>3</v>
      </c>
      <c r="N353" s="9">
        <v>32</v>
      </c>
      <c r="O353" t="b">
        <f>OR(Dataset!J353&gt;10,Dataset!L353&gt;5)</f>
        <v>1</v>
      </c>
      <c r="P353" t="b">
        <f>OR(I353&gt;100000,Dataset!M353&gt;=9,Dataset!G353="Boston")</f>
        <v>0</v>
      </c>
      <c r="Q353" t="b">
        <f t="shared" si="15"/>
        <v>0</v>
      </c>
      <c r="R353" t="b">
        <f t="shared" si="16"/>
        <v>0</v>
      </c>
      <c r="S353" t="str">
        <f t="shared" si="17"/>
        <v>Moderate</v>
      </c>
      <c r="T353" t="str">
        <v>Moderate</v>
      </c>
    </row>
    <row r="354" spans="1:20" x14ac:dyDescent="0.45">
      <c r="A354" s="8" t="s">
        <v>122</v>
      </c>
      <c r="B354" s="8" t="s">
        <v>117</v>
      </c>
      <c r="C354" s="8" t="s">
        <v>111</v>
      </c>
      <c r="D354" s="8" t="s">
        <v>123</v>
      </c>
      <c r="E354" s="8" t="s">
        <v>119</v>
      </c>
      <c r="F354" s="8" t="s">
        <v>114</v>
      </c>
      <c r="G354" s="8" t="s">
        <v>115</v>
      </c>
      <c r="H354" s="8">
        <v>25</v>
      </c>
      <c r="I354" s="8">
        <v>86115</v>
      </c>
      <c r="J354" s="8">
        <v>11</v>
      </c>
      <c r="K354" s="8">
        <v>2</v>
      </c>
      <c r="L354" s="8">
        <v>12</v>
      </c>
      <c r="M354" s="8">
        <v>5</v>
      </c>
      <c r="N354" s="8">
        <v>36</v>
      </c>
      <c r="O354" t="b">
        <f>OR(Dataset!J354&gt;10,Dataset!L354&gt;5)</f>
        <v>1</v>
      </c>
      <c r="P354" t="b">
        <f>OR(I354&gt;100000,Dataset!M354&gt;=9,Dataset!G354="Boston")</f>
        <v>0</v>
      </c>
      <c r="Q354" t="b">
        <f t="shared" si="15"/>
        <v>0</v>
      </c>
      <c r="R354" t="b">
        <f t="shared" si="16"/>
        <v>0</v>
      </c>
      <c r="S354" t="str">
        <f t="shared" si="17"/>
        <v>Well Paid</v>
      </c>
      <c r="T354" t="str">
        <v>Well Paid</v>
      </c>
    </row>
    <row r="355" spans="1:20" x14ac:dyDescent="0.45">
      <c r="A355" s="9" t="s">
        <v>109</v>
      </c>
      <c r="B355" s="9" t="s">
        <v>110</v>
      </c>
      <c r="C355" s="9" t="s">
        <v>131</v>
      </c>
      <c r="D355" s="9" t="s">
        <v>134</v>
      </c>
      <c r="E355" s="9" t="s">
        <v>140</v>
      </c>
      <c r="F355" s="9" t="s">
        <v>120</v>
      </c>
      <c r="G355" s="9" t="s">
        <v>138</v>
      </c>
      <c r="H355" s="9">
        <v>22</v>
      </c>
      <c r="I355" s="9">
        <v>50878</v>
      </c>
      <c r="J355" s="9">
        <v>11</v>
      </c>
      <c r="K355" s="9">
        <v>19</v>
      </c>
      <c r="L355" s="9">
        <v>10</v>
      </c>
      <c r="M355" s="9">
        <v>8</v>
      </c>
      <c r="N355" s="9">
        <v>33</v>
      </c>
      <c r="O355" t="b">
        <f>OR(Dataset!J355&gt;10,Dataset!L355&gt;5)</f>
        <v>1</v>
      </c>
      <c r="P355" t="b">
        <f>OR(I355&gt;100000,Dataset!M355&gt;=9,Dataset!G355="Boston")</f>
        <v>0</v>
      </c>
      <c r="Q355" t="b">
        <f t="shared" si="15"/>
        <v>0</v>
      </c>
      <c r="R355" t="b">
        <f t="shared" si="16"/>
        <v>0</v>
      </c>
      <c r="S355" t="str">
        <f t="shared" si="17"/>
        <v>Moderate</v>
      </c>
      <c r="T355" t="str">
        <v>Moderate</v>
      </c>
    </row>
    <row r="356" spans="1:20" x14ac:dyDescent="0.45">
      <c r="A356" s="8" t="s">
        <v>116</v>
      </c>
      <c r="B356" s="8" t="s">
        <v>126</v>
      </c>
      <c r="C356" s="8" t="s">
        <v>111</v>
      </c>
      <c r="D356" s="8" t="s">
        <v>134</v>
      </c>
      <c r="E356" s="8" t="s">
        <v>119</v>
      </c>
      <c r="F356" s="8" t="s">
        <v>120</v>
      </c>
      <c r="G356" s="8" t="s">
        <v>130</v>
      </c>
      <c r="H356" s="8">
        <v>56</v>
      </c>
      <c r="I356" s="8">
        <v>78511</v>
      </c>
      <c r="J356" s="8">
        <v>11</v>
      </c>
      <c r="K356" s="8">
        <v>15</v>
      </c>
      <c r="L356" s="8">
        <v>1</v>
      </c>
      <c r="M356" s="8">
        <v>4</v>
      </c>
      <c r="N356" s="8">
        <v>56</v>
      </c>
      <c r="O356" t="b">
        <f>OR(Dataset!J356&gt;10,Dataset!L356&gt;5)</f>
        <v>1</v>
      </c>
      <c r="P356" t="b">
        <f>OR(I356&gt;100000,Dataset!M356&gt;=9,Dataset!G356="Boston")</f>
        <v>0</v>
      </c>
      <c r="Q356" t="b">
        <f t="shared" si="15"/>
        <v>0</v>
      </c>
      <c r="R356" t="b">
        <f t="shared" si="16"/>
        <v>0</v>
      </c>
      <c r="S356" t="str">
        <f t="shared" si="17"/>
        <v>Moderate</v>
      </c>
      <c r="T356" t="str">
        <v>Moderate</v>
      </c>
    </row>
    <row r="357" spans="1:20" x14ac:dyDescent="0.45">
      <c r="A357" s="9" t="s">
        <v>129</v>
      </c>
      <c r="B357" s="9" t="s">
        <v>117</v>
      </c>
      <c r="C357" s="9" t="s">
        <v>139</v>
      </c>
      <c r="D357" s="9" t="s">
        <v>112</v>
      </c>
      <c r="E357" s="9" t="s">
        <v>124</v>
      </c>
      <c r="F357" s="9" t="s">
        <v>128</v>
      </c>
      <c r="G357" s="9" t="s">
        <v>115</v>
      </c>
      <c r="H357" s="9">
        <v>55</v>
      </c>
      <c r="I357" s="9">
        <v>92551</v>
      </c>
      <c r="J357" s="9">
        <v>11</v>
      </c>
      <c r="K357" s="9">
        <v>18</v>
      </c>
      <c r="L357" s="9">
        <v>6</v>
      </c>
      <c r="M357" s="9">
        <v>9</v>
      </c>
      <c r="N357" s="9">
        <v>51</v>
      </c>
      <c r="O357" t="b">
        <f>OR(Dataset!J357&gt;10,Dataset!L357&gt;5)</f>
        <v>1</v>
      </c>
      <c r="P357" t="b">
        <f>OR(I357&gt;100000,Dataset!M357&gt;=9,Dataset!G357="Boston")</f>
        <v>1</v>
      </c>
      <c r="Q357" t="b">
        <f t="shared" si="15"/>
        <v>0</v>
      </c>
      <c r="R357" t="b">
        <f t="shared" si="16"/>
        <v>0</v>
      </c>
      <c r="S357" t="str">
        <f t="shared" si="17"/>
        <v>Well Paid</v>
      </c>
      <c r="T357" t="str">
        <v>Well Paid</v>
      </c>
    </row>
    <row r="358" spans="1:20" x14ac:dyDescent="0.45">
      <c r="A358" s="9" t="s">
        <v>143</v>
      </c>
      <c r="B358" s="9" t="s">
        <v>117</v>
      </c>
      <c r="C358" s="9" t="s">
        <v>139</v>
      </c>
      <c r="D358" s="9" t="s">
        <v>112</v>
      </c>
      <c r="E358" s="9" t="s">
        <v>127</v>
      </c>
      <c r="F358" s="9" t="s">
        <v>114</v>
      </c>
      <c r="G358" s="9" t="s">
        <v>142</v>
      </c>
      <c r="H358" s="9">
        <v>59</v>
      </c>
      <c r="I358" s="9">
        <v>50093</v>
      </c>
      <c r="J358" s="9">
        <v>11</v>
      </c>
      <c r="K358" s="9">
        <v>13</v>
      </c>
      <c r="L358" s="9">
        <v>13</v>
      </c>
      <c r="M358" s="9">
        <v>2</v>
      </c>
      <c r="N358" s="9">
        <v>49</v>
      </c>
      <c r="O358" t="b">
        <f>OR(Dataset!J358&gt;10,Dataset!L358&gt;5)</f>
        <v>1</v>
      </c>
      <c r="P358" t="b">
        <f>OR(I358&gt;100000,Dataset!M358&gt;=9,Dataset!G358="Boston")</f>
        <v>0</v>
      </c>
      <c r="Q358" t="b">
        <f t="shared" si="15"/>
        <v>0</v>
      </c>
      <c r="R358" t="b">
        <f t="shared" si="16"/>
        <v>0</v>
      </c>
      <c r="S358" t="str">
        <f t="shared" si="17"/>
        <v>Moderate</v>
      </c>
      <c r="T358" t="str">
        <v>Moderate</v>
      </c>
    </row>
    <row r="359" spans="1:20" x14ac:dyDescent="0.45">
      <c r="A359" s="8" t="s">
        <v>143</v>
      </c>
      <c r="B359" s="8" t="s">
        <v>126</v>
      </c>
      <c r="C359" s="8" t="s">
        <v>118</v>
      </c>
      <c r="D359" s="8" t="s">
        <v>132</v>
      </c>
      <c r="E359" s="8" t="s">
        <v>124</v>
      </c>
      <c r="F359" s="8" t="s">
        <v>114</v>
      </c>
      <c r="G359" s="8" t="s">
        <v>125</v>
      </c>
      <c r="H359" s="8">
        <v>51</v>
      </c>
      <c r="I359" s="8">
        <v>63487</v>
      </c>
      <c r="J359" s="8">
        <v>11</v>
      </c>
      <c r="K359" s="8">
        <v>8</v>
      </c>
      <c r="L359" s="8">
        <v>14</v>
      </c>
      <c r="M359" s="8">
        <v>2</v>
      </c>
      <c r="N359" s="8">
        <v>22</v>
      </c>
      <c r="O359" t="b">
        <f>OR(Dataset!J359&gt;10,Dataset!L359&gt;5)</f>
        <v>1</v>
      </c>
      <c r="P359" t="b">
        <f>OR(I359&gt;100000,Dataset!M359&gt;=9,Dataset!G359="Boston")</f>
        <v>1</v>
      </c>
      <c r="Q359" t="b">
        <f t="shared" si="15"/>
        <v>0</v>
      </c>
      <c r="R359" t="b">
        <f t="shared" si="16"/>
        <v>0</v>
      </c>
      <c r="S359" t="str">
        <f t="shared" si="17"/>
        <v>Moderate</v>
      </c>
      <c r="T359" t="str">
        <v>Moderate</v>
      </c>
    </row>
    <row r="360" spans="1:20" x14ac:dyDescent="0.45">
      <c r="A360" s="8" t="s">
        <v>122</v>
      </c>
      <c r="B360" s="8" t="s">
        <v>117</v>
      </c>
      <c r="C360" s="8" t="s">
        <v>139</v>
      </c>
      <c r="D360" s="8" t="s">
        <v>112</v>
      </c>
      <c r="E360" s="8" t="s">
        <v>113</v>
      </c>
      <c r="F360" s="8" t="s">
        <v>120</v>
      </c>
      <c r="G360" s="8" t="s">
        <v>121</v>
      </c>
      <c r="H360" s="8">
        <v>32</v>
      </c>
      <c r="I360" s="8">
        <v>76169</v>
      </c>
      <c r="J360" s="8">
        <v>11</v>
      </c>
      <c r="K360" s="8">
        <v>16</v>
      </c>
      <c r="L360" s="8">
        <v>8</v>
      </c>
      <c r="M360" s="8">
        <v>3</v>
      </c>
      <c r="N360" s="8">
        <v>49</v>
      </c>
      <c r="O360" t="b">
        <f>OR(Dataset!J360&gt;10,Dataset!L360&gt;5)</f>
        <v>1</v>
      </c>
      <c r="P360" t="b">
        <f>OR(I360&gt;100000,Dataset!M360&gt;=9,Dataset!G360="Boston")</f>
        <v>0</v>
      </c>
      <c r="Q360" t="b">
        <f t="shared" si="15"/>
        <v>0</v>
      </c>
      <c r="R360" t="b">
        <f t="shared" si="16"/>
        <v>0</v>
      </c>
      <c r="S360" t="str">
        <f t="shared" si="17"/>
        <v>Moderate</v>
      </c>
      <c r="T360" t="str">
        <v>Moderate</v>
      </c>
    </row>
    <row r="361" spans="1:20" x14ac:dyDescent="0.45">
      <c r="A361" s="9" t="s">
        <v>129</v>
      </c>
      <c r="B361" s="9" t="s">
        <v>110</v>
      </c>
      <c r="C361" s="9" t="s">
        <v>131</v>
      </c>
      <c r="D361" s="9" t="s">
        <v>123</v>
      </c>
      <c r="E361" s="9" t="s">
        <v>127</v>
      </c>
      <c r="F361" s="9" t="s">
        <v>128</v>
      </c>
      <c r="G361" s="9" t="s">
        <v>125</v>
      </c>
      <c r="H361" s="9">
        <v>25</v>
      </c>
      <c r="I361" s="9">
        <v>77093</v>
      </c>
      <c r="J361" s="9">
        <v>10</v>
      </c>
      <c r="K361" s="9">
        <v>7</v>
      </c>
      <c r="L361" s="9">
        <v>5</v>
      </c>
      <c r="M361" s="9">
        <v>2</v>
      </c>
      <c r="N361" s="9">
        <v>33</v>
      </c>
      <c r="O361" t="b">
        <f>OR(Dataset!J361&gt;10,Dataset!L361&gt;5)</f>
        <v>0</v>
      </c>
      <c r="P361" t="b">
        <f>OR(I361&gt;100000,Dataset!M361&gt;=9,Dataset!G361="Boston")</f>
        <v>1</v>
      </c>
      <c r="Q361" t="b">
        <f t="shared" si="15"/>
        <v>0</v>
      </c>
      <c r="R361" t="b">
        <f t="shared" si="16"/>
        <v>0</v>
      </c>
      <c r="S361" t="str">
        <f t="shared" si="17"/>
        <v>Moderate</v>
      </c>
      <c r="T361" t="str">
        <v>Moderate</v>
      </c>
    </row>
    <row r="362" spans="1:20" x14ac:dyDescent="0.45">
      <c r="A362" s="9" t="s">
        <v>116</v>
      </c>
      <c r="B362" s="9" t="s">
        <v>117</v>
      </c>
      <c r="C362" s="9" t="s">
        <v>111</v>
      </c>
      <c r="D362" s="9" t="s">
        <v>112</v>
      </c>
      <c r="E362" s="9" t="s">
        <v>113</v>
      </c>
      <c r="F362" s="9" t="s">
        <v>128</v>
      </c>
      <c r="G362" s="9" t="s">
        <v>142</v>
      </c>
      <c r="H362" s="9">
        <v>46</v>
      </c>
      <c r="I362" s="9">
        <v>55879</v>
      </c>
      <c r="J362" s="9">
        <v>10</v>
      </c>
      <c r="K362" s="9">
        <v>1</v>
      </c>
      <c r="L362" s="9">
        <v>14</v>
      </c>
      <c r="M362" s="9">
        <v>7</v>
      </c>
      <c r="N362" s="9">
        <v>35</v>
      </c>
      <c r="O362" t="b">
        <f>OR(Dataset!J362&gt;10,Dataset!L362&gt;5)</f>
        <v>1</v>
      </c>
      <c r="P362" t="b">
        <f>OR(I362&gt;100000,Dataset!M362&gt;=9,Dataset!G362="Boston")</f>
        <v>0</v>
      </c>
      <c r="Q362" t="b">
        <f t="shared" si="15"/>
        <v>0</v>
      </c>
      <c r="R362" t="b">
        <f t="shared" si="16"/>
        <v>0</v>
      </c>
      <c r="S362" t="str">
        <f t="shared" si="17"/>
        <v>Moderate</v>
      </c>
      <c r="T362" t="str">
        <v>Moderate</v>
      </c>
    </row>
    <row r="363" spans="1:20" x14ac:dyDescent="0.45">
      <c r="A363" s="9" t="s">
        <v>141</v>
      </c>
      <c r="B363" s="9" t="s">
        <v>110</v>
      </c>
      <c r="C363" s="9" t="s">
        <v>139</v>
      </c>
      <c r="D363" s="9" t="s">
        <v>134</v>
      </c>
      <c r="E363" s="9" t="s">
        <v>113</v>
      </c>
      <c r="F363" s="9" t="s">
        <v>114</v>
      </c>
      <c r="G363" s="9" t="s">
        <v>142</v>
      </c>
      <c r="H363" s="9">
        <v>29</v>
      </c>
      <c r="I363" s="9">
        <v>74695</v>
      </c>
      <c r="J363" s="9">
        <v>10</v>
      </c>
      <c r="K363" s="9">
        <v>13</v>
      </c>
      <c r="L363" s="9">
        <v>5</v>
      </c>
      <c r="M363" s="9">
        <v>4</v>
      </c>
      <c r="N363" s="9">
        <v>25</v>
      </c>
      <c r="O363" t="b">
        <f>OR(Dataset!J363&gt;10,Dataset!L363&gt;5)</f>
        <v>0</v>
      </c>
      <c r="P363" t="b">
        <f>OR(I363&gt;100000,Dataset!M363&gt;=9,Dataset!G363="Boston")</f>
        <v>0</v>
      </c>
      <c r="Q363" t="b">
        <f t="shared" si="15"/>
        <v>0</v>
      </c>
      <c r="R363" t="b">
        <f t="shared" si="16"/>
        <v>0</v>
      </c>
      <c r="S363" t="str">
        <f t="shared" si="17"/>
        <v>Moderate</v>
      </c>
      <c r="T363" t="str">
        <v>Moderate</v>
      </c>
    </row>
    <row r="364" spans="1:20" x14ac:dyDescent="0.45">
      <c r="A364" s="9" t="s">
        <v>143</v>
      </c>
      <c r="B364" s="9" t="s">
        <v>126</v>
      </c>
      <c r="C364" s="9" t="s">
        <v>118</v>
      </c>
      <c r="D364" s="9" t="s">
        <v>134</v>
      </c>
      <c r="E364" s="9" t="s">
        <v>140</v>
      </c>
      <c r="F364" s="9" t="s">
        <v>120</v>
      </c>
      <c r="G364" s="9" t="s">
        <v>130</v>
      </c>
      <c r="H364" s="9">
        <v>58</v>
      </c>
      <c r="I364" s="9">
        <v>68635</v>
      </c>
      <c r="J364" s="9">
        <v>10</v>
      </c>
      <c r="K364" s="9">
        <v>19</v>
      </c>
      <c r="L364" s="9">
        <v>6</v>
      </c>
      <c r="M364" s="9">
        <v>3</v>
      </c>
      <c r="N364" s="9">
        <v>47</v>
      </c>
      <c r="O364" t="b">
        <f>OR(Dataset!J364&gt;10,Dataset!L364&gt;5)</f>
        <v>1</v>
      </c>
      <c r="P364" t="b">
        <f>OR(I364&gt;100000,Dataset!M364&gt;=9,Dataset!G364="Boston")</f>
        <v>0</v>
      </c>
      <c r="Q364" t="b">
        <f t="shared" si="15"/>
        <v>0</v>
      </c>
      <c r="R364" t="b">
        <f t="shared" si="16"/>
        <v>0</v>
      </c>
      <c r="S364" t="str">
        <f t="shared" si="17"/>
        <v>Moderate</v>
      </c>
      <c r="T364" t="str">
        <v>Moderate</v>
      </c>
    </row>
    <row r="365" spans="1:20" x14ac:dyDescent="0.45">
      <c r="A365" s="9" t="s">
        <v>109</v>
      </c>
      <c r="B365" s="9" t="s">
        <v>110</v>
      </c>
      <c r="C365" s="9" t="s">
        <v>131</v>
      </c>
      <c r="D365" s="9" t="s">
        <v>112</v>
      </c>
      <c r="E365" s="9" t="s">
        <v>113</v>
      </c>
      <c r="F365" s="9" t="s">
        <v>120</v>
      </c>
      <c r="G365" s="9" t="s">
        <v>142</v>
      </c>
      <c r="H365" s="9">
        <v>56</v>
      </c>
      <c r="I365" s="9">
        <v>81151</v>
      </c>
      <c r="J365" s="9">
        <v>10</v>
      </c>
      <c r="K365" s="9">
        <v>12</v>
      </c>
      <c r="L365" s="9">
        <v>2</v>
      </c>
      <c r="M365" s="9">
        <v>8</v>
      </c>
      <c r="N365" s="9">
        <v>28</v>
      </c>
      <c r="O365" t="b">
        <f>OR(Dataset!J365&gt;10,Dataset!L365&gt;5)</f>
        <v>0</v>
      </c>
      <c r="P365" t="b">
        <f>OR(I365&gt;100000,Dataset!M365&gt;=9,Dataset!G365="Boston")</f>
        <v>0</v>
      </c>
      <c r="Q365" t="b">
        <f t="shared" si="15"/>
        <v>0</v>
      </c>
      <c r="R365" t="b">
        <f t="shared" si="16"/>
        <v>0</v>
      </c>
      <c r="S365" t="str">
        <f t="shared" si="17"/>
        <v>Well Paid</v>
      </c>
      <c r="T365" t="str">
        <v>Well Paid</v>
      </c>
    </row>
    <row r="366" spans="1:20" x14ac:dyDescent="0.45">
      <c r="A366" s="9" t="s">
        <v>141</v>
      </c>
      <c r="B366" s="9" t="s">
        <v>117</v>
      </c>
      <c r="C366" s="9" t="s">
        <v>131</v>
      </c>
      <c r="D366" s="9" t="s">
        <v>132</v>
      </c>
      <c r="E366" s="9" t="s">
        <v>135</v>
      </c>
      <c r="F366" s="9" t="s">
        <v>128</v>
      </c>
      <c r="G366" s="9" t="s">
        <v>133</v>
      </c>
      <c r="H366" s="9">
        <v>25</v>
      </c>
      <c r="I366" s="9">
        <v>45038</v>
      </c>
      <c r="J366" s="9">
        <v>10</v>
      </c>
      <c r="K366" s="9">
        <v>12</v>
      </c>
      <c r="L366" s="9">
        <v>12</v>
      </c>
      <c r="M366" s="9">
        <v>6</v>
      </c>
      <c r="N366" s="9">
        <v>56</v>
      </c>
      <c r="O366" t="b">
        <f>OR(Dataset!J366&gt;10,Dataset!L366&gt;5)</f>
        <v>1</v>
      </c>
      <c r="P366" t="b">
        <f>OR(I366&gt;100000,Dataset!M366&gt;=9,Dataset!G366="Boston")</f>
        <v>0</v>
      </c>
      <c r="Q366" t="b">
        <f t="shared" si="15"/>
        <v>0</v>
      </c>
      <c r="R366" t="b">
        <f t="shared" si="16"/>
        <v>0</v>
      </c>
      <c r="S366" t="str">
        <f t="shared" si="17"/>
        <v>Moderate</v>
      </c>
      <c r="T366" t="str">
        <v>Moderate</v>
      </c>
    </row>
    <row r="367" spans="1:20" x14ac:dyDescent="0.45">
      <c r="A367" s="8" t="s">
        <v>116</v>
      </c>
      <c r="B367" s="8" t="s">
        <v>117</v>
      </c>
      <c r="C367" s="8" t="s">
        <v>131</v>
      </c>
      <c r="D367" s="8" t="s">
        <v>132</v>
      </c>
      <c r="E367" s="8" t="s">
        <v>137</v>
      </c>
      <c r="F367" s="8" t="s">
        <v>120</v>
      </c>
      <c r="G367" s="8" t="s">
        <v>115</v>
      </c>
      <c r="H367" s="8">
        <v>57</v>
      </c>
      <c r="I367" s="8">
        <v>31381</v>
      </c>
      <c r="J367" s="8">
        <v>10</v>
      </c>
      <c r="K367" s="8">
        <v>6</v>
      </c>
      <c r="L367" s="8">
        <v>9</v>
      </c>
      <c r="M367" s="8">
        <v>2</v>
      </c>
      <c r="N367" s="8">
        <v>28</v>
      </c>
      <c r="O367" t="b">
        <f>OR(Dataset!J367&gt;10,Dataset!L367&gt;5)</f>
        <v>1</v>
      </c>
      <c r="P367" t="b">
        <f>OR(I367&gt;100000,Dataset!M367&gt;=9,Dataset!G367="Boston")</f>
        <v>0</v>
      </c>
      <c r="Q367" t="b">
        <f t="shared" si="15"/>
        <v>0</v>
      </c>
      <c r="R367" t="b">
        <f t="shared" si="16"/>
        <v>0</v>
      </c>
      <c r="S367" t="str">
        <f t="shared" si="17"/>
        <v>Moderate</v>
      </c>
      <c r="T367" t="str">
        <v>Moderate</v>
      </c>
    </row>
    <row r="368" spans="1:20" x14ac:dyDescent="0.45">
      <c r="A368" s="9" t="s">
        <v>136</v>
      </c>
      <c r="B368" s="9" t="s">
        <v>110</v>
      </c>
      <c r="C368" s="9" t="s">
        <v>139</v>
      </c>
      <c r="D368" s="9" t="s">
        <v>132</v>
      </c>
      <c r="E368" s="9" t="s">
        <v>140</v>
      </c>
      <c r="F368" s="9" t="s">
        <v>114</v>
      </c>
      <c r="G368" s="9" t="s">
        <v>121</v>
      </c>
      <c r="H368" s="9">
        <v>43</v>
      </c>
      <c r="I368" s="9">
        <v>45649</v>
      </c>
      <c r="J368" s="9">
        <v>10</v>
      </c>
      <c r="K368" s="9">
        <v>3</v>
      </c>
      <c r="L368" s="9">
        <v>5</v>
      </c>
      <c r="M368" s="9">
        <v>4</v>
      </c>
      <c r="N368" s="9">
        <v>42</v>
      </c>
      <c r="O368" t="b">
        <f>OR(Dataset!J368&gt;10,Dataset!L368&gt;5)</f>
        <v>0</v>
      </c>
      <c r="P368" t="b">
        <f>OR(I368&gt;100000,Dataset!M368&gt;=9,Dataset!G368="Boston")</f>
        <v>0</v>
      </c>
      <c r="Q368" t="b">
        <f t="shared" si="15"/>
        <v>0</v>
      </c>
      <c r="R368" t="b">
        <f t="shared" si="16"/>
        <v>0</v>
      </c>
      <c r="S368" t="str">
        <f t="shared" si="17"/>
        <v>Moderate</v>
      </c>
      <c r="T368" t="str">
        <v>Moderate</v>
      </c>
    </row>
    <row r="369" spans="1:20" x14ac:dyDescent="0.45">
      <c r="A369" s="8" t="s">
        <v>136</v>
      </c>
      <c r="B369" s="8" t="s">
        <v>126</v>
      </c>
      <c r="C369" s="8" t="s">
        <v>139</v>
      </c>
      <c r="D369" s="8" t="s">
        <v>132</v>
      </c>
      <c r="E369" s="8" t="s">
        <v>135</v>
      </c>
      <c r="F369" s="8" t="s">
        <v>114</v>
      </c>
      <c r="G369" s="8" t="s">
        <v>133</v>
      </c>
      <c r="H369" s="8">
        <v>62</v>
      </c>
      <c r="I369" s="8">
        <v>101368</v>
      </c>
      <c r="J369" s="8">
        <v>10</v>
      </c>
      <c r="K369" s="8">
        <v>11</v>
      </c>
      <c r="L369" s="8">
        <v>1</v>
      </c>
      <c r="M369" s="8">
        <v>6</v>
      </c>
      <c r="N369" s="8">
        <v>43</v>
      </c>
      <c r="O369" t="b">
        <f>OR(Dataset!J369&gt;10,Dataset!L369&gt;5)</f>
        <v>0</v>
      </c>
      <c r="P369" t="b">
        <f>OR(I369&gt;100000,Dataset!M369&gt;=9,Dataset!G369="Boston")</f>
        <v>1</v>
      </c>
      <c r="Q369" t="b">
        <f t="shared" si="15"/>
        <v>0</v>
      </c>
      <c r="R369" t="b">
        <f t="shared" si="16"/>
        <v>0</v>
      </c>
      <c r="S369" t="str">
        <f t="shared" si="17"/>
        <v>Well Paid</v>
      </c>
      <c r="T369" t="str">
        <v>Well Paid</v>
      </c>
    </row>
    <row r="370" spans="1:20" x14ac:dyDescent="0.45">
      <c r="A370" s="8" t="s">
        <v>143</v>
      </c>
      <c r="B370" s="8" t="s">
        <v>117</v>
      </c>
      <c r="C370" s="8" t="s">
        <v>131</v>
      </c>
      <c r="D370" s="8" t="s">
        <v>134</v>
      </c>
      <c r="E370" s="8" t="s">
        <v>127</v>
      </c>
      <c r="F370" s="8" t="s">
        <v>128</v>
      </c>
      <c r="G370" s="8" t="s">
        <v>121</v>
      </c>
      <c r="H370" s="8">
        <v>59</v>
      </c>
      <c r="I370" s="8">
        <v>93115</v>
      </c>
      <c r="J370" s="8">
        <v>10</v>
      </c>
      <c r="K370" s="8">
        <v>6</v>
      </c>
      <c r="L370" s="8">
        <v>13</v>
      </c>
      <c r="M370" s="8">
        <v>6</v>
      </c>
      <c r="N370" s="8">
        <v>34</v>
      </c>
      <c r="O370" t="b">
        <f>OR(Dataset!J370&gt;10,Dataset!L370&gt;5)</f>
        <v>1</v>
      </c>
      <c r="P370" t="b">
        <f>OR(I370&gt;100000,Dataset!M370&gt;=9,Dataset!G370="Boston")</f>
        <v>0</v>
      </c>
      <c r="Q370" t="b">
        <f t="shared" si="15"/>
        <v>0</v>
      </c>
      <c r="R370" t="b">
        <f t="shared" si="16"/>
        <v>0</v>
      </c>
      <c r="S370" t="str">
        <f t="shared" si="17"/>
        <v>Well Paid</v>
      </c>
      <c r="T370" t="str">
        <v>Well Paid</v>
      </c>
    </row>
    <row r="371" spans="1:20" x14ac:dyDescent="0.45">
      <c r="A371" s="8" t="s">
        <v>116</v>
      </c>
      <c r="B371" s="8" t="s">
        <v>126</v>
      </c>
      <c r="C371" s="8" t="s">
        <v>131</v>
      </c>
      <c r="D371" s="8" t="s">
        <v>134</v>
      </c>
      <c r="E371" s="8" t="s">
        <v>140</v>
      </c>
      <c r="F371" s="8" t="s">
        <v>120</v>
      </c>
      <c r="G371" s="8" t="s">
        <v>125</v>
      </c>
      <c r="H371" s="8">
        <v>50</v>
      </c>
      <c r="I371" s="8">
        <v>84120</v>
      </c>
      <c r="J371" s="8">
        <v>10</v>
      </c>
      <c r="K371" s="8">
        <v>11</v>
      </c>
      <c r="L371" s="8">
        <v>11</v>
      </c>
      <c r="M371" s="8">
        <v>4</v>
      </c>
      <c r="N371" s="8">
        <v>51</v>
      </c>
      <c r="O371" t="b">
        <f>OR(Dataset!J371&gt;10,Dataset!L371&gt;5)</f>
        <v>1</v>
      </c>
      <c r="P371" t="b">
        <f>OR(I371&gt;100000,Dataset!M371&gt;=9,Dataset!G371="Boston")</f>
        <v>1</v>
      </c>
      <c r="Q371" t="b">
        <f t="shared" si="15"/>
        <v>0</v>
      </c>
      <c r="R371" t="b">
        <f t="shared" si="16"/>
        <v>0</v>
      </c>
      <c r="S371" t="str">
        <f t="shared" si="17"/>
        <v>Well Paid</v>
      </c>
      <c r="T371" t="str">
        <v>Well Paid</v>
      </c>
    </row>
    <row r="372" spans="1:20" x14ac:dyDescent="0.45">
      <c r="A372" s="9" t="s">
        <v>141</v>
      </c>
      <c r="B372" s="9" t="s">
        <v>126</v>
      </c>
      <c r="C372" s="9" t="s">
        <v>118</v>
      </c>
      <c r="D372" s="9" t="s">
        <v>132</v>
      </c>
      <c r="E372" s="9" t="s">
        <v>113</v>
      </c>
      <c r="F372" s="9" t="s">
        <v>128</v>
      </c>
      <c r="G372" s="9" t="s">
        <v>130</v>
      </c>
      <c r="H372" s="9">
        <v>59</v>
      </c>
      <c r="I372" s="9">
        <v>54972</v>
      </c>
      <c r="J372" s="9">
        <v>10</v>
      </c>
      <c r="K372" s="9">
        <v>7</v>
      </c>
      <c r="L372" s="9">
        <v>6</v>
      </c>
      <c r="M372" s="9">
        <v>3</v>
      </c>
      <c r="N372" s="9">
        <v>48</v>
      </c>
      <c r="O372" t="b">
        <f>OR(Dataset!J372&gt;10,Dataset!L372&gt;5)</f>
        <v>1</v>
      </c>
      <c r="P372" t="b">
        <f>OR(I372&gt;100000,Dataset!M372&gt;=9,Dataset!G372="Boston")</f>
        <v>0</v>
      </c>
      <c r="Q372" t="b">
        <f t="shared" si="15"/>
        <v>0</v>
      </c>
      <c r="R372" t="b">
        <f t="shared" si="16"/>
        <v>0</v>
      </c>
      <c r="S372" t="str">
        <f t="shared" si="17"/>
        <v>Moderate</v>
      </c>
      <c r="T372" t="str">
        <v>Moderate</v>
      </c>
    </row>
    <row r="373" spans="1:20" x14ac:dyDescent="0.45">
      <c r="A373" s="9" t="s">
        <v>122</v>
      </c>
      <c r="B373" s="9" t="s">
        <v>126</v>
      </c>
      <c r="C373" s="9" t="s">
        <v>139</v>
      </c>
      <c r="D373" s="9" t="s">
        <v>134</v>
      </c>
      <c r="E373" s="9" t="s">
        <v>127</v>
      </c>
      <c r="F373" s="9" t="s">
        <v>114</v>
      </c>
      <c r="G373" s="9" t="s">
        <v>133</v>
      </c>
      <c r="H373" s="9">
        <v>32</v>
      </c>
      <c r="I373" s="9">
        <v>77591</v>
      </c>
      <c r="J373" s="9">
        <v>10</v>
      </c>
      <c r="K373" s="9">
        <v>11</v>
      </c>
      <c r="L373" s="9">
        <v>13</v>
      </c>
      <c r="M373" s="9">
        <v>2</v>
      </c>
      <c r="N373" s="9">
        <v>56</v>
      </c>
      <c r="O373" t="b">
        <f>OR(Dataset!J373&gt;10,Dataset!L373&gt;5)</f>
        <v>1</v>
      </c>
      <c r="P373" t="b">
        <f>OR(I373&gt;100000,Dataset!M373&gt;=9,Dataset!G373="Boston")</f>
        <v>0</v>
      </c>
      <c r="Q373" t="b">
        <f t="shared" si="15"/>
        <v>0</v>
      </c>
      <c r="R373" t="b">
        <f t="shared" si="16"/>
        <v>0</v>
      </c>
      <c r="S373" t="str">
        <f t="shared" si="17"/>
        <v>Moderate</v>
      </c>
      <c r="T373" t="str">
        <v>Moderate</v>
      </c>
    </row>
    <row r="374" spans="1:20" x14ac:dyDescent="0.45">
      <c r="A374" s="8" t="s">
        <v>141</v>
      </c>
      <c r="B374" s="8" t="s">
        <v>117</v>
      </c>
      <c r="C374" s="8" t="s">
        <v>139</v>
      </c>
      <c r="D374" s="8" t="s">
        <v>134</v>
      </c>
      <c r="E374" s="8" t="s">
        <v>140</v>
      </c>
      <c r="F374" s="8" t="s">
        <v>128</v>
      </c>
      <c r="G374" s="8" t="s">
        <v>115</v>
      </c>
      <c r="H374" s="8">
        <v>60</v>
      </c>
      <c r="I374" s="8">
        <v>87134</v>
      </c>
      <c r="J374" s="8">
        <v>10</v>
      </c>
      <c r="K374" s="8">
        <v>8</v>
      </c>
      <c r="L374" s="8">
        <v>3</v>
      </c>
      <c r="M374" s="8">
        <v>3</v>
      </c>
      <c r="N374" s="8">
        <v>44</v>
      </c>
      <c r="O374" t="b">
        <f>OR(Dataset!J374&gt;10,Dataset!L374&gt;5)</f>
        <v>0</v>
      </c>
      <c r="P374" t="b">
        <f>OR(I374&gt;100000,Dataset!M374&gt;=9,Dataset!G374="Boston")</f>
        <v>0</v>
      </c>
      <c r="Q374" t="b">
        <f t="shared" si="15"/>
        <v>0</v>
      </c>
      <c r="R374" t="b">
        <f t="shared" si="16"/>
        <v>0</v>
      </c>
      <c r="S374" t="str">
        <f t="shared" si="17"/>
        <v>Well Paid</v>
      </c>
      <c r="T374" t="str">
        <v>Well Paid</v>
      </c>
    </row>
    <row r="375" spans="1:20" x14ac:dyDescent="0.45">
      <c r="A375" s="9" t="s">
        <v>122</v>
      </c>
      <c r="B375" s="9" t="s">
        <v>126</v>
      </c>
      <c r="C375" s="9" t="s">
        <v>131</v>
      </c>
      <c r="D375" s="9" t="s">
        <v>134</v>
      </c>
      <c r="E375" s="9" t="s">
        <v>127</v>
      </c>
      <c r="F375" s="9" t="s">
        <v>128</v>
      </c>
      <c r="G375" s="9" t="s">
        <v>133</v>
      </c>
      <c r="H375" s="9">
        <v>39</v>
      </c>
      <c r="I375" s="9">
        <v>42828</v>
      </c>
      <c r="J375" s="9">
        <v>10</v>
      </c>
      <c r="K375" s="9">
        <v>6</v>
      </c>
      <c r="L375" s="9">
        <v>14</v>
      </c>
      <c r="M375" s="9">
        <v>2</v>
      </c>
      <c r="N375" s="9">
        <v>57</v>
      </c>
      <c r="O375" t="b">
        <f>OR(Dataset!J375&gt;10,Dataset!L375&gt;5)</f>
        <v>1</v>
      </c>
      <c r="P375" t="b">
        <f>OR(I375&gt;100000,Dataset!M375&gt;=9,Dataset!G375="Boston")</f>
        <v>0</v>
      </c>
      <c r="Q375" t="b">
        <f t="shared" si="15"/>
        <v>0</v>
      </c>
      <c r="R375" t="b">
        <f t="shared" si="16"/>
        <v>0</v>
      </c>
      <c r="S375" t="str">
        <f t="shared" si="17"/>
        <v>Moderate</v>
      </c>
      <c r="T375" t="str">
        <v>Moderate</v>
      </c>
    </row>
    <row r="376" spans="1:20" x14ac:dyDescent="0.45">
      <c r="A376" s="9" t="s">
        <v>141</v>
      </c>
      <c r="B376" s="9" t="s">
        <v>117</v>
      </c>
      <c r="C376" s="9" t="s">
        <v>131</v>
      </c>
      <c r="D376" s="9" t="s">
        <v>123</v>
      </c>
      <c r="E376" s="9" t="s">
        <v>127</v>
      </c>
      <c r="F376" s="9" t="s">
        <v>114</v>
      </c>
      <c r="G376" s="9" t="s">
        <v>138</v>
      </c>
      <c r="H376" s="9">
        <v>36</v>
      </c>
      <c r="I376" s="9">
        <v>73791</v>
      </c>
      <c r="J376" s="9">
        <v>10</v>
      </c>
      <c r="K376" s="9">
        <v>14</v>
      </c>
      <c r="L376" s="9">
        <v>4</v>
      </c>
      <c r="M376" s="9">
        <v>8</v>
      </c>
      <c r="N376" s="9">
        <v>23</v>
      </c>
      <c r="O376" t="b">
        <f>OR(Dataset!J376&gt;10,Dataset!L376&gt;5)</f>
        <v>0</v>
      </c>
      <c r="P376" t="b">
        <f>OR(I376&gt;100000,Dataset!M376&gt;=9,Dataset!G376="Boston")</f>
        <v>0</v>
      </c>
      <c r="Q376" t="b">
        <f t="shared" si="15"/>
        <v>0</v>
      </c>
      <c r="R376" t="b">
        <f t="shared" si="16"/>
        <v>0</v>
      </c>
      <c r="S376" t="str">
        <f t="shared" si="17"/>
        <v>Moderate</v>
      </c>
      <c r="T376" t="str">
        <v>Moderate</v>
      </c>
    </row>
    <row r="377" spans="1:20" x14ac:dyDescent="0.45">
      <c r="A377" s="8" t="s">
        <v>136</v>
      </c>
      <c r="B377" s="8" t="s">
        <v>126</v>
      </c>
      <c r="C377" s="8" t="s">
        <v>111</v>
      </c>
      <c r="D377" s="8" t="s">
        <v>132</v>
      </c>
      <c r="E377" s="8" t="s">
        <v>140</v>
      </c>
      <c r="F377" s="8" t="s">
        <v>114</v>
      </c>
      <c r="G377" s="8" t="s">
        <v>121</v>
      </c>
      <c r="H377" s="8">
        <v>62</v>
      </c>
      <c r="I377" s="8">
        <v>82870</v>
      </c>
      <c r="J377" s="8">
        <v>10</v>
      </c>
      <c r="K377" s="8">
        <v>9</v>
      </c>
      <c r="L377" s="8">
        <v>2</v>
      </c>
      <c r="M377" s="8">
        <v>4</v>
      </c>
      <c r="N377" s="8">
        <v>59</v>
      </c>
      <c r="O377" t="b">
        <f>OR(Dataset!J377&gt;10,Dataset!L377&gt;5)</f>
        <v>0</v>
      </c>
      <c r="P377" t="b">
        <f>OR(I377&gt;100000,Dataset!M377&gt;=9,Dataset!G377="Boston")</f>
        <v>0</v>
      </c>
      <c r="Q377" t="b">
        <f t="shared" si="15"/>
        <v>0</v>
      </c>
      <c r="R377" t="b">
        <f t="shared" si="16"/>
        <v>0</v>
      </c>
      <c r="S377" t="str">
        <f t="shared" si="17"/>
        <v>Well Paid</v>
      </c>
      <c r="T377" t="str">
        <v>Well Paid</v>
      </c>
    </row>
    <row r="378" spans="1:20" x14ac:dyDescent="0.45">
      <c r="A378" s="9" t="s">
        <v>136</v>
      </c>
      <c r="B378" s="9" t="s">
        <v>110</v>
      </c>
      <c r="C378" s="9" t="s">
        <v>139</v>
      </c>
      <c r="D378" s="9" t="s">
        <v>112</v>
      </c>
      <c r="E378" s="9" t="s">
        <v>135</v>
      </c>
      <c r="F378" s="9" t="s">
        <v>114</v>
      </c>
      <c r="G378" s="9" t="s">
        <v>121</v>
      </c>
      <c r="H378" s="9">
        <v>58</v>
      </c>
      <c r="I378" s="9">
        <v>57606</v>
      </c>
      <c r="J378" s="9">
        <v>10</v>
      </c>
      <c r="K378" s="9">
        <v>16</v>
      </c>
      <c r="L378" s="9">
        <v>11</v>
      </c>
      <c r="M378" s="9">
        <v>2</v>
      </c>
      <c r="N378" s="9">
        <v>45</v>
      </c>
      <c r="O378" t="b">
        <f>OR(Dataset!J378&gt;10,Dataset!L378&gt;5)</f>
        <v>1</v>
      </c>
      <c r="P378" t="b">
        <f>OR(I378&gt;100000,Dataset!M378&gt;=9,Dataset!G378="Boston")</f>
        <v>0</v>
      </c>
      <c r="Q378" t="b">
        <f t="shared" si="15"/>
        <v>0</v>
      </c>
      <c r="R378" t="b">
        <f t="shared" si="16"/>
        <v>0</v>
      </c>
      <c r="S378" t="str">
        <f t="shared" si="17"/>
        <v>Moderate</v>
      </c>
      <c r="T378" t="str">
        <v>Moderate</v>
      </c>
    </row>
    <row r="379" spans="1:20" x14ac:dyDescent="0.45">
      <c r="A379" s="9" t="s">
        <v>141</v>
      </c>
      <c r="B379" s="9" t="s">
        <v>117</v>
      </c>
      <c r="C379" s="9" t="s">
        <v>118</v>
      </c>
      <c r="D379" s="9" t="s">
        <v>134</v>
      </c>
      <c r="E379" s="9" t="s">
        <v>127</v>
      </c>
      <c r="F379" s="9" t="s">
        <v>128</v>
      </c>
      <c r="G379" s="9" t="s">
        <v>133</v>
      </c>
      <c r="H379" s="9">
        <v>49</v>
      </c>
      <c r="I379" s="9">
        <v>105451</v>
      </c>
      <c r="J379" s="9">
        <v>10</v>
      </c>
      <c r="K379" s="9">
        <v>17</v>
      </c>
      <c r="L379" s="9">
        <v>4</v>
      </c>
      <c r="M379" s="9">
        <v>9</v>
      </c>
      <c r="N379" s="9">
        <v>20</v>
      </c>
      <c r="O379" t="b">
        <f>OR(Dataset!J379&gt;10,Dataset!L379&gt;5)</f>
        <v>0</v>
      </c>
      <c r="P379" t="b">
        <f>OR(I379&gt;100000,Dataset!M379&gt;=9,Dataset!G379="Boston")</f>
        <v>1</v>
      </c>
      <c r="Q379" t="b">
        <f t="shared" si="15"/>
        <v>0</v>
      </c>
      <c r="R379" t="b">
        <f t="shared" si="16"/>
        <v>0</v>
      </c>
      <c r="S379" t="str">
        <f t="shared" si="17"/>
        <v>Well Paid</v>
      </c>
      <c r="T379" t="str">
        <v>Well Paid</v>
      </c>
    </row>
    <row r="380" spans="1:20" x14ac:dyDescent="0.45">
      <c r="A380" s="9" t="s">
        <v>136</v>
      </c>
      <c r="B380" s="9" t="s">
        <v>126</v>
      </c>
      <c r="C380" s="9" t="s">
        <v>111</v>
      </c>
      <c r="D380" s="9" t="s">
        <v>134</v>
      </c>
      <c r="E380" s="9" t="s">
        <v>124</v>
      </c>
      <c r="F380" s="9" t="s">
        <v>128</v>
      </c>
      <c r="G380" s="9" t="s">
        <v>142</v>
      </c>
      <c r="H380" s="9">
        <v>47</v>
      </c>
      <c r="I380" s="9">
        <v>115376</v>
      </c>
      <c r="J380" s="9">
        <v>9</v>
      </c>
      <c r="K380" s="9">
        <v>15</v>
      </c>
      <c r="L380" s="9">
        <v>8</v>
      </c>
      <c r="M380" s="9">
        <v>5</v>
      </c>
      <c r="N380" s="9">
        <v>54</v>
      </c>
      <c r="O380" t="b">
        <f>OR(Dataset!J380&gt;10,Dataset!L380&gt;5)</f>
        <v>1</v>
      </c>
      <c r="P380" t="b">
        <f>OR(I380&gt;100000,Dataset!M380&gt;=9,Dataset!G380="Boston")</f>
        <v>1</v>
      </c>
      <c r="Q380" t="b">
        <f t="shared" si="15"/>
        <v>0</v>
      </c>
      <c r="R380" t="b">
        <f t="shared" si="16"/>
        <v>0</v>
      </c>
      <c r="S380" t="str">
        <f t="shared" si="17"/>
        <v>Well Paid</v>
      </c>
      <c r="T380" t="str">
        <v>Well Paid</v>
      </c>
    </row>
    <row r="381" spans="1:20" x14ac:dyDescent="0.45">
      <c r="A381" s="9" t="s">
        <v>116</v>
      </c>
      <c r="B381" s="9" t="s">
        <v>126</v>
      </c>
      <c r="C381" s="9" t="s">
        <v>139</v>
      </c>
      <c r="D381" s="9" t="s">
        <v>132</v>
      </c>
      <c r="E381" s="9" t="s">
        <v>119</v>
      </c>
      <c r="F381" s="9" t="s">
        <v>128</v>
      </c>
      <c r="G381" s="9" t="s">
        <v>142</v>
      </c>
      <c r="H381" s="9">
        <v>49</v>
      </c>
      <c r="I381" s="9">
        <v>107988</v>
      </c>
      <c r="J381" s="9">
        <v>9</v>
      </c>
      <c r="K381" s="9">
        <v>17</v>
      </c>
      <c r="L381" s="9">
        <v>7</v>
      </c>
      <c r="M381" s="9">
        <v>4</v>
      </c>
      <c r="N381" s="9">
        <v>42</v>
      </c>
      <c r="O381" t="b">
        <f>OR(Dataset!J381&gt;10,Dataset!L381&gt;5)</f>
        <v>1</v>
      </c>
      <c r="P381" t="b">
        <f>OR(I381&gt;100000,Dataset!M381&gt;=9,Dataset!G381="Boston")</f>
        <v>1</v>
      </c>
      <c r="Q381" t="b">
        <f t="shared" si="15"/>
        <v>0</v>
      </c>
      <c r="R381" t="b">
        <f t="shared" si="16"/>
        <v>0</v>
      </c>
      <c r="S381" t="str">
        <f t="shared" si="17"/>
        <v>Well Paid</v>
      </c>
      <c r="T381" t="str">
        <v>Well Paid</v>
      </c>
    </row>
    <row r="382" spans="1:20" x14ac:dyDescent="0.45">
      <c r="A382" s="8" t="s">
        <v>141</v>
      </c>
      <c r="B382" s="8" t="s">
        <v>117</v>
      </c>
      <c r="C382" s="8" t="s">
        <v>118</v>
      </c>
      <c r="D382" s="8" t="s">
        <v>134</v>
      </c>
      <c r="E382" s="8" t="s">
        <v>127</v>
      </c>
      <c r="F382" s="8" t="s">
        <v>120</v>
      </c>
      <c r="G382" s="8" t="s">
        <v>125</v>
      </c>
      <c r="H382" s="8">
        <v>36</v>
      </c>
      <c r="I382" s="8">
        <v>51281</v>
      </c>
      <c r="J382" s="8">
        <v>9</v>
      </c>
      <c r="K382" s="8">
        <v>17</v>
      </c>
      <c r="L382" s="8">
        <v>7</v>
      </c>
      <c r="M382" s="8">
        <v>9</v>
      </c>
      <c r="N382" s="8">
        <v>32</v>
      </c>
      <c r="O382" t="b">
        <f>OR(Dataset!J382&gt;10,Dataset!L382&gt;5)</f>
        <v>1</v>
      </c>
      <c r="P382" t="b">
        <f>OR(I382&gt;100000,Dataset!M382&gt;=9,Dataset!G382="Boston")</f>
        <v>1</v>
      </c>
      <c r="Q382" t="b">
        <f t="shared" si="15"/>
        <v>0</v>
      </c>
      <c r="R382" t="b">
        <f t="shared" si="16"/>
        <v>0</v>
      </c>
      <c r="S382" t="str">
        <f t="shared" si="17"/>
        <v>Moderate</v>
      </c>
      <c r="T382" t="str">
        <v>Moderate</v>
      </c>
    </row>
    <row r="383" spans="1:20" x14ac:dyDescent="0.45">
      <c r="A383" s="8" t="s">
        <v>143</v>
      </c>
      <c r="B383" s="8" t="s">
        <v>110</v>
      </c>
      <c r="C383" s="8" t="s">
        <v>139</v>
      </c>
      <c r="D383" s="8" t="s">
        <v>123</v>
      </c>
      <c r="E383" s="8" t="s">
        <v>127</v>
      </c>
      <c r="F383" s="8" t="s">
        <v>120</v>
      </c>
      <c r="G383" s="8" t="s">
        <v>115</v>
      </c>
      <c r="H383" s="8">
        <v>46</v>
      </c>
      <c r="I383" s="8">
        <v>40350</v>
      </c>
      <c r="J383" s="8">
        <v>9</v>
      </c>
      <c r="K383" s="8">
        <v>14</v>
      </c>
      <c r="L383" s="8">
        <v>5</v>
      </c>
      <c r="M383" s="8">
        <v>3</v>
      </c>
      <c r="N383" s="8">
        <v>22</v>
      </c>
      <c r="O383" t="b">
        <f>OR(Dataset!J383&gt;10,Dataset!L383&gt;5)</f>
        <v>0</v>
      </c>
      <c r="P383" t="b">
        <f>OR(I383&gt;100000,Dataset!M383&gt;=9,Dataset!G383="Boston")</f>
        <v>0</v>
      </c>
      <c r="Q383" t="b">
        <f t="shared" si="15"/>
        <v>0</v>
      </c>
      <c r="R383" t="b">
        <f t="shared" si="16"/>
        <v>0</v>
      </c>
      <c r="S383" t="str">
        <f t="shared" si="17"/>
        <v>Moderate</v>
      </c>
      <c r="T383" t="str">
        <v>Moderate</v>
      </c>
    </row>
    <row r="384" spans="1:20" x14ac:dyDescent="0.45">
      <c r="A384" s="8" t="s">
        <v>116</v>
      </c>
      <c r="B384" s="8" t="s">
        <v>110</v>
      </c>
      <c r="C384" s="8" t="s">
        <v>131</v>
      </c>
      <c r="D384" s="8" t="s">
        <v>134</v>
      </c>
      <c r="E384" s="8" t="s">
        <v>124</v>
      </c>
      <c r="F384" s="8" t="s">
        <v>128</v>
      </c>
      <c r="G384" s="8" t="s">
        <v>142</v>
      </c>
      <c r="H384" s="8">
        <v>40</v>
      </c>
      <c r="I384" s="8">
        <v>92261</v>
      </c>
      <c r="J384" s="8">
        <v>9</v>
      </c>
      <c r="K384" s="8">
        <v>2</v>
      </c>
      <c r="L384" s="8">
        <v>7</v>
      </c>
      <c r="M384" s="8">
        <v>4</v>
      </c>
      <c r="N384" s="8">
        <v>35</v>
      </c>
      <c r="O384" t="b">
        <f>OR(Dataset!J384&gt;10,Dataset!L384&gt;5)</f>
        <v>1</v>
      </c>
      <c r="P384" t="b">
        <f>OR(I384&gt;100000,Dataset!M384&gt;=9,Dataset!G384="Boston")</f>
        <v>0</v>
      </c>
      <c r="Q384" t="b">
        <f t="shared" si="15"/>
        <v>0</v>
      </c>
      <c r="R384" t="b">
        <f t="shared" si="16"/>
        <v>0</v>
      </c>
      <c r="S384" t="str">
        <f t="shared" si="17"/>
        <v>Well Paid</v>
      </c>
      <c r="T384" t="str">
        <v>Well Paid</v>
      </c>
    </row>
    <row r="385" spans="1:20" x14ac:dyDescent="0.45">
      <c r="A385" s="9" t="s">
        <v>109</v>
      </c>
      <c r="B385" s="9" t="s">
        <v>110</v>
      </c>
      <c r="C385" s="9" t="s">
        <v>131</v>
      </c>
      <c r="D385" s="9" t="s">
        <v>112</v>
      </c>
      <c r="E385" s="9" t="s">
        <v>124</v>
      </c>
      <c r="F385" s="9" t="s">
        <v>114</v>
      </c>
      <c r="G385" s="9" t="s">
        <v>142</v>
      </c>
      <c r="H385" s="9">
        <v>25</v>
      </c>
      <c r="I385" s="9">
        <v>81813</v>
      </c>
      <c r="J385" s="9">
        <v>9</v>
      </c>
      <c r="K385" s="9">
        <v>4</v>
      </c>
      <c r="L385" s="9">
        <v>4</v>
      </c>
      <c r="M385" s="9">
        <v>4</v>
      </c>
      <c r="N385" s="9">
        <v>41</v>
      </c>
      <c r="O385" t="b">
        <f>OR(Dataset!J385&gt;10,Dataset!L385&gt;5)</f>
        <v>0</v>
      </c>
      <c r="P385" t="b">
        <f>OR(I385&gt;100000,Dataset!M385&gt;=9,Dataset!G385="Boston")</f>
        <v>0</v>
      </c>
      <c r="Q385" t="b">
        <f t="shared" si="15"/>
        <v>0</v>
      </c>
      <c r="R385" t="b">
        <f t="shared" si="16"/>
        <v>1</v>
      </c>
      <c r="S385" t="str">
        <f t="shared" si="17"/>
        <v>Well Paid</v>
      </c>
      <c r="T385" t="str">
        <v>Well Paid</v>
      </c>
    </row>
    <row r="386" spans="1:20" x14ac:dyDescent="0.45">
      <c r="A386" s="9" t="s">
        <v>116</v>
      </c>
      <c r="B386" s="9" t="s">
        <v>117</v>
      </c>
      <c r="C386" s="9" t="s">
        <v>118</v>
      </c>
      <c r="D386" s="9" t="s">
        <v>132</v>
      </c>
      <c r="E386" s="9" t="s">
        <v>137</v>
      </c>
      <c r="F386" s="9" t="s">
        <v>128</v>
      </c>
      <c r="G386" s="9" t="s">
        <v>142</v>
      </c>
      <c r="H386" s="9">
        <v>40</v>
      </c>
      <c r="I386" s="9">
        <v>31401</v>
      </c>
      <c r="J386" s="9">
        <v>9</v>
      </c>
      <c r="K386" s="9">
        <v>11</v>
      </c>
      <c r="L386" s="9">
        <v>14</v>
      </c>
      <c r="M386" s="9">
        <v>7</v>
      </c>
      <c r="N386" s="9">
        <v>37</v>
      </c>
      <c r="O386" t="b">
        <f>OR(Dataset!J386&gt;10,Dataset!L386&gt;5)</f>
        <v>1</v>
      </c>
      <c r="P386" t="b">
        <f>OR(I386&gt;100000,Dataset!M386&gt;=9,Dataset!G386="Boston")</f>
        <v>0</v>
      </c>
      <c r="Q386" t="b">
        <f t="shared" si="15"/>
        <v>0</v>
      </c>
      <c r="R386" t="b">
        <f t="shared" si="16"/>
        <v>0</v>
      </c>
      <c r="S386" t="str">
        <f t="shared" si="17"/>
        <v>Moderate</v>
      </c>
      <c r="T386" t="str">
        <v>Moderate</v>
      </c>
    </row>
    <row r="387" spans="1:20" x14ac:dyDescent="0.45">
      <c r="A387" s="8" t="s">
        <v>122</v>
      </c>
      <c r="B387" s="8" t="s">
        <v>110</v>
      </c>
      <c r="C387" s="8" t="s">
        <v>118</v>
      </c>
      <c r="D387" s="8" t="s">
        <v>134</v>
      </c>
      <c r="E387" s="8" t="s">
        <v>127</v>
      </c>
      <c r="F387" s="8" t="s">
        <v>128</v>
      </c>
      <c r="G387" s="8" t="s">
        <v>142</v>
      </c>
      <c r="H387" s="8">
        <v>34</v>
      </c>
      <c r="I387" s="8">
        <v>101354</v>
      </c>
      <c r="J387" s="8">
        <v>9</v>
      </c>
      <c r="K387" s="8">
        <v>9</v>
      </c>
      <c r="L387" s="8">
        <v>8</v>
      </c>
      <c r="M387" s="8">
        <v>6</v>
      </c>
      <c r="N387" s="8">
        <v>35</v>
      </c>
      <c r="O387" t="b">
        <f>OR(Dataset!J387&gt;10,Dataset!L387&gt;5)</f>
        <v>1</v>
      </c>
      <c r="P387" t="b">
        <f>OR(I387&gt;100000,Dataset!M387&gt;=9,Dataset!G387="Boston")</f>
        <v>1</v>
      </c>
      <c r="Q387" t="b">
        <f t="shared" ref="Q387:Q450" si="18">AND(A387=$A$42,M387&gt;7)</f>
        <v>0</v>
      </c>
      <c r="R387" t="b">
        <f t="shared" ref="R387:R450" si="19">AND(A387=$A$28,N387&gt;40)</f>
        <v>0</v>
      </c>
      <c r="S387" t="str">
        <f t="shared" ref="S387:S450" si="20">IF(I387&gt;80000,"Well Paid","Moderate")</f>
        <v>Well Paid</v>
      </c>
      <c r="T387" t="str">
        <v>Well Paid</v>
      </c>
    </row>
    <row r="388" spans="1:20" x14ac:dyDescent="0.45">
      <c r="A388" s="9" t="s">
        <v>143</v>
      </c>
      <c r="B388" s="9" t="s">
        <v>110</v>
      </c>
      <c r="C388" s="9" t="s">
        <v>118</v>
      </c>
      <c r="D388" s="9" t="s">
        <v>134</v>
      </c>
      <c r="E388" s="9" t="s">
        <v>135</v>
      </c>
      <c r="F388" s="9" t="s">
        <v>128</v>
      </c>
      <c r="G388" s="9" t="s">
        <v>125</v>
      </c>
      <c r="H388" s="9">
        <v>59</v>
      </c>
      <c r="I388" s="9">
        <v>75671</v>
      </c>
      <c r="J388" s="9">
        <v>9</v>
      </c>
      <c r="K388" s="9">
        <v>13</v>
      </c>
      <c r="L388" s="9">
        <v>6</v>
      </c>
      <c r="M388" s="9">
        <v>7</v>
      </c>
      <c r="N388" s="9">
        <v>43</v>
      </c>
      <c r="O388" t="b">
        <f>OR(Dataset!J388&gt;10,Dataset!L388&gt;5)</f>
        <v>1</v>
      </c>
      <c r="P388" t="b">
        <f>OR(I388&gt;100000,Dataset!M388&gt;=9,Dataset!G388="Boston")</f>
        <v>1</v>
      </c>
      <c r="Q388" t="b">
        <f t="shared" si="18"/>
        <v>0</v>
      </c>
      <c r="R388" t="b">
        <f t="shared" si="19"/>
        <v>0</v>
      </c>
      <c r="S388" t="str">
        <f t="shared" si="20"/>
        <v>Moderate</v>
      </c>
      <c r="T388" t="str">
        <v>Moderate</v>
      </c>
    </row>
    <row r="389" spans="1:20" x14ac:dyDescent="0.45">
      <c r="A389" s="8" t="s">
        <v>136</v>
      </c>
      <c r="B389" s="8" t="s">
        <v>117</v>
      </c>
      <c r="C389" s="8" t="s">
        <v>139</v>
      </c>
      <c r="D389" s="8" t="s">
        <v>134</v>
      </c>
      <c r="E389" s="8" t="s">
        <v>124</v>
      </c>
      <c r="F389" s="8" t="s">
        <v>120</v>
      </c>
      <c r="G389" s="8" t="s">
        <v>138</v>
      </c>
      <c r="H389" s="8">
        <v>30</v>
      </c>
      <c r="I389" s="8">
        <v>88585</v>
      </c>
      <c r="J389" s="8">
        <v>9</v>
      </c>
      <c r="K389" s="8">
        <v>13</v>
      </c>
      <c r="L389" s="8">
        <v>13</v>
      </c>
      <c r="M389" s="8">
        <v>5</v>
      </c>
      <c r="N389" s="8">
        <v>38</v>
      </c>
      <c r="O389" t="b">
        <f>OR(Dataset!J389&gt;10,Dataset!L389&gt;5)</f>
        <v>1</v>
      </c>
      <c r="P389" t="b">
        <f>OR(I389&gt;100000,Dataset!M389&gt;=9,Dataset!G389="Boston")</f>
        <v>0</v>
      </c>
      <c r="Q389" t="b">
        <f t="shared" si="18"/>
        <v>0</v>
      </c>
      <c r="R389" t="b">
        <f t="shared" si="19"/>
        <v>0</v>
      </c>
      <c r="S389" t="str">
        <f t="shared" si="20"/>
        <v>Well Paid</v>
      </c>
      <c r="T389" t="str">
        <v>Well Paid</v>
      </c>
    </row>
    <row r="390" spans="1:20" x14ac:dyDescent="0.45">
      <c r="A390" s="9" t="s">
        <v>141</v>
      </c>
      <c r="B390" s="9" t="s">
        <v>110</v>
      </c>
      <c r="C390" s="9" t="s">
        <v>118</v>
      </c>
      <c r="D390" s="9" t="s">
        <v>123</v>
      </c>
      <c r="E390" s="9" t="s">
        <v>137</v>
      </c>
      <c r="F390" s="9" t="s">
        <v>120</v>
      </c>
      <c r="G390" s="9" t="s">
        <v>130</v>
      </c>
      <c r="H390" s="9">
        <v>49</v>
      </c>
      <c r="I390" s="9">
        <v>32169</v>
      </c>
      <c r="J390" s="9">
        <v>8</v>
      </c>
      <c r="K390" s="9">
        <v>3</v>
      </c>
      <c r="L390" s="9">
        <v>2</v>
      </c>
      <c r="M390" s="9">
        <v>4</v>
      </c>
      <c r="N390" s="9">
        <v>51</v>
      </c>
      <c r="O390" t="b">
        <f>OR(Dataset!J390&gt;10,Dataset!L390&gt;5)</f>
        <v>0</v>
      </c>
      <c r="P390" t="b">
        <f>OR(I390&gt;100000,Dataset!M390&gt;=9,Dataset!G390="Boston")</f>
        <v>0</v>
      </c>
      <c r="Q390" t="b">
        <f t="shared" si="18"/>
        <v>0</v>
      </c>
      <c r="R390" t="b">
        <f t="shared" si="19"/>
        <v>0</v>
      </c>
      <c r="S390" t="str">
        <f t="shared" si="20"/>
        <v>Moderate</v>
      </c>
      <c r="T390" t="str">
        <v>Moderate</v>
      </c>
    </row>
    <row r="391" spans="1:20" x14ac:dyDescent="0.45">
      <c r="A391" s="8" t="s">
        <v>129</v>
      </c>
      <c r="B391" s="8" t="s">
        <v>110</v>
      </c>
      <c r="C391" s="8" t="s">
        <v>111</v>
      </c>
      <c r="D391" s="8" t="s">
        <v>123</v>
      </c>
      <c r="E391" s="8" t="s">
        <v>124</v>
      </c>
      <c r="F391" s="8" t="s">
        <v>114</v>
      </c>
      <c r="G391" s="8" t="s">
        <v>121</v>
      </c>
      <c r="H391" s="8">
        <v>41</v>
      </c>
      <c r="I391" s="8">
        <v>35498</v>
      </c>
      <c r="J391" s="8">
        <v>8</v>
      </c>
      <c r="K391" s="8">
        <v>15</v>
      </c>
      <c r="L391" s="8">
        <v>9</v>
      </c>
      <c r="M391" s="8">
        <v>4</v>
      </c>
      <c r="N391" s="8">
        <v>20</v>
      </c>
      <c r="O391" t="b">
        <f>OR(Dataset!J391&gt;10,Dataset!L391&gt;5)</f>
        <v>1</v>
      </c>
      <c r="P391" t="b">
        <f>OR(I391&gt;100000,Dataset!M391&gt;=9,Dataset!G391="Boston")</f>
        <v>0</v>
      </c>
      <c r="Q391" t="b">
        <f t="shared" si="18"/>
        <v>0</v>
      </c>
      <c r="R391" t="b">
        <f t="shared" si="19"/>
        <v>0</v>
      </c>
      <c r="S391" t="str">
        <f t="shared" si="20"/>
        <v>Moderate</v>
      </c>
      <c r="T391" t="str">
        <v>Moderate</v>
      </c>
    </row>
    <row r="392" spans="1:20" x14ac:dyDescent="0.45">
      <c r="A392" s="8" t="s">
        <v>122</v>
      </c>
      <c r="B392" s="8" t="s">
        <v>117</v>
      </c>
      <c r="C392" s="8" t="s">
        <v>111</v>
      </c>
      <c r="D392" s="8" t="s">
        <v>132</v>
      </c>
      <c r="E392" s="8" t="s">
        <v>135</v>
      </c>
      <c r="F392" s="8" t="s">
        <v>120</v>
      </c>
      <c r="G392" s="8" t="s">
        <v>115</v>
      </c>
      <c r="H392" s="8">
        <v>25</v>
      </c>
      <c r="I392" s="8">
        <v>80098</v>
      </c>
      <c r="J392" s="8">
        <v>8</v>
      </c>
      <c r="K392" s="8">
        <v>4</v>
      </c>
      <c r="L392" s="8">
        <v>1</v>
      </c>
      <c r="M392" s="8">
        <v>8</v>
      </c>
      <c r="N392" s="8">
        <v>42</v>
      </c>
      <c r="O392" t="b">
        <f>OR(Dataset!J392&gt;10,Dataset!L392&gt;5)</f>
        <v>0</v>
      </c>
      <c r="P392" t="b">
        <f>OR(I392&gt;100000,Dataset!M392&gt;=9,Dataset!G392="Boston")</f>
        <v>0</v>
      </c>
      <c r="Q392" t="b">
        <f t="shared" si="18"/>
        <v>1</v>
      </c>
      <c r="R392" t="b">
        <f t="shared" si="19"/>
        <v>0</v>
      </c>
      <c r="S392" t="str">
        <f t="shared" si="20"/>
        <v>Well Paid</v>
      </c>
      <c r="T392" t="str">
        <v>Well Paid</v>
      </c>
    </row>
    <row r="393" spans="1:20" x14ac:dyDescent="0.45">
      <c r="A393" s="9" t="s">
        <v>141</v>
      </c>
      <c r="B393" s="9" t="s">
        <v>117</v>
      </c>
      <c r="C393" s="9" t="s">
        <v>111</v>
      </c>
      <c r="D393" s="9" t="s">
        <v>123</v>
      </c>
      <c r="E393" s="9" t="s">
        <v>140</v>
      </c>
      <c r="F393" s="9" t="s">
        <v>128</v>
      </c>
      <c r="G393" s="9" t="s">
        <v>121</v>
      </c>
      <c r="H393" s="9">
        <v>44</v>
      </c>
      <c r="I393" s="9">
        <v>93922</v>
      </c>
      <c r="J393" s="9">
        <v>8</v>
      </c>
      <c r="K393" s="9">
        <v>18</v>
      </c>
      <c r="L393" s="9">
        <v>11</v>
      </c>
      <c r="M393" s="9">
        <v>2</v>
      </c>
      <c r="N393" s="9">
        <v>27</v>
      </c>
      <c r="O393" t="b">
        <f>OR(Dataset!J393&gt;10,Dataset!L393&gt;5)</f>
        <v>1</v>
      </c>
      <c r="P393" t="b">
        <f>OR(I393&gt;100000,Dataset!M393&gt;=9,Dataset!G393="Boston")</f>
        <v>0</v>
      </c>
      <c r="Q393" t="b">
        <f t="shared" si="18"/>
        <v>0</v>
      </c>
      <c r="R393" t="b">
        <f t="shared" si="19"/>
        <v>0</v>
      </c>
      <c r="S393" t="str">
        <f t="shared" si="20"/>
        <v>Well Paid</v>
      </c>
      <c r="T393" t="str">
        <v>Well Paid</v>
      </c>
    </row>
    <row r="394" spans="1:20" x14ac:dyDescent="0.45">
      <c r="A394" s="8" t="s">
        <v>136</v>
      </c>
      <c r="B394" s="8" t="s">
        <v>117</v>
      </c>
      <c r="C394" s="8" t="s">
        <v>139</v>
      </c>
      <c r="D394" s="8" t="s">
        <v>134</v>
      </c>
      <c r="E394" s="8" t="s">
        <v>113</v>
      </c>
      <c r="F394" s="8" t="s">
        <v>128</v>
      </c>
      <c r="G394" s="8" t="s">
        <v>142</v>
      </c>
      <c r="H394" s="8">
        <v>55</v>
      </c>
      <c r="I394" s="8">
        <v>83410</v>
      </c>
      <c r="J394" s="8">
        <v>8</v>
      </c>
      <c r="K394" s="8">
        <v>10</v>
      </c>
      <c r="L394" s="8">
        <v>3</v>
      </c>
      <c r="M394" s="8">
        <v>2</v>
      </c>
      <c r="N394" s="8">
        <v>53</v>
      </c>
      <c r="O394" t="b">
        <f>OR(Dataset!J394&gt;10,Dataset!L394&gt;5)</f>
        <v>0</v>
      </c>
      <c r="P394" t="b">
        <f>OR(I394&gt;100000,Dataset!M394&gt;=9,Dataset!G394="Boston")</f>
        <v>0</v>
      </c>
      <c r="Q394" t="b">
        <f t="shared" si="18"/>
        <v>0</v>
      </c>
      <c r="R394" t="b">
        <f t="shared" si="19"/>
        <v>0</v>
      </c>
      <c r="S394" t="str">
        <f t="shared" si="20"/>
        <v>Well Paid</v>
      </c>
      <c r="T394" t="str">
        <v>Well Paid</v>
      </c>
    </row>
    <row r="395" spans="1:20" x14ac:dyDescent="0.45">
      <c r="A395" s="8" t="s">
        <v>136</v>
      </c>
      <c r="B395" s="8" t="s">
        <v>126</v>
      </c>
      <c r="C395" s="8" t="s">
        <v>111</v>
      </c>
      <c r="D395" s="8" t="s">
        <v>112</v>
      </c>
      <c r="E395" s="8" t="s">
        <v>119</v>
      </c>
      <c r="F395" s="8" t="s">
        <v>114</v>
      </c>
      <c r="G395" s="8" t="s">
        <v>133</v>
      </c>
      <c r="H395" s="8">
        <v>29</v>
      </c>
      <c r="I395" s="8">
        <v>41390</v>
      </c>
      <c r="J395" s="8">
        <v>8</v>
      </c>
      <c r="K395" s="8">
        <v>17</v>
      </c>
      <c r="L395" s="8">
        <v>7</v>
      </c>
      <c r="M395" s="8">
        <v>6</v>
      </c>
      <c r="N395" s="8">
        <v>49</v>
      </c>
      <c r="O395" t="b">
        <f>OR(Dataset!J395&gt;10,Dataset!L395&gt;5)</f>
        <v>1</v>
      </c>
      <c r="P395" t="b">
        <f>OR(I395&gt;100000,Dataset!M395&gt;=9,Dataset!G395="Boston")</f>
        <v>0</v>
      </c>
      <c r="Q395" t="b">
        <f t="shared" si="18"/>
        <v>0</v>
      </c>
      <c r="R395" t="b">
        <f t="shared" si="19"/>
        <v>0</v>
      </c>
      <c r="S395" t="str">
        <f t="shared" si="20"/>
        <v>Moderate</v>
      </c>
      <c r="T395" t="str">
        <v>Moderate</v>
      </c>
    </row>
    <row r="396" spans="1:20" x14ac:dyDescent="0.45">
      <c r="A396" s="8" t="s">
        <v>141</v>
      </c>
      <c r="B396" s="8" t="s">
        <v>117</v>
      </c>
      <c r="C396" s="8" t="s">
        <v>139</v>
      </c>
      <c r="D396" s="8" t="s">
        <v>112</v>
      </c>
      <c r="E396" s="8" t="s">
        <v>119</v>
      </c>
      <c r="F396" s="8" t="s">
        <v>128</v>
      </c>
      <c r="G396" s="8" t="s">
        <v>125</v>
      </c>
      <c r="H396" s="8">
        <v>42</v>
      </c>
      <c r="I396" s="8">
        <v>119678</v>
      </c>
      <c r="J396" s="8">
        <v>8</v>
      </c>
      <c r="K396" s="8">
        <v>10</v>
      </c>
      <c r="L396" s="8">
        <v>11</v>
      </c>
      <c r="M396" s="8">
        <v>9</v>
      </c>
      <c r="N396" s="8">
        <v>47</v>
      </c>
      <c r="O396" t="b">
        <f>OR(Dataset!J396&gt;10,Dataset!L396&gt;5)</f>
        <v>1</v>
      </c>
      <c r="P396" t="b">
        <f>OR(I396&gt;100000,Dataset!M396&gt;=9,Dataset!G396="Boston")</f>
        <v>1</v>
      </c>
      <c r="Q396" t="b">
        <f t="shared" si="18"/>
        <v>0</v>
      </c>
      <c r="R396" t="b">
        <f t="shared" si="19"/>
        <v>0</v>
      </c>
      <c r="S396" t="str">
        <f t="shared" si="20"/>
        <v>Well Paid</v>
      </c>
      <c r="T396" t="str">
        <v>Well Paid</v>
      </c>
    </row>
    <row r="397" spans="1:20" x14ac:dyDescent="0.45">
      <c r="A397" s="8" t="s">
        <v>143</v>
      </c>
      <c r="B397" s="8" t="s">
        <v>110</v>
      </c>
      <c r="C397" s="8" t="s">
        <v>131</v>
      </c>
      <c r="D397" s="8" t="s">
        <v>123</v>
      </c>
      <c r="E397" s="8" t="s">
        <v>124</v>
      </c>
      <c r="F397" s="8" t="s">
        <v>128</v>
      </c>
      <c r="G397" s="8" t="s">
        <v>130</v>
      </c>
      <c r="H397" s="8">
        <v>25</v>
      </c>
      <c r="I397" s="8">
        <v>56917</v>
      </c>
      <c r="J397" s="8">
        <v>8</v>
      </c>
      <c r="K397" s="8">
        <v>5</v>
      </c>
      <c r="L397" s="8">
        <v>8</v>
      </c>
      <c r="M397" s="8">
        <v>8</v>
      </c>
      <c r="N397" s="8">
        <v>49</v>
      </c>
      <c r="O397" t="b">
        <f>OR(Dataset!J397&gt;10,Dataset!L397&gt;5)</f>
        <v>1</v>
      </c>
      <c r="P397" t="b">
        <f>OR(I397&gt;100000,Dataset!M397&gt;=9,Dataset!G397="Boston")</f>
        <v>0</v>
      </c>
      <c r="Q397" t="b">
        <f t="shared" si="18"/>
        <v>0</v>
      </c>
      <c r="R397" t="b">
        <f t="shared" si="19"/>
        <v>0</v>
      </c>
      <c r="S397" t="str">
        <f t="shared" si="20"/>
        <v>Moderate</v>
      </c>
      <c r="T397" t="str">
        <v>Moderate</v>
      </c>
    </row>
    <row r="398" spans="1:20" x14ac:dyDescent="0.45">
      <c r="A398" s="9" t="s">
        <v>143</v>
      </c>
      <c r="B398" s="9" t="s">
        <v>126</v>
      </c>
      <c r="C398" s="9" t="s">
        <v>111</v>
      </c>
      <c r="D398" s="9" t="s">
        <v>134</v>
      </c>
      <c r="E398" s="9" t="s">
        <v>135</v>
      </c>
      <c r="F398" s="9" t="s">
        <v>120</v>
      </c>
      <c r="G398" s="9" t="s">
        <v>138</v>
      </c>
      <c r="H398" s="9">
        <v>22</v>
      </c>
      <c r="I398" s="9">
        <v>108356</v>
      </c>
      <c r="J398" s="9">
        <v>8</v>
      </c>
      <c r="K398" s="9">
        <v>15</v>
      </c>
      <c r="L398" s="9">
        <v>1</v>
      </c>
      <c r="M398" s="9">
        <v>6</v>
      </c>
      <c r="N398" s="9">
        <v>42</v>
      </c>
      <c r="O398" t="b">
        <f>OR(Dataset!J398&gt;10,Dataset!L398&gt;5)</f>
        <v>0</v>
      </c>
      <c r="P398" t="b">
        <f>OR(I398&gt;100000,Dataset!M398&gt;=9,Dataset!G398="Boston")</f>
        <v>1</v>
      </c>
      <c r="Q398" t="b">
        <f t="shared" si="18"/>
        <v>0</v>
      </c>
      <c r="R398" t="b">
        <f t="shared" si="19"/>
        <v>0</v>
      </c>
      <c r="S398" t="str">
        <f t="shared" si="20"/>
        <v>Well Paid</v>
      </c>
      <c r="T398" t="str">
        <v>Well Paid</v>
      </c>
    </row>
    <row r="399" spans="1:20" x14ac:dyDescent="0.45">
      <c r="A399" s="9" t="s">
        <v>136</v>
      </c>
      <c r="B399" s="9" t="s">
        <v>110</v>
      </c>
      <c r="C399" s="9" t="s">
        <v>131</v>
      </c>
      <c r="D399" s="9" t="s">
        <v>134</v>
      </c>
      <c r="E399" s="9" t="s">
        <v>127</v>
      </c>
      <c r="F399" s="9" t="s">
        <v>114</v>
      </c>
      <c r="G399" s="9" t="s">
        <v>138</v>
      </c>
      <c r="H399" s="9">
        <v>44</v>
      </c>
      <c r="I399" s="9">
        <v>41308</v>
      </c>
      <c r="J399" s="9">
        <v>8</v>
      </c>
      <c r="K399" s="9">
        <v>4</v>
      </c>
      <c r="L399" s="9">
        <v>5</v>
      </c>
      <c r="M399" s="9">
        <v>9</v>
      </c>
      <c r="N399" s="9">
        <v>25</v>
      </c>
      <c r="O399" t="b">
        <f>OR(Dataset!J399&gt;10,Dataset!L399&gt;5)</f>
        <v>0</v>
      </c>
      <c r="P399" t="b">
        <f>OR(I399&gt;100000,Dataset!M399&gt;=9,Dataset!G399="Boston")</f>
        <v>1</v>
      </c>
      <c r="Q399" t="b">
        <f t="shared" si="18"/>
        <v>0</v>
      </c>
      <c r="R399" t="b">
        <f t="shared" si="19"/>
        <v>0</v>
      </c>
      <c r="S399" t="str">
        <f t="shared" si="20"/>
        <v>Moderate</v>
      </c>
      <c r="T399" t="str">
        <v>Moderate</v>
      </c>
    </row>
    <row r="400" spans="1:20" x14ac:dyDescent="0.45">
      <c r="A400" s="8" t="s">
        <v>136</v>
      </c>
      <c r="B400" s="8" t="s">
        <v>117</v>
      </c>
      <c r="C400" s="8" t="s">
        <v>111</v>
      </c>
      <c r="D400" s="8" t="s">
        <v>132</v>
      </c>
      <c r="E400" s="8" t="s">
        <v>140</v>
      </c>
      <c r="F400" s="8" t="s">
        <v>114</v>
      </c>
      <c r="G400" s="8" t="s">
        <v>142</v>
      </c>
      <c r="H400" s="8">
        <v>36</v>
      </c>
      <c r="I400" s="8">
        <v>68975</v>
      </c>
      <c r="J400" s="8">
        <v>7</v>
      </c>
      <c r="K400" s="8">
        <v>3</v>
      </c>
      <c r="L400" s="8">
        <v>13</v>
      </c>
      <c r="M400" s="8">
        <v>6</v>
      </c>
      <c r="N400" s="8">
        <v>34</v>
      </c>
      <c r="O400" t="b">
        <f>OR(Dataset!J400&gt;10,Dataset!L400&gt;5)</f>
        <v>1</v>
      </c>
      <c r="P400" t="b">
        <f>OR(I400&gt;100000,Dataset!M400&gt;=9,Dataset!G400="Boston")</f>
        <v>0</v>
      </c>
      <c r="Q400" t="b">
        <f t="shared" si="18"/>
        <v>0</v>
      </c>
      <c r="R400" t="b">
        <f t="shared" si="19"/>
        <v>0</v>
      </c>
      <c r="S400" t="str">
        <f t="shared" si="20"/>
        <v>Moderate</v>
      </c>
      <c r="T400" t="str">
        <v>Moderate</v>
      </c>
    </row>
    <row r="401" spans="1:20" x14ac:dyDescent="0.45">
      <c r="A401" s="9" t="s">
        <v>143</v>
      </c>
      <c r="B401" s="9" t="s">
        <v>126</v>
      </c>
      <c r="C401" s="9" t="s">
        <v>131</v>
      </c>
      <c r="D401" s="9" t="s">
        <v>112</v>
      </c>
      <c r="E401" s="9" t="s">
        <v>113</v>
      </c>
      <c r="F401" s="9" t="s">
        <v>114</v>
      </c>
      <c r="G401" s="9" t="s">
        <v>142</v>
      </c>
      <c r="H401" s="9">
        <v>49</v>
      </c>
      <c r="I401" s="9">
        <v>66304</v>
      </c>
      <c r="J401" s="9">
        <v>7</v>
      </c>
      <c r="K401" s="9">
        <v>15</v>
      </c>
      <c r="L401" s="9">
        <v>4</v>
      </c>
      <c r="M401" s="9">
        <v>2</v>
      </c>
      <c r="N401" s="9">
        <v>43</v>
      </c>
      <c r="O401" t="b">
        <f>OR(Dataset!J401&gt;10,Dataset!L401&gt;5)</f>
        <v>0</v>
      </c>
      <c r="P401" t="b">
        <f>OR(I401&gt;100000,Dataset!M401&gt;=9,Dataset!G401="Boston")</f>
        <v>0</v>
      </c>
      <c r="Q401" t="b">
        <f t="shared" si="18"/>
        <v>0</v>
      </c>
      <c r="R401" t="b">
        <f t="shared" si="19"/>
        <v>0</v>
      </c>
      <c r="S401" t="str">
        <f t="shared" si="20"/>
        <v>Moderate</v>
      </c>
      <c r="T401" t="str">
        <v>Moderate</v>
      </c>
    </row>
    <row r="402" spans="1:20" x14ac:dyDescent="0.45">
      <c r="A402" s="8" t="s">
        <v>129</v>
      </c>
      <c r="B402" s="8" t="s">
        <v>126</v>
      </c>
      <c r="C402" s="8" t="s">
        <v>118</v>
      </c>
      <c r="D402" s="8" t="s">
        <v>112</v>
      </c>
      <c r="E402" s="8" t="s">
        <v>127</v>
      </c>
      <c r="F402" s="8" t="s">
        <v>114</v>
      </c>
      <c r="G402" s="8" t="s">
        <v>142</v>
      </c>
      <c r="H402" s="8">
        <v>59</v>
      </c>
      <c r="I402" s="8">
        <v>60386</v>
      </c>
      <c r="J402" s="8">
        <v>7</v>
      </c>
      <c r="K402" s="8">
        <v>8</v>
      </c>
      <c r="L402" s="8">
        <v>10</v>
      </c>
      <c r="M402" s="8">
        <v>1</v>
      </c>
      <c r="N402" s="8">
        <v>38</v>
      </c>
      <c r="O402" t="b">
        <f>OR(Dataset!J402&gt;10,Dataset!L402&gt;5)</f>
        <v>1</v>
      </c>
      <c r="P402" t="b">
        <f>OR(I402&gt;100000,Dataset!M402&gt;=9,Dataset!G402="Boston")</f>
        <v>0</v>
      </c>
      <c r="Q402" t="b">
        <f t="shared" si="18"/>
        <v>0</v>
      </c>
      <c r="R402" t="b">
        <f t="shared" si="19"/>
        <v>0</v>
      </c>
      <c r="S402" t="str">
        <f t="shared" si="20"/>
        <v>Moderate</v>
      </c>
      <c r="T402" t="str">
        <v>Moderate</v>
      </c>
    </row>
    <row r="403" spans="1:20" x14ac:dyDescent="0.45">
      <c r="A403" s="8" t="s">
        <v>136</v>
      </c>
      <c r="B403" s="8" t="s">
        <v>117</v>
      </c>
      <c r="C403" s="8" t="s">
        <v>139</v>
      </c>
      <c r="D403" s="8" t="s">
        <v>112</v>
      </c>
      <c r="E403" s="8" t="s">
        <v>113</v>
      </c>
      <c r="F403" s="8" t="s">
        <v>120</v>
      </c>
      <c r="G403" s="8" t="s">
        <v>115</v>
      </c>
      <c r="H403" s="8">
        <v>55</v>
      </c>
      <c r="I403" s="8">
        <v>47611</v>
      </c>
      <c r="J403" s="8">
        <v>7</v>
      </c>
      <c r="K403" s="8">
        <v>7</v>
      </c>
      <c r="L403" s="8">
        <v>3</v>
      </c>
      <c r="M403" s="8">
        <v>9</v>
      </c>
      <c r="N403" s="8">
        <v>50</v>
      </c>
      <c r="O403" t="b">
        <f>OR(Dataset!J403&gt;10,Dataset!L403&gt;5)</f>
        <v>0</v>
      </c>
      <c r="P403" t="b">
        <f>OR(I403&gt;100000,Dataset!M403&gt;=9,Dataset!G403="Boston")</f>
        <v>1</v>
      </c>
      <c r="Q403" t="b">
        <f t="shared" si="18"/>
        <v>0</v>
      </c>
      <c r="R403" t="b">
        <f t="shared" si="19"/>
        <v>0</v>
      </c>
      <c r="S403" t="str">
        <f t="shared" si="20"/>
        <v>Moderate</v>
      </c>
      <c r="T403" t="str">
        <v>Moderate</v>
      </c>
    </row>
    <row r="404" spans="1:20" x14ac:dyDescent="0.45">
      <c r="A404" s="9" t="s">
        <v>122</v>
      </c>
      <c r="B404" s="9" t="s">
        <v>110</v>
      </c>
      <c r="C404" s="9" t="s">
        <v>139</v>
      </c>
      <c r="D404" s="9" t="s">
        <v>134</v>
      </c>
      <c r="E404" s="9" t="s">
        <v>119</v>
      </c>
      <c r="F404" s="9" t="s">
        <v>128</v>
      </c>
      <c r="G404" s="9" t="s">
        <v>142</v>
      </c>
      <c r="H404" s="9">
        <v>26</v>
      </c>
      <c r="I404" s="9">
        <v>84238</v>
      </c>
      <c r="J404" s="9">
        <v>7</v>
      </c>
      <c r="K404" s="9">
        <v>11</v>
      </c>
      <c r="L404" s="9">
        <v>12</v>
      </c>
      <c r="M404" s="9">
        <v>6</v>
      </c>
      <c r="N404" s="9">
        <v>22</v>
      </c>
      <c r="O404" t="b">
        <f>OR(Dataset!J404&gt;10,Dataset!L404&gt;5)</f>
        <v>1</v>
      </c>
      <c r="P404" t="b">
        <f>OR(I404&gt;100000,Dataset!M404&gt;=9,Dataset!G404="Boston")</f>
        <v>0</v>
      </c>
      <c r="Q404" t="b">
        <f t="shared" si="18"/>
        <v>0</v>
      </c>
      <c r="R404" t="b">
        <f t="shared" si="19"/>
        <v>0</v>
      </c>
      <c r="S404" t="str">
        <f t="shared" si="20"/>
        <v>Well Paid</v>
      </c>
      <c r="T404" t="str">
        <v>Well Paid</v>
      </c>
    </row>
    <row r="405" spans="1:20" x14ac:dyDescent="0.45">
      <c r="A405" s="9" t="s">
        <v>116</v>
      </c>
      <c r="B405" s="9" t="s">
        <v>117</v>
      </c>
      <c r="C405" s="9" t="s">
        <v>139</v>
      </c>
      <c r="D405" s="9" t="s">
        <v>123</v>
      </c>
      <c r="E405" s="9" t="s">
        <v>135</v>
      </c>
      <c r="F405" s="9" t="s">
        <v>120</v>
      </c>
      <c r="G405" s="9" t="s">
        <v>121</v>
      </c>
      <c r="H405" s="9">
        <v>49</v>
      </c>
      <c r="I405" s="9">
        <v>74760</v>
      </c>
      <c r="J405" s="9">
        <v>7</v>
      </c>
      <c r="K405" s="9">
        <v>8</v>
      </c>
      <c r="L405" s="9">
        <v>10</v>
      </c>
      <c r="M405" s="9">
        <v>7</v>
      </c>
      <c r="N405" s="9">
        <v>56</v>
      </c>
      <c r="O405" t="b">
        <f>OR(Dataset!J405&gt;10,Dataset!L405&gt;5)</f>
        <v>1</v>
      </c>
      <c r="P405" t="b">
        <f>OR(I405&gt;100000,Dataset!M405&gt;=9,Dataset!G405="Boston")</f>
        <v>0</v>
      </c>
      <c r="Q405" t="b">
        <f t="shared" si="18"/>
        <v>0</v>
      </c>
      <c r="R405" t="b">
        <f t="shared" si="19"/>
        <v>0</v>
      </c>
      <c r="S405" t="str">
        <f t="shared" si="20"/>
        <v>Moderate</v>
      </c>
      <c r="T405" t="str">
        <v>Moderate</v>
      </c>
    </row>
    <row r="406" spans="1:20" x14ac:dyDescent="0.45">
      <c r="A406" s="8" t="s">
        <v>129</v>
      </c>
      <c r="B406" s="8" t="s">
        <v>110</v>
      </c>
      <c r="C406" s="8" t="s">
        <v>139</v>
      </c>
      <c r="D406" s="8" t="s">
        <v>134</v>
      </c>
      <c r="E406" s="8" t="s">
        <v>113</v>
      </c>
      <c r="F406" s="8" t="s">
        <v>128</v>
      </c>
      <c r="G406" s="8" t="s">
        <v>125</v>
      </c>
      <c r="H406" s="8">
        <v>63</v>
      </c>
      <c r="I406" s="8">
        <v>117697</v>
      </c>
      <c r="J406" s="8">
        <v>7</v>
      </c>
      <c r="K406" s="8">
        <v>12</v>
      </c>
      <c r="L406" s="8">
        <v>6</v>
      </c>
      <c r="M406" s="8">
        <v>3</v>
      </c>
      <c r="N406" s="8">
        <v>59</v>
      </c>
      <c r="O406" t="b">
        <f>OR(Dataset!J406&gt;10,Dataset!L406&gt;5)</f>
        <v>1</v>
      </c>
      <c r="P406" t="b">
        <f>OR(I406&gt;100000,Dataset!M406&gt;=9,Dataset!G406="Boston")</f>
        <v>1</v>
      </c>
      <c r="Q406" t="b">
        <f t="shared" si="18"/>
        <v>0</v>
      </c>
      <c r="R406" t="b">
        <f t="shared" si="19"/>
        <v>0</v>
      </c>
      <c r="S406" t="str">
        <f t="shared" si="20"/>
        <v>Well Paid</v>
      </c>
      <c r="T406" t="str">
        <v>Well Paid</v>
      </c>
    </row>
    <row r="407" spans="1:20" x14ac:dyDescent="0.45">
      <c r="A407" s="8" t="s">
        <v>116</v>
      </c>
      <c r="B407" s="8" t="s">
        <v>126</v>
      </c>
      <c r="C407" s="8" t="s">
        <v>139</v>
      </c>
      <c r="D407" s="8" t="s">
        <v>112</v>
      </c>
      <c r="E407" s="8" t="s">
        <v>127</v>
      </c>
      <c r="F407" s="8" t="s">
        <v>128</v>
      </c>
      <c r="G407" s="8" t="s">
        <v>115</v>
      </c>
      <c r="H407" s="8">
        <v>23</v>
      </c>
      <c r="I407" s="8">
        <v>54472</v>
      </c>
      <c r="J407" s="8">
        <v>7</v>
      </c>
      <c r="K407" s="8">
        <v>13</v>
      </c>
      <c r="L407" s="8">
        <v>3</v>
      </c>
      <c r="M407" s="8">
        <v>9</v>
      </c>
      <c r="N407" s="8">
        <v>41</v>
      </c>
      <c r="O407" t="b">
        <f>OR(Dataset!J407&gt;10,Dataset!L407&gt;5)</f>
        <v>0</v>
      </c>
      <c r="P407" t="b">
        <f>OR(I407&gt;100000,Dataset!M407&gt;=9,Dataset!G407="Boston")</f>
        <v>1</v>
      </c>
      <c r="Q407" t="b">
        <f t="shared" si="18"/>
        <v>0</v>
      </c>
      <c r="R407" t="b">
        <f t="shared" si="19"/>
        <v>0</v>
      </c>
      <c r="S407" t="str">
        <f t="shared" si="20"/>
        <v>Moderate</v>
      </c>
      <c r="T407" t="str">
        <v>Moderate</v>
      </c>
    </row>
    <row r="408" spans="1:20" x14ac:dyDescent="0.45">
      <c r="A408" s="8" t="s">
        <v>141</v>
      </c>
      <c r="B408" s="8" t="s">
        <v>117</v>
      </c>
      <c r="C408" s="8" t="s">
        <v>111</v>
      </c>
      <c r="D408" s="8" t="s">
        <v>112</v>
      </c>
      <c r="E408" s="8" t="s">
        <v>140</v>
      </c>
      <c r="F408" s="8" t="s">
        <v>120</v>
      </c>
      <c r="G408" s="8" t="s">
        <v>142</v>
      </c>
      <c r="H408" s="8">
        <v>45</v>
      </c>
      <c r="I408" s="8">
        <v>62793</v>
      </c>
      <c r="J408" s="8">
        <v>7</v>
      </c>
      <c r="K408" s="8">
        <v>6</v>
      </c>
      <c r="L408" s="8">
        <v>11</v>
      </c>
      <c r="M408" s="8">
        <v>4</v>
      </c>
      <c r="N408" s="8">
        <v>33</v>
      </c>
      <c r="O408" t="b">
        <f>OR(Dataset!J408&gt;10,Dataset!L408&gt;5)</f>
        <v>1</v>
      </c>
      <c r="P408" t="b">
        <f>OR(I408&gt;100000,Dataset!M408&gt;=9,Dataset!G408="Boston")</f>
        <v>0</v>
      </c>
      <c r="Q408" t="b">
        <f t="shared" si="18"/>
        <v>0</v>
      </c>
      <c r="R408" t="b">
        <f t="shared" si="19"/>
        <v>0</v>
      </c>
      <c r="S408" t="str">
        <f t="shared" si="20"/>
        <v>Moderate</v>
      </c>
      <c r="T408" t="str">
        <v>Moderate</v>
      </c>
    </row>
    <row r="409" spans="1:20" x14ac:dyDescent="0.45">
      <c r="A409" s="8" t="s">
        <v>136</v>
      </c>
      <c r="B409" s="8" t="s">
        <v>126</v>
      </c>
      <c r="C409" s="8" t="s">
        <v>139</v>
      </c>
      <c r="D409" s="8" t="s">
        <v>134</v>
      </c>
      <c r="E409" s="8" t="s">
        <v>113</v>
      </c>
      <c r="F409" s="8" t="s">
        <v>120</v>
      </c>
      <c r="G409" s="8" t="s">
        <v>121</v>
      </c>
      <c r="H409" s="8">
        <v>52</v>
      </c>
      <c r="I409" s="8">
        <v>66081</v>
      </c>
      <c r="J409" s="8">
        <v>7</v>
      </c>
      <c r="K409" s="8">
        <v>4</v>
      </c>
      <c r="L409" s="8">
        <v>11</v>
      </c>
      <c r="M409" s="8">
        <v>1</v>
      </c>
      <c r="N409" s="8">
        <v>35</v>
      </c>
      <c r="O409" t="b">
        <f>OR(Dataset!J409&gt;10,Dataset!L409&gt;5)</f>
        <v>1</v>
      </c>
      <c r="P409" t="b">
        <f>OR(I409&gt;100000,Dataset!M409&gt;=9,Dataset!G409="Boston")</f>
        <v>0</v>
      </c>
      <c r="Q409" t="b">
        <f t="shared" si="18"/>
        <v>0</v>
      </c>
      <c r="R409" t="b">
        <f t="shared" si="19"/>
        <v>0</v>
      </c>
      <c r="S409" t="str">
        <f t="shared" si="20"/>
        <v>Moderate</v>
      </c>
      <c r="T409" t="str">
        <v>Moderate</v>
      </c>
    </row>
    <row r="410" spans="1:20" x14ac:dyDescent="0.45">
      <c r="A410" s="8" t="s">
        <v>109</v>
      </c>
      <c r="B410" s="8" t="s">
        <v>110</v>
      </c>
      <c r="C410" s="8" t="s">
        <v>131</v>
      </c>
      <c r="D410" s="8" t="s">
        <v>123</v>
      </c>
      <c r="E410" s="8" t="s">
        <v>119</v>
      </c>
      <c r="F410" s="8" t="s">
        <v>128</v>
      </c>
      <c r="G410" s="8" t="s">
        <v>125</v>
      </c>
      <c r="H410" s="8">
        <v>46</v>
      </c>
      <c r="I410" s="8">
        <v>72359</v>
      </c>
      <c r="J410" s="8">
        <v>6</v>
      </c>
      <c r="K410" s="8">
        <v>4</v>
      </c>
      <c r="L410" s="8">
        <v>11</v>
      </c>
      <c r="M410" s="8">
        <v>3</v>
      </c>
      <c r="N410" s="8">
        <v>25</v>
      </c>
      <c r="O410" t="b">
        <f>OR(Dataset!J410&gt;10,Dataset!L410&gt;5)</f>
        <v>1</v>
      </c>
      <c r="P410" t="b">
        <f>OR(I410&gt;100000,Dataset!M410&gt;=9,Dataset!G410="Boston")</f>
        <v>1</v>
      </c>
      <c r="Q410" t="b">
        <f t="shared" si="18"/>
        <v>0</v>
      </c>
      <c r="R410" t="b">
        <f t="shared" si="19"/>
        <v>0</v>
      </c>
      <c r="S410" t="str">
        <f t="shared" si="20"/>
        <v>Moderate</v>
      </c>
      <c r="T410" t="str">
        <v>Moderate</v>
      </c>
    </row>
    <row r="411" spans="1:20" x14ac:dyDescent="0.45">
      <c r="A411" s="9" t="s">
        <v>136</v>
      </c>
      <c r="B411" s="9" t="s">
        <v>110</v>
      </c>
      <c r="C411" s="9" t="s">
        <v>118</v>
      </c>
      <c r="D411" s="9" t="s">
        <v>123</v>
      </c>
      <c r="E411" s="9" t="s">
        <v>124</v>
      </c>
      <c r="F411" s="9" t="s">
        <v>114</v>
      </c>
      <c r="G411" s="9" t="s">
        <v>133</v>
      </c>
      <c r="H411" s="9">
        <v>45</v>
      </c>
      <c r="I411" s="9">
        <v>109674</v>
      </c>
      <c r="J411" s="9">
        <v>6</v>
      </c>
      <c r="K411" s="9">
        <v>19</v>
      </c>
      <c r="L411" s="9">
        <v>2</v>
      </c>
      <c r="M411" s="9">
        <v>9</v>
      </c>
      <c r="N411" s="9">
        <v>28</v>
      </c>
      <c r="O411" t="b">
        <f>OR(Dataset!J411&gt;10,Dataset!L411&gt;5)</f>
        <v>0</v>
      </c>
      <c r="P411" t="b">
        <f>OR(I411&gt;100000,Dataset!M411&gt;=9,Dataset!G411="Boston")</f>
        <v>1</v>
      </c>
      <c r="Q411" t="b">
        <f t="shared" si="18"/>
        <v>0</v>
      </c>
      <c r="R411" t="b">
        <f t="shared" si="19"/>
        <v>0</v>
      </c>
      <c r="S411" t="str">
        <f t="shared" si="20"/>
        <v>Well Paid</v>
      </c>
      <c r="T411" t="str">
        <v>Well Paid</v>
      </c>
    </row>
    <row r="412" spans="1:20" x14ac:dyDescent="0.45">
      <c r="A412" s="9" t="s">
        <v>141</v>
      </c>
      <c r="B412" s="9" t="s">
        <v>117</v>
      </c>
      <c r="C412" s="9" t="s">
        <v>131</v>
      </c>
      <c r="D412" s="9" t="s">
        <v>134</v>
      </c>
      <c r="E412" s="9" t="s">
        <v>137</v>
      </c>
      <c r="F412" s="9" t="s">
        <v>128</v>
      </c>
      <c r="G412" s="9" t="s">
        <v>138</v>
      </c>
      <c r="H412" s="9">
        <v>27</v>
      </c>
      <c r="I412" s="9">
        <v>53173</v>
      </c>
      <c r="J412" s="9">
        <v>6</v>
      </c>
      <c r="K412" s="9">
        <v>3</v>
      </c>
      <c r="L412" s="9">
        <v>14</v>
      </c>
      <c r="M412" s="9">
        <v>1</v>
      </c>
      <c r="N412" s="9">
        <v>27</v>
      </c>
      <c r="O412" t="b">
        <f>OR(Dataset!J412&gt;10,Dataset!L412&gt;5)</f>
        <v>1</v>
      </c>
      <c r="P412" t="b">
        <f>OR(I412&gt;100000,Dataset!M412&gt;=9,Dataset!G412="Boston")</f>
        <v>0</v>
      </c>
      <c r="Q412" t="b">
        <f t="shared" si="18"/>
        <v>0</v>
      </c>
      <c r="R412" t="b">
        <f t="shared" si="19"/>
        <v>0</v>
      </c>
      <c r="S412" t="str">
        <f t="shared" si="20"/>
        <v>Moderate</v>
      </c>
      <c r="T412" t="str">
        <v>Moderate</v>
      </c>
    </row>
    <row r="413" spans="1:20" x14ac:dyDescent="0.45">
      <c r="A413" s="8" t="s">
        <v>141</v>
      </c>
      <c r="B413" s="8" t="s">
        <v>126</v>
      </c>
      <c r="C413" s="8" t="s">
        <v>118</v>
      </c>
      <c r="D413" s="8" t="s">
        <v>123</v>
      </c>
      <c r="E413" s="8" t="s">
        <v>113</v>
      </c>
      <c r="F413" s="8" t="s">
        <v>128</v>
      </c>
      <c r="G413" s="8" t="s">
        <v>121</v>
      </c>
      <c r="H413" s="8">
        <v>45</v>
      </c>
      <c r="I413" s="8">
        <v>57716</v>
      </c>
      <c r="J413" s="8">
        <v>6</v>
      </c>
      <c r="K413" s="8">
        <v>18</v>
      </c>
      <c r="L413" s="8">
        <v>12</v>
      </c>
      <c r="M413" s="8">
        <v>2</v>
      </c>
      <c r="N413" s="8">
        <v>32</v>
      </c>
      <c r="O413" t="b">
        <f>OR(Dataset!J413&gt;10,Dataset!L413&gt;5)</f>
        <v>1</v>
      </c>
      <c r="P413" t="b">
        <f>OR(I413&gt;100000,Dataset!M413&gt;=9,Dataset!G413="Boston")</f>
        <v>0</v>
      </c>
      <c r="Q413" t="b">
        <f t="shared" si="18"/>
        <v>0</v>
      </c>
      <c r="R413" t="b">
        <f t="shared" si="19"/>
        <v>0</v>
      </c>
      <c r="S413" t="str">
        <f t="shared" si="20"/>
        <v>Moderate</v>
      </c>
      <c r="T413" t="str">
        <v>Moderate</v>
      </c>
    </row>
    <row r="414" spans="1:20" x14ac:dyDescent="0.45">
      <c r="A414" s="9" t="s">
        <v>143</v>
      </c>
      <c r="B414" s="9" t="s">
        <v>110</v>
      </c>
      <c r="C414" s="9" t="s">
        <v>131</v>
      </c>
      <c r="D414" s="9" t="s">
        <v>134</v>
      </c>
      <c r="E414" s="9" t="s">
        <v>140</v>
      </c>
      <c r="F414" s="9" t="s">
        <v>114</v>
      </c>
      <c r="G414" s="9" t="s">
        <v>130</v>
      </c>
      <c r="H414" s="9">
        <v>54</v>
      </c>
      <c r="I414" s="9">
        <v>107949</v>
      </c>
      <c r="J414" s="9">
        <v>6</v>
      </c>
      <c r="K414" s="9">
        <v>5</v>
      </c>
      <c r="L414" s="9">
        <v>13</v>
      </c>
      <c r="M414" s="9">
        <v>9</v>
      </c>
      <c r="N414" s="9">
        <v>37</v>
      </c>
      <c r="O414" t="b">
        <f>OR(Dataset!J414&gt;10,Dataset!L414&gt;5)</f>
        <v>1</v>
      </c>
      <c r="P414" t="b">
        <f>OR(I414&gt;100000,Dataset!M414&gt;=9,Dataset!G414="Boston")</f>
        <v>1</v>
      </c>
      <c r="Q414" t="b">
        <f t="shared" si="18"/>
        <v>0</v>
      </c>
      <c r="R414" t="b">
        <f t="shared" si="19"/>
        <v>0</v>
      </c>
      <c r="S414" t="str">
        <f t="shared" si="20"/>
        <v>Well Paid</v>
      </c>
      <c r="T414" t="str">
        <v>Well Paid</v>
      </c>
    </row>
    <row r="415" spans="1:20" x14ac:dyDescent="0.45">
      <c r="A415" s="9" t="s">
        <v>116</v>
      </c>
      <c r="B415" s="9" t="s">
        <v>117</v>
      </c>
      <c r="C415" s="9" t="s">
        <v>131</v>
      </c>
      <c r="D415" s="9" t="s">
        <v>134</v>
      </c>
      <c r="E415" s="9" t="s">
        <v>135</v>
      </c>
      <c r="F415" s="9" t="s">
        <v>128</v>
      </c>
      <c r="G415" s="9" t="s">
        <v>130</v>
      </c>
      <c r="H415" s="9">
        <v>57</v>
      </c>
      <c r="I415" s="9">
        <v>89766</v>
      </c>
      <c r="J415" s="9">
        <v>6</v>
      </c>
      <c r="K415" s="9">
        <v>8</v>
      </c>
      <c r="L415" s="9">
        <v>13</v>
      </c>
      <c r="M415" s="9">
        <v>2</v>
      </c>
      <c r="N415" s="9">
        <v>36</v>
      </c>
      <c r="O415" t="b">
        <f>OR(Dataset!J415&gt;10,Dataset!L415&gt;5)</f>
        <v>1</v>
      </c>
      <c r="P415" t="b">
        <f>OR(I415&gt;100000,Dataset!M415&gt;=9,Dataset!G415="Boston")</f>
        <v>0</v>
      </c>
      <c r="Q415" t="b">
        <f t="shared" si="18"/>
        <v>0</v>
      </c>
      <c r="R415" t="b">
        <f t="shared" si="19"/>
        <v>0</v>
      </c>
      <c r="S415" t="str">
        <f t="shared" si="20"/>
        <v>Well Paid</v>
      </c>
      <c r="T415" t="str">
        <v>Well Paid</v>
      </c>
    </row>
    <row r="416" spans="1:20" x14ac:dyDescent="0.45">
      <c r="A416" s="8" t="s">
        <v>122</v>
      </c>
      <c r="B416" s="8" t="s">
        <v>126</v>
      </c>
      <c r="C416" s="8" t="s">
        <v>111</v>
      </c>
      <c r="D416" s="8" t="s">
        <v>112</v>
      </c>
      <c r="E416" s="8" t="s">
        <v>127</v>
      </c>
      <c r="F416" s="8" t="s">
        <v>128</v>
      </c>
      <c r="G416" s="8" t="s">
        <v>133</v>
      </c>
      <c r="H416" s="8">
        <v>45</v>
      </c>
      <c r="I416" s="8">
        <v>47622</v>
      </c>
      <c r="J416" s="8">
        <v>6</v>
      </c>
      <c r="K416" s="8">
        <v>16</v>
      </c>
      <c r="L416" s="8">
        <v>9</v>
      </c>
      <c r="M416" s="8">
        <v>3</v>
      </c>
      <c r="N416" s="8">
        <v>37</v>
      </c>
      <c r="O416" t="b">
        <f>OR(Dataset!J416&gt;10,Dataset!L416&gt;5)</f>
        <v>1</v>
      </c>
      <c r="P416" t="b">
        <f>OR(I416&gt;100000,Dataset!M416&gt;=9,Dataset!G416="Boston")</f>
        <v>0</v>
      </c>
      <c r="Q416" t="b">
        <f t="shared" si="18"/>
        <v>0</v>
      </c>
      <c r="R416" t="b">
        <f t="shared" si="19"/>
        <v>0</v>
      </c>
      <c r="S416" t="str">
        <f t="shared" si="20"/>
        <v>Moderate</v>
      </c>
      <c r="T416" t="str">
        <v>Moderate</v>
      </c>
    </row>
    <row r="417" spans="1:20" x14ac:dyDescent="0.45">
      <c r="A417" s="9" t="s">
        <v>143</v>
      </c>
      <c r="B417" s="9" t="s">
        <v>117</v>
      </c>
      <c r="C417" s="9" t="s">
        <v>111</v>
      </c>
      <c r="D417" s="9" t="s">
        <v>134</v>
      </c>
      <c r="E417" s="9" t="s">
        <v>119</v>
      </c>
      <c r="F417" s="9" t="s">
        <v>114</v>
      </c>
      <c r="G417" s="9" t="s">
        <v>142</v>
      </c>
      <c r="H417" s="9">
        <v>35</v>
      </c>
      <c r="I417" s="9">
        <v>100263</v>
      </c>
      <c r="J417" s="9">
        <v>6</v>
      </c>
      <c r="K417" s="9">
        <v>6</v>
      </c>
      <c r="L417" s="9">
        <v>10</v>
      </c>
      <c r="M417" s="9">
        <v>6</v>
      </c>
      <c r="N417" s="9">
        <v>30</v>
      </c>
      <c r="O417" t="b">
        <f>OR(Dataset!J417&gt;10,Dataset!L417&gt;5)</f>
        <v>1</v>
      </c>
      <c r="P417" t="b">
        <f>OR(I417&gt;100000,Dataset!M417&gt;=9,Dataset!G417="Boston")</f>
        <v>1</v>
      </c>
      <c r="Q417" t="b">
        <f t="shared" si="18"/>
        <v>0</v>
      </c>
      <c r="R417" t="b">
        <f t="shared" si="19"/>
        <v>0</v>
      </c>
      <c r="S417" t="str">
        <f t="shared" si="20"/>
        <v>Well Paid</v>
      </c>
      <c r="T417" t="str">
        <v>Well Paid</v>
      </c>
    </row>
    <row r="418" spans="1:20" x14ac:dyDescent="0.45">
      <c r="A418" s="8" t="s">
        <v>136</v>
      </c>
      <c r="B418" s="8" t="s">
        <v>126</v>
      </c>
      <c r="C418" s="8" t="s">
        <v>118</v>
      </c>
      <c r="D418" s="8" t="s">
        <v>123</v>
      </c>
      <c r="E418" s="8" t="s">
        <v>127</v>
      </c>
      <c r="F418" s="8" t="s">
        <v>114</v>
      </c>
      <c r="G418" s="8" t="s">
        <v>115</v>
      </c>
      <c r="H418" s="8">
        <v>35</v>
      </c>
      <c r="I418" s="8">
        <v>110909</v>
      </c>
      <c r="J418" s="8">
        <v>6</v>
      </c>
      <c r="K418" s="8">
        <v>11</v>
      </c>
      <c r="L418" s="8">
        <v>11</v>
      </c>
      <c r="M418" s="8">
        <v>1</v>
      </c>
      <c r="N418" s="8">
        <v>35</v>
      </c>
      <c r="O418" t="b">
        <f>OR(Dataset!J418&gt;10,Dataset!L418&gt;5)</f>
        <v>1</v>
      </c>
      <c r="P418" t="b">
        <f>OR(I418&gt;100000,Dataset!M418&gt;=9,Dataset!G418="Boston")</f>
        <v>1</v>
      </c>
      <c r="Q418" t="b">
        <f t="shared" si="18"/>
        <v>0</v>
      </c>
      <c r="R418" t="b">
        <f t="shared" si="19"/>
        <v>0</v>
      </c>
      <c r="S418" t="str">
        <f t="shared" si="20"/>
        <v>Well Paid</v>
      </c>
      <c r="T418" t="str">
        <v>Well Paid</v>
      </c>
    </row>
    <row r="419" spans="1:20" x14ac:dyDescent="0.45">
      <c r="A419" s="9" t="s">
        <v>143</v>
      </c>
      <c r="B419" s="9" t="s">
        <v>126</v>
      </c>
      <c r="C419" s="9" t="s">
        <v>131</v>
      </c>
      <c r="D419" s="9" t="s">
        <v>123</v>
      </c>
      <c r="E419" s="9" t="s">
        <v>119</v>
      </c>
      <c r="F419" s="9" t="s">
        <v>120</v>
      </c>
      <c r="G419" s="9" t="s">
        <v>115</v>
      </c>
      <c r="H419" s="9">
        <v>25</v>
      </c>
      <c r="I419" s="9">
        <v>86378</v>
      </c>
      <c r="J419" s="9">
        <v>6</v>
      </c>
      <c r="K419" s="9">
        <v>18</v>
      </c>
      <c r="L419" s="9">
        <v>5</v>
      </c>
      <c r="M419" s="9">
        <v>8</v>
      </c>
      <c r="N419" s="9">
        <v>53</v>
      </c>
      <c r="O419" t="b">
        <f>OR(Dataset!J419&gt;10,Dataset!L419&gt;5)</f>
        <v>0</v>
      </c>
      <c r="P419" t="b">
        <f>OR(I419&gt;100000,Dataset!M419&gt;=9,Dataset!G419="Boston")</f>
        <v>0</v>
      </c>
      <c r="Q419" t="b">
        <f t="shared" si="18"/>
        <v>0</v>
      </c>
      <c r="R419" t="b">
        <f t="shared" si="19"/>
        <v>0</v>
      </c>
      <c r="S419" t="str">
        <f t="shared" si="20"/>
        <v>Well Paid</v>
      </c>
      <c r="T419" t="str">
        <v>Well Paid</v>
      </c>
    </row>
    <row r="420" spans="1:20" x14ac:dyDescent="0.45">
      <c r="A420" s="8" t="s">
        <v>116</v>
      </c>
      <c r="B420" s="8" t="s">
        <v>117</v>
      </c>
      <c r="C420" s="8" t="s">
        <v>131</v>
      </c>
      <c r="D420" s="8" t="s">
        <v>112</v>
      </c>
      <c r="E420" s="8" t="s">
        <v>124</v>
      </c>
      <c r="F420" s="8" t="s">
        <v>114</v>
      </c>
      <c r="G420" s="8" t="s">
        <v>133</v>
      </c>
      <c r="H420" s="8">
        <v>44</v>
      </c>
      <c r="I420" s="8">
        <v>110811</v>
      </c>
      <c r="J420" s="8">
        <v>6</v>
      </c>
      <c r="K420" s="8">
        <v>14</v>
      </c>
      <c r="L420" s="8">
        <v>7</v>
      </c>
      <c r="M420" s="8">
        <v>3</v>
      </c>
      <c r="N420" s="8">
        <v>48</v>
      </c>
      <c r="O420" t="b">
        <f>OR(Dataset!J420&gt;10,Dataset!L420&gt;5)</f>
        <v>1</v>
      </c>
      <c r="P420" t="b">
        <f>OR(I420&gt;100000,Dataset!M420&gt;=9,Dataset!G420="Boston")</f>
        <v>1</v>
      </c>
      <c r="Q420" t="b">
        <f t="shared" si="18"/>
        <v>0</v>
      </c>
      <c r="R420" t="b">
        <f t="shared" si="19"/>
        <v>0</v>
      </c>
      <c r="S420" t="str">
        <f t="shared" si="20"/>
        <v>Well Paid</v>
      </c>
      <c r="T420" t="str">
        <v>Well Paid</v>
      </c>
    </row>
    <row r="421" spans="1:20" x14ac:dyDescent="0.45">
      <c r="A421" s="9" t="s">
        <v>141</v>
      </c>
      <c r="B421" s="9" t="s">
        <v>110</v>
      </c>
      <c r="C421" s="9" t="s">
        <v>131</v>
      </c>
      <c r="D421" s="9" t="s">
        <v>112</v>
      </c>
      <c r="E421" s="9" t="s">
        <v>140</v>
      </c>
      <c r="F421" s="9" t="s">
        <v>114</v>
      </c>
      <c r="G421" s="9" t="s">
        <v>125</v>
      </c>
      <c r="H421" s="9">
        <v>46</v>
      </c>
      <c r="I421" s="9">
        <v>47508</v>
      </c>
      <c r="J421" s="9">
        <v>6</v>
      </c>
      <c r="K421" s="9">
        <v>13</v>
      </c>
      <c r="L421" s="9">
        <v>1</v>
      </c>
      <c r="M421" s="9">
        <v>7</v>
      </c>
      <c r="N421" s="9">
        <v>46</v>
      </c>
      <c r="O421" t="b">
        <f>OR(Dataset!J421&gt;10,Dataset!L421&gt;5)</f>
        <v>0</v>
      </c>
      <c r="P421" t="b">
        <f>OR(I421&gt;100000,Dataset!M421&gt;=9,Dataset!G421="Boston")</f>
        <v>1</v>
      </c>
      <c r="Q421" t="b">
        <f t="shared" si="18"/>
        <v>0</v>
      </c>
      <c r="R421" t="b">
        <f t="shared" si="19"/>
        <v>0</v>
      </c>
      <c r="S421" t="str">
        <f t="shared" si="20"/>
        <v>Moderate</v>
      </c>
      <c r="T421" t="str">
        <v>Moderate</v>
      </c>
    </row>
    <row r="422" spans="1:20" x14ac:dyDescent="0.45">
      <c r="A422" s="8" t="s">
        <v>116</v>
      </c>
      <c r="B422" s="8" t="s">
        <v>117</v>
      </c>
      <c r="C422" s="8" t="s">
        <v>139</v>
      </c>
      <c r="D422" s="8" t="s">
        <v>132</v>
      </c>
      <c r="E422" s="8" t="s">
        <v>119</v>
      </c>
      <c r="F422" s="8" t="s">
        <v>114</v>
      </c>
      <c r="G422" s="8" t="s">
        <v>142</v>
      </c>
      <c r="H422" s="8">
        <v>62</v>
      </c>
      <c r="I422" s="8">
        <v>88283</v>
      </c>
      <c r="J422" s="8">
        <v>6</v>
      </c>
      <c r="K422" s="8">
        <v>10</v>
      </c>
      <c r="L422" s="8">
        <v>9</v>
      </c>
      <c r="M422" s="8">
        <v>1</v>
      </c>
      <c r="N422" s="8">
        <v>40</v>
      </c>
      <c r="O422" t="b">
        <f>OR(Dataset!J422&gt;10,Dataset!L422&gt;5)</f>
        <v>1</v>
      </c>
      <c r="P422" t="b">
        <f>OR(I422&gt;100000,Dataset!M422&gt;=9,Dataset!G422="Boston")</f>
        <v>0</v>
      </c>
      <c r="Q422" t="b">
        <f t="shared" si="18"/>
        <v>0</v>
      </c>
      <c r="R422" t="b">
        <f t="shared" si="19"/>
        <v>0</v>
      </c>
      <c r="S422" t="str">
        <f t="shared" si="20"/>
        <v>Well Paid</v>
      </c>
      <c r="T422" t="str">
        <v>Well Paid</v>
      </c>
    </row>
    <row r="423" spans="1:20" x14ac:dyDescent="0.45">
      <c r="A423" s="9" t="s">
        <v>143</v>
      </c>
      <c r="B423" s="9" t="s">
        <v>117</v>
      </c>
      <c r="C423" s="9" t="s">
        <v>139</v>
      </c>
      <c r="D423" s="9" t="s">
        <v>132</v>
      </c>
      <c r="E423" s="9" t="s">
        <v>137</v>
      </c>
      <c r="F423" s="9" t="s">
        <v>114</v>
      </c>
      <c r="G423" s="9" t="s">
        <v>121</v>
      </c>
      <c r="H423" s="9">
        <v>22</v>
      </c>
      <c r="I423" s="9">
        <v>90948</v>
      </c>
      <c r="J423" s="9">
        <v>6</v>
      </c>
      <c r="K423" s="9">
        <v>12</v>
      </c>
      <c r="L423" s="9">
        <v>3</v>
      </c>
      <c r="M423" s="9">
        <v>6</v>
      </c>
      <c r="N423" s="9">
        <v>21</v>
      </c>
      <c r="O423" t="b">
        <f>OR(Dataset!J423&gt;10,Dataset!L423&gt;5)</f>
        <v>0</v>
      </c>
      <c r="P423" t="b">
        <f>OR(I423&gt;100000,Dataset!M423&gt;=9,Dataset!G423="Boston")</f>
        <v>0</v>
      </c>
      <c r="Q423" t="b">
        <f t="shared" si="18"/>
        <v>0</v>
      </c>
      <c r="R423" t="b">
        <f t="shared" si="19"/>
        <v>0</v>
      </c>
      <c r="S423" t="str">
        <f t="shared" si="20"/>
        <v>Well Paid</v>
      </c>
      <c r="T423" t="str">
        <v>Well Paid</v>
      </c>
    </row>
    <row r="424" spans="1:20" x14ac:dyDescent="0.45">
      <c r="A424" s="8" t="s">
        <v>143</v>
      </c>
      <c r="B424" s="8" t="s">
        <v>110</v>
      </c>
      <c r="C424" s="8" t="s">
        <v>139</v>
      </c>
      <c r="D424" s="8" t="s">
        <v>112</v>
      </c>
      <c r="E424" s="8" t="s">
        <v>124</v>
      </c>
      <c r="F424" s="8" t="s">
        <v>128</v>
      </c>
      <c r="G424" s="8" t="s">
        <v>115</v>
      </c>
      <c r="H424" s="8">
        <v>41</v>
      </c>
      <c r="I424" s="8">
        <v>74864</v>
      </c>
      <c r="J424" s="8">
        <v>6</v>
      </c>
      <c r="K424" s="8">
        <v>6</v>
      </c>
      <c r="L424" s="8">
        <v>11</v>
      </c>
      <c r="M424" s="8">
        <v>6</v>
      </c>
      <c r="N424" s="8">
        <v>52</v>
      </c>
      <c r="O424" t="b">
        <f>OR(Dataset!J424&gt;10,Dataset!L424&gt;5)</f>
        <v>1</v>
      </c>
      <c r="P424" t="b">
        <f>OR(I424&gt;100000,Dataset!M424&gt;=9,Dataset!G424="Boston")</f>
        <v>0</v>
      </c>
      <c r="Q424" t="b">
        <f t="shared" si="18"/>
        <v>0</v>
      </c>
      <c r="R424" t="b">
        <f t="shared" si="19"/>
        <v>0</v>
      </c>
      <c r="S424" t="str">
        <f t="shared" si="20"/>
        <v>Moderate</v>
      </c>
      <c r="T424" t="str">
        <v>Moderate</v>
      </c>
    </row>
    <row r="425" spans="1:20" x14ac:dyDescent="0.45">
      <c r="A425" s="8" t="s">
        <v>143</v>
      </c>
      <c r="B425" s="8" t="s">
        <v>117</v>
      </c>
      <c r="C425" s="8" t="s">
        <v>139</v>
      </c>
      <c r="D425" s="8" t="s">
        <v>134</v>
      </c>
      <c r="E425" s="8" t="s">
        <v>140</v>
      </c>
      <c r="F425" s="8" t="s">
        <v>114</v>
      </c>
      <c r="G425" s="8" t="s">
        <v>121</v>
      </c>
      <c r="H425" s="8">
        <v>49</v>
      </c>
      <c r="I425" s="8">
        <v>32204</v>
      </c>
      <c r="J425" s="8">
        <v>6</v>
      </c>
      <c r="K425" s="8">
        <v>13</v>
      </c>
      <c r="L425" s="8">
        <v>8</v>
      </c>
      <c r="M425" s="8">
        <v>7</v>
      </c>
      <c r="N425" s="8">
        <v>46</v>
      </c>
      <c r="O425" t="b">
        <f>OR(Dataset!J425&gt;10,Dataset!L425&gt;5)</f>
        <v>1</v>
      </c>
      <c r="P425" t="b">
        <f>OR(I425&gt;100000,Dataset!M425&gt;=9,Dataset!G425="Boston")</f>
        <v>0</v>
      </c>
      <c r="Q425" t="b">
        <f t="shared" si="18"/>
        <v>0</v>
      </c>
      <c r="R425" t="b">
        <f t="shared" si="19"/>
        <v>0</v>
      </c>
      <c r="S425" t="str">
        <f t="shared" si="20"/>
        <v>Moderate</v>
      </c>
      <c r="T425" t="str">
        <v>Moderate</v>
      </c>
    </row>
    <row r="426" spans="1:20" x14ac:dyDescent="0.45">
      <c r="A426" s="9" t="s">
        <v>122</v>
      </c>
      <c r="B426" s="9" t="s">
        <v>126</v>
      </c>
      <c r="C426" s="9" t="s">
        <v>131</v>
      </c>
      <c r="D426" s="9" t="s">
        <v>134</v>
      </c>
      <c r="E426" s="9" t="s">
        <v>135</v>
      </c>
      <c r="F426" s="9" t="s">
        <v>128</v>
      </c>
      <c r="G426" s="9" t="s">
        <v>133</v>
      </c>
      <c r="H426" s="9">
        <v>40</v>
      </c>
      <c r="I426" s="9">
        <v>37069</v>
      </c>
      <c r="J426" s="9">
        <v>5</v>
      </c>
      <c r="K426" s="9">
        <v>5</v>
      </c>
      <c r="L426" s="9">
        <v>8</v>
      </c>
      <c r="M426" s="9">
        <v>7</v>
      </c>
      <c r="N426" s="9">
        <v>42</v>
      </c>
      <c r="O426" t="b">
        <f>OR(Dataset!J426&gt;10,Dataset!L426&gt;5)</f>
        <v>1</v>
      </c>
      <c r="P426" t="b">
        <f>OR(I426&gt;100000,Dataset!M426&gt;=9,Dataset!G426="Boston")</f>
        <v>0</v>
      </c>
      <c r="Q426" t="b">
        <f t="shared" si="18"/>
        <v>0</v>
      </c>
      <c r="R426" t="b">
        <f t="shared" si="19"/>
        <v>0</v>
      </c>
      <c r="S426" t="str">
        <f t="shared" si="20"/>
        <v>Moderate</v>
      </c>
      <c r="T426" t="str">
        <v>Moderate</v>
      </c>
    </row>
    <row r="427" spans="1:20" x14ac:dyDescent="0.45">
      <c r="A427" s="9" t="s">
        <v>109</v>
      </c>
      <c r="B427" s="9" t="s">
        <v>126</v>
      </c>
      <c r="C427" s="9" t="s">
        <v>118</v>
      </c>
      <c r="D427" s="9" t="s">
        <v>134</v>
      </c>
      <c r="E427" s="9" t="s">
        <v>124</v>
      </c>
      <c r="F427" s="9" t="s">
        <v>128</v>
      </c>
      <c r="G427" s="9" t="s">
        <v>121</v>
      </c>
      <c r="H427" s="9">
        <v>51</v>
      </c>
      <c r="I427" s="9">
        <v>108405</v>
      </c>
      <c r="J427" s="9">
        <v>5</v>
      </c>
      <c r="K427" s="9">
        <v>9</v>
      </c>
      <c r="L427" s="9">
        <v>2</v>
      </c>
      <c r="M427" s="9">
        <v>2</v>
      </c>
      <c r="N427" s="9">
        <v>47</v>
      </c>
      <c r="O427" t="b">
        <f>OR(Dataset!J427&gt;10,Dataset!L427&gt;5)</f>
        <v>0</v>
      </c>
      <c r="P427" t="b">
        <f>OR(I427&gt;100000,Dataset!M427&gt;=9,Dataset!G427="Boston")</f>
        <v>1</v>
      </c>
      <c r="Q427" t="b">
        <f t="shared" si="18"/>
        <v>0</v>
      </c>
      <c r="R427" t="b">
        <f t="shared" si="19"/>
        <v>1</v>
      </c>
      <c r="S427" t="str">
        <f t="shared" si="20"/>
        <v>Well Paid</v>
      </c>
      <c r="T427" t="str">
        <v>Well Paid</v>
      </c>
    </row>
    <row r="428" spans="1:20" x14ac:dyDescent="0.45">
      <c r="A428" s="8" t="s">
        <v>116</v>
      </c>
      <c r="B428" s="8" t="s">
        <v>126</v>
      </c>
      <c r="C428" s="8" t="s">
        <v>118</v>
      </c>
      <c r="D428" s="8" t="s">
        <v>112</v>
      </c>
      <c r="E428" s="8" t="s">
        <v>124</v>
      </c>
      <c r="F428" s="8" t="s">
        <v>128</v>
      </c>
      <c r="G428" s="8" t="s">
        <v>125</v>
      </c>
      <c r="H428" s="8">
        <v>37</v>
      </c>
      <c r="I428" s="8">
        <v>32454</v>
      </c>
      <c r="J428" s="8">
        <v>5</v>
      </c>
      <c r="K428" s="8">
        <v>18</v>
      </c>
      <c r="L428" s="8">
        <v>6</v>
      </c>
      <c r="M428" s="8">
        <v>5</v>
      </c>
      <c r="N428" s="8">
        <v>30</v>
      </c>
      <c r="O428" t="b">
        <f>OR(Dataset!J428&gt;10,Dataset!L428&gt;5)</f>
        <v>1</v>
      </c>
      <c r="P428" t="b">
        <f>OR(I428&gt;100000,Dataset!M428&gt;=9,Dataset!G428="Boston")</f>
        <v>1</v>
      </c>
      <c r="Q428" t="b">
        <f t="shared" si="18"/>
        <v>0</v>
      </c>
      <c r="R428" t="b">
        <f t="shared" si="19"/>
        <v>0</v>
      </c>
      <c r="S428" t="str">
        <f t="shared" si="20"/>
        <v>Moderate</v>
      </c>
      <c r="T428" t="str">
        <v>Moderate</v>
      </c>
    </row>
    <row r="429" spans="1:20" x14ac:dyDescent="0.45">
      <c r="A429" s="8" t="s">
        <v>136</v>
      </c>
      <c r="B429" s="8" t="s">
        <v>126</v>
      </c>
      <c r="C429" s="8" t="s">
        <v>111</v>
      </c>
      <c r="D429" s="8" t="s">
        <v>134</v>
      </c>
      <c r="E429" s="8" t="s">
        <v>127</v>
      </c>
      <c r="F429" s="8" t="s">
        <v>120</v>
      </c>
      <c r="G429" s="8" t="s">
        <v>130</v>
      </c>
      <c r="H429" s="8">
        <v>48</v>
      </c>
      <c r="I429" s="8">
        <v>99338</v>
      </c>
      <c r="J429" s="8">
        <v>5</v>
      </c>
      <c r="K429" s="8">
        <v>15</v>
      </c>
      <c r="L429" s="8">
        <v>9</v>
      </c>
      <c r="M429" s="8">
        <v>1</v>
      </c>
      <c r="N429" s="8">
        <v>43</v>
      </c>
      <c r="O429" t="b">
        <f>OR(Dataset!J429&gt;10,Dataset!L429&gt;5)</f>
        <v>1</v>
      </c>
      <c r="P429" t="b">
        <f>OR(I429&gt;100000,Dataset!M429&gt;=9,Dataset!G429="Boston")</f>
        <v>0</v>
      </c>
      <c r="Q429" t="b">
        <f t="shared" si="18"/>
        <v>0</v>
      </c>
      <c r="R429" t="b">
        <f t="shared" si="19"/>
        <v>0</v>
      </c>
      <c r="S429" t="str">
        <f t="shared" si="20"/>
        <v>Well Paid</v>
      </c>
      <c r="T429" t="str">
        <v>Well Paid</v>
      </c>
    </row>
    <row r="430" spans="1:20" x14ac:dyDescent="0.45">
      <c r="A430" s="9" t="s">
        <v>109</v>
      </c>
      <c r="B430" s="9" t="s">
        <v>126</v>
      </c>
      <c r="C430" s="9" t="s">
        <v>139</v>
      </c>
      <c r="D430" s="9" t="s">
        <v>134</v>
      </c>
      <c r="E430" s="9" t="s">
        <v>140</v>
      </c>
      <c r="F430" s="9" t="s">
        <v>120</v>
      </c>
      <c r="G430" s="9" t="s">
        <v>142</v>
      </c>
      <c r="H430" s="9">
        <v>49</v>
      </c>
      <c r="I430" s="9">
        <v>52313</v>
      </c>
      <c r="J430" s="9">
        <v>5</v>
      </c>
      <c r="K430" s="9">
        <v>17</v>
      </c>
      <c r="L430" s="9">
        <v>7</v>
      </c>
      <c r="M430" s="9">
        <v>9</v>
      </c>
      <c r="N430" s="9">
        <v>29</v>
      </c>
      <c r="O430" t="b">
        <f>OR(Dataset!J430&gt;10,Dataset!L430&gt;5)</f>
        <v>1</v>
      </c>
      <c r="P430" t="b">
        <f>OR(I430&gt;100000,Dataset!M430&gt;=9,Dataset!G430="Boston")</f>
        <v>1</v>
      </c>
      <c r="Q430" t="b">
        <f t="shared" si="18"/>
        <v>0</v>
      </c>
      <c r="R430" t="b">
        <f t="shared" si="19"/>
        <v>0</v>
      </c>
      <c r="S430" t="str">
        <f t="shared" si="20"/>
        <v>Moderate</v>
      </c>
      <c r="T430" t="str">
        <v>Moderate</v>
      </c>
    </row>
    <row r="431" spans="1:20" x14ac:dyDescent="0.45">
      <c r="A431" s="8" t="s">
        <v>122</v>
      </c>
      <c r="B431" s="8" t="s">
        <v>110</v>
      </c>
      <c r="C431" s="8" t="s">
        <v>111</v>
      </c>
      <c r="D431" s="8" t="s">
        <v>112</v>
      </c>
      <c r="E431" s="8" t="s">
        <v>113</v>
      </c>
      <c r="F431" s="8" t="s">
        <v>128</v>
      </c>
      <c r="G431" s="8" t="s">
        <v>115</v>
      </c>
      <c r="H431" s="8">
        <v>56</v>
      </c>
      <c r="I431" s="8">
        <v>66976</v>
      </c>
      <c r="J431" s="8">
        <v>5</v>
      </c>
      <c r="K431" s="8">
        <v>13</v>
      </c>
      <c r="L431" s="8">
        <v>3</v>
      </c>
      <c r="M431" s="8">
        <v>2</v>
      </c>
      <c r="N431" s="8">
        <v>24</v>
      </c>
      <c r="O431" t="b">
        <f>OR(Dataset!J431&gt;10,Dataset!L431&gt;5)</f>
        <v>0</v>
      </c>
      <c r="P431" t="b">
        <f>OR(I431&gt;100000,Dataset!M431&gt;=9,Dataset!G431="Boston")</f>
        <v>0</v>
      </c>
      <c r="Q431" t="b">
        <f t="shared" si="18"/>
        <v>0</v>
      </c>
      <c r="R431" t="b">
        <f t="shared" si="19"/>
        <v>0</v>
      </c>
      <c r="S431" t="str">
        <f t="shared" si="20"/>
        <v>Moderate</v>
      </c>
      <c r="T431" t="str">
        <v>Moderate</v>
      </c>
    </row>
    <row r="432" spans="1:20" x14ac:dyDescent="0.45">
      <c r="A432" s="8" t="s">
        <v>109</v>
      </c>
      <c r="B432" s="8" t="s">
        <v>117</v>
      </c>
      <c r="C432" s="8" t="s">
        <v>118</v>
      </c>
      <c r="D432" s="8" t="s">
        <v>132</v>
      </c>
      <c r="E432" s="8" t="s">
        <v>140</v>
      </c>
      <c r="F432" s="8" t="s">
        <v>120</v>
      </c>
      <c r="G432" s="8" t="s">
        <v>125</v>
      </c>
      <c r="H432" s="8">
        <v>35</v>
      </c>
      <c r="I432" s="8">
        <v>44743</v>
      </c>
      <c r="J432" s="8">
        <v>5</v>
      </c>
      <c r="K432" s="8">
        <v>3</v>
      </c>
      <c r="L432" s="8">
        <v>13</v>
      </c>
      <c r="M432" s="8">
        <v>2</v>
      </c>
      <c r="N432" s="8">
        <v>26</v>
      </c>
      <c r="O432" t="b">
        <f>OR(Dataset!J432&gt;10,Dataset!L432&gt;5)</f>
        <v>1</v>
      </c>
      <c r="P432" t="b">
        <f>OR(I432&gt;100000,Dataset!M432&gt;=9,Dataset!G432="Boston")</f>
        <v>1</v>
      </c>
      <c r="Q432" t="b">
        <f t="shared" si="18"/>
        <v>0</v>
      </c>
      <c r="R432" t="b">
        <f t="shared" si="19"/>
        <v>0</v>
      </c>
      <c r="S432" t="str">
        <f t="shared" si="20"/>
        <v>Moderate</v>
      </c>
      <c r="T432" t="str">
        <v>Moderate</v>
      </c>
    </row>
    <row r="433" spans="1:20" x14ac:dyDescent="0.45">
      <c r="A433" s="8" t="s">
        <v>141</v>
      </c>
      <c r="B433" s="8" t="s">
        <v>117</v>
      </c>
      <c r="C433" s="8" t="s">
        <v>118</v>
      </c>
      <c r="D433" s="8" t="s">
        <v>134</v>
      </c>
      <c r="E433" s="8" t="s">
        <v>140</v>
      </c>
      <c r="F433" s="8" t="s">
        <v>128</v>
      </c>
      <c r="G433" s="8" t="s">
        <v>133</v>
      </c>
      <c r="H433" s="8">
        <v>45</v>
      </c>
      <c r="I433" s="8">
        <v>88161</v>
      </c>
      <c r="J433" s="8">
        <v>5</v>
      </c>
      <c r="K433" s="8">
        <v>4</v>
      </c>
      <c r="L433" s="8">
        <v>12</v>
      </c>
      <c r="M433" s="8">
        <v>4</v>
      </c>
      <c r="N433" s="8">
        <v>41</v>
      </c>
      <c r="O433" t="b">
        <f>OR(Dataset!J433&gt;10,Dataset!L433&gt;5)</f>
        <v>1</v>
      </c>
      <c r="P433" t="b">
        <f>OR(I433&gt;100000,Dataset!M433&gt;=9,Dataset!G433="Boston")</f>
        <v>0</v>
      </c>
      <c r="Q433" t="b">
        <f t="shared" si="18"/>
        <v>0</v>
      </c>
      <c r="R433" t="b">
        <f t="shared" si="19"/>
        <v>0</v>
      </c>
      <c r="S433" t="str">
        <f t="shared" si="20"/>
        <v>Well Paid</v>
      </c>
      <c r="T433" t="str">
        <v>Well Paid</v>
      </c>
    </row>
    <row r="434" spans="1:20" x14ac:dyDescent="0.45">
      <c r="A434" s="8" t="s">
        <v>116</v>
      </c>
      <c r="B434" s="8" t="s">
        <v>126</v>
      </c>
      <c r="C434" s="8" t="s">
        <v>118</v>
      </c>
      <c r="D434" s="8" t="s">
        <v>134</v>
      </c>
      <c r="E434" s="8" t="s">
        <v>135</v>
      </c>
      <c r="F434" s="8" t="s">
        <v>120</v>
      </c>
      <c r="G434" s="8" t="s">
        <v>121</v>
      </c>
      <c r="H434" s="8">
        <v>33</v>
      </c>
      <c r="I434" s="8">
        <v>100812</v>
      </c>
      <c r="J434" s="8">
        <v>5</v>
      </c>
      <c r="K434" s="8">
        <v>11</v>
      </c>
      <c r="L434" s="8">
        <v>5</v>
      </c>
      <c r="M434" s="8">
        <v>6</v>
      </c>
      <c r="N434" s="8">
        <v>23</v>
      </c>
      <c r="O434" t="b">
        <f>OR(Dataset!J434&gt;10,Dataset!L434&gt;5)</f>
        <v>0</v>
      </c>
      <c r="P434" t="b">
        <f>OR(I434&gt;100000,Dataset!M434&gt;=9,Dataset!G434="Boston")</f>
        <v>1</v>
      </c>
      <c r="Q434" t="b">
        <f t="shared" si="18"/>
        <v>0</v>
      </c>
      <c r="R434" t="b">
        <f t="shared" si="19"/>
        <v>0</v>
      </c>
      <c r="S434" t="str">
        <f t="shared" si="20"/>
        <v>Well Paid</v>
      </c>
      <c r="T434" t="str">
        <v>Well Paid</v>
      </c>
    </row>
    <row r="435" spans="1:20" x14ac:dyDescent="0.45">
      <c r="A435" s="9" t="s">
        <v>129</v>
      </c>
      <c r="B435" s="9" t="s">
        <v>117</v>
      </c>
      <c r="C435" s="9" t="s">
        <v>139</v>
      </c>
      <c r="D435" s="9" t="s">
        <v>123</v>
      </c>
      <c r="E435" s="9" t="s">
        <v>135</v>
      </c>
      <c r="F435" s="9" t="s">
        <v>120</v>
      </c>
      <c r="G435" s="9" t="s">
        <v>115</v>
      </c>
      <c r="H435" s="9">
        <v>62</v>
      </c>
      <c r="I435" s="9">
        <v>101274</v>
      </c>
      <c r="J435" s="9">
        <v>5</v>
      </c>
      <c r="K435" s="9">
        <v>11</v>
      </c>
      <c r="L435" s="9">
        <v>7</v>
      </c>
      <c r="M435" s="9">
        <v>6</v>
      </c>
      <c r="N435" s="9">
        <v>59</v>
      </c>
      <c r="O435" t="b">
        <f>OR(Dataset!J435&gt;10,Dataset!L435&gt;5)</f>
        <v>1</v>
      </c>
      <c r="P435" t="b">
        <f>OR(I435&gt;100000,Dataset!M435&gt;=9,Dataset!G435="Boston")</f>
        <v>1</v>
      </c>
      <c r="Q435" t="b">
        <f t="shared" si="18"/>
        <v>0</v>
      </c>
      <c r="R435" t="b">
        <f t="shared" si="19"/>
        <v>0</v>
      </c>
      <c r="S435" t="str">
        <f t="shared" si="20"/>
        <v>Well Paid</v>
      </c>
      <c r="T435" t="str">
        <v>Well Paid</v>
      </c>
    </row>
    <row r="436" spans="1:20" x14ac:dyDescent="0.45">
      <c r="A436" s="9" t="s">
        <v>109</v>
      </c>
      <c r="B436" s="9" t="s">
        <v>126</v>
      </c>
      <c r="C436" s="9" t="s">
        <v>118</v>
      </c>
      <c r="D436" s="9" t="s">
        <v>123</v>
      </c>
      <c r="E436" s="9" t="s">
        <v>137</v>
      </c>
      <c r="F436" s="9" t="s">
        <v>114</v>
      </c>
      <c r="G436" s="9" t="s">
        <v>133</v>
      </c>
      <c r="H436" s="9">
        <v>43</v>
      </c>
      <c r="I436" s="9">
        <v>35571</v>
      </c>
      <c r="J436" s="9">
        <v>5</v>
      </c>
      <c r="K436" s="9">
        <v>9</v>
      </c>
      <c r="L436" s="9">
        <v>1</v>
      </c>
      <c r="M436" s="9">
        <v>1</v>
      </c>
      <c r="N436" s="9">
        <v>46</v>
      </c>
      <c r="O436" t="b">
        <f>OR(Dataset!J436&gt;10,Dataset!L436&gt;5)</f>
        <v>0</v>
      </c>
      <c r="P436" t="b">
        <f>OR(I436&gt;100000,Dataset!M436&gt;=9,Dataset!G436="Boston")</f>
        <v>0</v>
      </c>
      <c r="Q436" t="b">
        <f t="shared" si="18"/>
        <v>0</v>
      </c>
      <c r="R436" t="b">
        <f t="shared" si="19"/>
        <v>1</v>
      </c>
      <c r="S436" t="str">
        <f t="shared" si="20"/>
        <v>Moderate</v>
      </c>
      <c r="T436" t="str">
        <v>Moderate</v>
      </c>
    </row>
    <row r="437" spans="1:20" x14ac:dyDescent="0.45">
      <c r="A437" s="8" t="s">
        <v>116</v>
      </c>
      <c r="B437" s="8" t="s">
        <v>126</v>
      </c>
      <c r="C437" s="8" t="s">
        <v>111</v>
      </c>
      <c r="D437" s="8" t="s">
        <v>123</v>
      </c>
      <c r="E437" s="8" t="s">
        <v>124</v>
      </c>
      <c r="F437" s="8" t="s">
        <v>114</v>
      </c>
      <c r="G437" s="8" t="s">
        <v>138</v>
      </c>
      <c r="H437" s="8">
        <v>39</v>
      </c>
      <c r="I437" s="8">
        <v>52005</v>
      </c>
      <c r="J437" s="8">
        <v>5</v>
      </c>
      <c r="K437" s="8">
        <v>2</v>
      </c>
      <c r="L437" s="8">
        <v>14</v>
      </c>
      <c r="M437" s="8">
        <v>6</v>
      </c>
      <c r="N437" s="8">
        <v>34</v>
      </c>
      <c r="O437" t="b">
        <f>OR(Dataset!J437&gt;10,Dataset!L437&gt;5)</f>
        <v>1</v>
      </c>
      <c r="P437" t="b">
        <f>OR(I437&gt;100000,Dataset!M437&gt;=9,Dataset!G437="Boston")</f>
        <v>0</v>
      </c>
      <c r="Q437" t="b">
        <f t="shared" si="18"/>
        <v>0</v>
      </c>
      <c r="R437" t="b">
        <f t="shared" si="19"/>
        <v>0</v>
      </c>
      <c r="S437" t="str">
        <f t="shared" si="20"/>
        <v>Moderate</v>
      </c>
      <c r="T437" t="str">
        <v>Moderate</v>
      </c>
    </row>
    <row r="438" spans="1:20" x14ac:dyDescent="0.45">
      <c r="A438" s="8" t="s">
        <v>122</v>
      </c>
      <c r="B438" s="8" t="s">
        <v>126</v>
      </c>
      <c r="C438" s="8" t="s">
        <v>118</v>
      </c>
      <c r="D438" s="8" t="s">
        <v>132</v>
      </c>
      <c r="E438" s="8" t="s">
        <v>113</v>
      </c>
      <c r="F438" s="8" t="s">
        <v>120</v>
      </c>
      <c r="G438" s="8" t="s">
        <v>130</v>
      </c>
      <c r="H438" s="8">
        <v>33</v>
      </c>
      <c r="I438" s="8">
        <v>110742</v>
      </c>
      <c r="J438" s="8">
        <v>5</v>
      </c>
      <c r="K438" s="8">
        <v>17</v>
      </c>
      <c r="L438" s="8">
        <v>6</v>
      </c>
      <c r="M438" s="8">
        <v>7</v>
      </c>
      <c r="N438" s="8">
        <v>27</v>
      </c>
      <c r="O438" t="b">
        <f>OR(Dataset!J438&gt;10,Dataset!L438&gt;5)</f>
        <v>1</v>
      </c>
      <c r="P438" t="b">
        <f>OR(I438&gt;100000,Dataset!M438&gt;=9,Dataset!G438="Boston")</f>
        <v>1</v>
      </c>
      <c r="Q438" t="b">
        <f t="shared" si="18"/>
        <v>0</v>
      </c>
      <c r="R438" t="b">
        <f t="shared" si="19"/>
        <v>0</v>
      </c>
      <c r="S438" t="str">
        <f t="shared" si="20"/>
        <v>Well Paid</v>
      </c>
      <c r="T438" t="str">
        <v>Well Paid</v>
      </c>
    </row>
    <row r="439" spans="1:20" x14ac:dyDescent="0.45">
      <c r="A439" s="9" t="s">
        <v>122</v>
      </c>
      <c r="B439" s="9" t="s">
        <v>126</v>
      </c>
      <c r="C439" s="9" t="s">
        <v>139</v>
      </c>
      <c r="D439" s="9" t="s">
        <v>112</v>
      </c>
      <c r="E439" s="9" t="s">
        <v>135</v>
      </c>
      <c r="F439" s="9" t="s">
        <v>128</v>
      </c>
      <c r="G439" s="9" t="s">
        <v>138</v>
      </c>
      <c r="H439" s="9">
        <v>23</v>
      </c>
      <c r="I439" s="9">
        <v>81955</v>
      </c>
      <c r="J439" s="9">
        <v>5</v>
      </c>
      <c r="K439" s="9">
        <v>15</v>
      </c>
      <c r="L439" s="9">
        <v>7</v>
      </c>
      <c r="M439" s="9">
        <v>5</v>
      </c>
      <c r="N439" s="9">
        <v>37</v>
      </c>
      <c r="O439" t="b">
        <f>OR(Dataset!J439&gt;10,Dataset!L439&gt;5)</f>
        <v>1</v>
      </c>
      <c r="P439" t="b">
        <f>OR(I439&gt;100000,Dataset!M439&gt;=9,Dataset!G439="Boston")</f>
        <v>0</v>
      </c>
      <c r="Q439" t="b">
        <f t="shared" si="18"/>
        <v>0</v>
      </c>
      <c r="R439" t="b">
        <f t="shared" si="19"/>
        <v>0</v>
      </c>
      <c r="S439" t="str">
        <f t="shared" si="20"/>
        <v>Well Paid</v>
      </c>
      <c r="T439" t="str">
        <v>Well Paid</v>
      </c>
    </row>
    <row r="440" spans="1:20" x14ac:dyDescent="0.45">
      <c r="A440" s="8" t="s">
        <v>109</v>
      </c>
      <c r="B440" s="8" t="s">
        <v>110</v>
      </c>
      <c r="C440" s="8" t="s">
        <v>131</v>
      </c>
      <c r="D440" s="8" t="s">
        <v>112</v>
      </c>
      <c r="E440" s="8" t="s">
        <v>140</v>
      </c>
      <c r="F440" s="8" t="s">
        <v>114</v>
      </c>
      <c r="G440" s="8" t="s">
        <v>130</v>
      </c>
      <c r="H440" s="8">
        <v>39</v>
      </c>
      <c r="I440" s="8">
        <v>53989</v>
      </c>
      <c r="J440" s="8">
        <v>5</v>
      </c>
      <c r="K440" s="8">
        <v>18</v>
      </c>
      <c r="L440" s="8">
        <v>1</v>
      </c>
      <c r="M440" s="8">
        <v>2</v>
      </c>
      <c r="N440" s="8">
        <v>20</v>
      </c>
      <c r="O440" t="b">
        <f>OR(Dataset!J440&gt;10,Dataset!L440&gt;5)</f>
        <v>0</v>
      </c>
      <c r="P440" t="b">
        <f>OR(I440&gt;100000,Dataset!M440&gt;=9,Dataset!G440="Boston")</f>
        <v>0</v>
      </c>
      <c r="Q440" t="b">
        <f t="shared" si="18"/>
        <v>0</v>
      </c>
      <c r="R440" t="b">
        <f t="shared" si="19"/>
        <v>0</v>
      </c>
      <c r="S440" t="str">
        <f t="shared" si="20"/>
        <v>Moderate</v>
      </c>
      <c r="T440" t="str">
        <v>Moderate</v>
      </c>
    </row>
    <row r="441" spans="1:20" x14ac:dyDescent="0.45">
      <c r="A441" s="8" t="s">
        <v>141</v>
      </c>
      <c r="B441" s="8" t="s">
        <v>126</v>
      </c>
      <c r="C441" s="8" t="s">
        <v>111</v>
      </c>
      <c r="D441" s="8" t="s">
        <v>134</v>
      </c>
      <c r="E441" s="8" t="s">
        <v>119</v>
      </c>
      <c r="F441" s="8" t="s">
        <v>120</v>
      </c>
      <c r="G441" s="8" t="s">
        <v>138</v>
      </c>
      <c r="H441" s="8">
        <v>55</v>
      </c>
      <c r="I441" s="8">
        <v>106721</v>
      </c>
      <c r="J441" s="8">
        <v>5</v>
      </c>
      <c r="K441" s="8">
        <v>8</v>
      </c>
      <c r="L441" s="8">
        <v>12</v>
      </c>
      <c r="M441" s="8">
        <v>9</v>
      </c>
      <c r="N441" s="8">
        <v>55</v>
      </c>
      <c r="O441" t="b">
        <f>OR(Dataset!J441&gt;10,Dataset!L441&gt;5)</f>
        <v>1</v>
      </c>
      <c r="P441" t="b">
        <f>OR(I441&gt;100000,Dataset!M441&gt;=9,Dataset!G441="Boston")</f>
        <v>1</v>
      </c>
      <c r="Q441" t="b">
        <f t="shared" si="18"/>
        <v>0</v>
      </c>
      <c r="R441" t="b">
        <f t="shared" si="19"/>
        <v>0</v>
      </c>
      <c r="S441" t="str">
        <f t="shared" si="20"/>
        <v>Well Paid</v>
      </c>
      <c r="T441" t="str">
        <v>Well Paid</v>
      </c>
    </row>
    <row r="442" spans="1:20" x14ac:dyDescent="0.45">
      <c r="A442" s="9" t="s">
        <v>116</v>
      </c>
      <c r="B442" s="9" t="s">
        <v>110</v>
      </c>
      <c r="C442" s="9" t="s">
        <v>131</v>
      </c>
      <c r="D442" s="9" t="s">
        <v>123</v>
      </c>
      <c r="E442" s="9" t="s">
        <v>137</v>
      </c>
      <c r="F442" s="9" t="s">
        <v>120</v>
      </c>
      <c r="G442" s="9" t="s">
        <v>133</v>
      </c>
      <c r="H442" s="9">
        <v>22</v>
      </c>
      <c r="I442" s="9">
        <v>96321</v>
      </c>
      <c r="J442" s="9">
        <v>4</v>
      </c>
      <c r="K442" s="9">
        <v>15</v>
      </c>
      <c r="L442" s="9">
        <v>13</v>
      </c>
      <c r="M442" s="9">
        <v>9</v>
      </c>
      <c r="N442" s="9">
        <v>35</v>
      </c>
      <c r="O442" t="b">
        <f>OR(Dataset!J442&gt;10,Dataset!L442&gt;5)</f>
        <v>1</v>
      </c>
      <c r="P442" t="b">
        <f>OR(I442&gt;100000,Dataset!M442&gt;=9,Dataset!G442="Boston")</f>
        <v>1</v>
      </c>
      <c r="Q442" t="b">
        <f t="shared" si="18"/>
        <v>0</v>
      </c>
      <c r="R442" t="b">
        <f t="shared" si="19"/>
        <v>0</v>
      </c>
      <c r="S442" t="str">
        <f t="shared" si="20"/>
        <v>Well Paid</v>
      </c>
      <c r="T442" t="str">
        <v>Well Paid</v>
      </c>
    </row>
    <row r="443" spans="1:20" x14ac:dyDescent="0.45">
      <c r="A443" s="9" t="s">
        <v>129</v>
      </c>
      <c r="B443" s="9" t="s">
        <v>126</v>
      </c>
      <c r="C443" s="9" t="s">
        <v>131</v>
      </c>
      <c r="D443" s="9" t="s">
        <v>132</v>
      </c>
      <c r="E443" s="9" t="s">
        <v>113</v>
      </c>
      <c r="F443" s="9" t="s">
        <v>120</v>
      </c>
      <c r="G443" s="9" t="s">
        <v>130</v>
      </c>
      <c r="H443" s="9">
        <v>61</v>
      </c>
      <c r="I443" s="9">
        <v>33236</v>
      </c>
      <c r="J443" s="9">
        <v>4</v>
      </c>
      <c r="K443" s="9">
        <v>1</v>
      </c>
      <c r="L443" s="9">
        <v>5</v>
      </c>
      <c r="M443" s="9">
        <v>8</v>
      </c>
      <c r="N443" s="9">
        <v>30</v>
      </c>
      <c r="O443" t="b">
        <f>OR(Dataset!J443&gt;10,Dataset!L443&gt;5)</f>
        <v>0</v>
      </c>
      <c r="P443" t="b">
        <f>OR(I443&gt;100000,Dataset!M443&gt;=9,Dataset!G443="Boston")</f>
        <v>0</v>
      </c>
      <c r="Q443" t="b">
        <f t="shared" si="18"/>
        <v>0</v>
      </c>
      <c r="R443" t="b">
        <f t="shared" si="19"/>
        <v>0</v>
      </c>
      <c r="S443" t="str">
        <f t="shared" si="20"/>
        <v>Moderate</v>
      </c>
      <c r="T443" t="str">
        <v>Moderate</v>
      </c>
    </row>
    <row r="444" spans="1:20" x14ac:dyDescent="0.45">
      <c r="A444" s="9" t="s">
        <v>136</v>
      </c>
      <c r="B444" s="9" t="s">
        <v>117</v>
      </c>
      <c r="C444" s="9" t="s">
        <v>111</v>
      </c>
      <c r="D444" s="9" t="s">
        <v>134</v>
      </c>
      <c r="E444" s="9" t="s">
        <v>127</v>
      </c>
      <c r="F444" s="9" t="s">
        <v>128</v>
      </c>
      <c r="G444" s="9" t="s">
        <v>125</v>
      </c>
      <c r="H444" s="9">
        <v>49</v>
      </c>
      <c r="I444" s="9">
        <v>96093</v>
      </c>
      <c r="J444" s="9">
        <v>4</v>
      </c>
      <c r="K444" s="9">
        <v>12</v>
      </c>
      <c r="L444" s="9">
        <v>12</v>
      </c>
      <c r="M444" s="9">
        <v>7</v>
      </c>
      <c r="N444" s="9">
        <v>45</v>
      </c>
      <c r="O444" t="b">
        <f>OR(Dataset!J444&gt;10,Dataset!L444&gt;5)</f>
        <v>1</v>
      </c>
      <c r="P444" t="b">
        <f>OR(I444&gt;100000,Dataset!M444&gt;=9,Dataset!G444="Boston")</f>
        <v>1</v>
      </c>
      <c r="Q444" t="b">
        <f t="shared" si="18"/>
        <v>0</v>
      </c>
      <c r="R444" t="b">
        <f t="shared" si="19"/>
        <v>0</v>
      </c>
      <c r="S444" t="str">
        <f t="shared" si="20"/>
        <v>Well Paid</v>
      </c>
      <c r="T444" t="str">
        <v>Well Paid</v>
      </c>
    </row>
    <row r="445" spans="1:20" x14ac:dyDescent="0.45">
      <c r="A445" s="9" t="s">
        <v>143</v>
      </c>
      <c r="B445" s="9" t="s">
        <v>110</v>
      </c>
      <c r="C445" s="9" t="s">
        <v>131</v>
      </c>
      <c r="D445" s="9" t="s">
        <v>112</v>
      </c>
      <c r="E445" s="9" t="s">
        <v>124</v>
      </c>
      <c r="F445" s="9" t="s">
        <v>114</v>
      </c>
      <c r="G445" s="9" t="s">
        <v>125</v>
      </c>
      <c r="H445" s="9">
        <v>32</v>
      </c>
      <c r="I445" s="9">
        <v>109063</v>
      </c>
      <c r="J445" s="9">
        <v>4</v>
      </c>
      <c r="K445" s="9">
        <v>8</v>
      </c>
      <c r="L445" s="9">
        <v>4</v>
      </c>
      <c r="M445" s="9">
        <v>7</v>
      </c>
      <c r="N445" s="9">
        <v>25</v>
      </c>
      <c r="O445" t="b">
        <f>OR(Dataset!J445&gt;10,Dataset!L445&gt;5)</f>
        <v>0</v>
      </c>
      <c r="P445" t="b">
        <f>OR(I445&gt;100000,Dataset!M445&gt;=9,Dataset!G445="Boston")</f>
        <v>1</v>
      </c>
      <c r="Q445" t="b">
        <f t="shared" si="18"/>
        <v>0</v>
      </c>
      <c r="R445" t="b">
        <f t="shared" si="19"/>
        <v>0</v>
      </c>
      <c r="S445" t="str">
        <f t="shared" si="20"/>
        <v>Well Paid</v>
      </c>
      <c r="T445" t="str">
        <v>Well Paid</v>
      </c>
    </row>
    <row r="446" spans="1:20" x14ac:dyDescent="0.45">
      <c r="A446" s="9" t="s">
        <v>143</v>
      </c>
      <c r="B446" s="9" t="s">
        <v>126</v>
      </c>
      <c r="C446" s="9" t="s">
        <v>131</v>
      </c>
      <c r="D446" s="9" t="s">
        <v>134</v>
      </c>
      <c r="E446" s="9" t="s">
        <v>113</v>
      </c>
      <c r="F446" s="9" t="s">
        <v>120</v>
      </c>
      <c r="G446" s="9" t="s">
        <v>142</v>
      </c>
      <c r="H446" s="9">
        <v>24</v>
      </c>
      <c r="I446" s="9">
        <v>52190</v>
      </c>
      <c r="J446" s="9">
        <v>4</v>
      </c>
      <c r="K446" s="9">
        <v>18</v>
      </c>
      <c r="L446" s="9">
        <v>12</v>
      </c>
      <c r="M446" s="9">
        <v>2</v>
      </c>
      <c r="N446" s="9">
        <v>55</v>
      </c>
      <c r="O446" t="b">
        <f>OR(Dataset!J446&gt;10,Dataset!L446&gt;5)</f>
        <v>1</v>
      </c>
      <c r="P446" t="b">
        <f>OR(I446&gt;100000,Dataset!M446&gt;=9,Dataset!G446="Boston")</f>
        <v>0</v>
      </c>
      <c r="Q446" t="b">
        <f t="shared" si="18"/>
        <v>0</v>
      </c>
      <c r="R446" t="b">
        <f t="shared" si="19"/>
        <v>0</v>
      </c>
      <c r="S446" t="str">
        <f t="shared" si="20"/>
        <v>Moderate</v>
      </c>
      <c r="T446" t="str">
        <v>Moderate</v>
      </c>
    </row>
    <row r="447" spans="1:20" x14ac:dyDescent="0.45">
      <c r="A447" s="9" t="s">
        <v>122</v>
      </c>
      <c r="B447" s="9" t="s">
        <v>126</v>
      </c>
      <c r="C447" s="9" t="s">
        <v>139</v>
      </c>
      <c r="D447" s="9" t="s">
        <v>134</v>
      </c>
      <c r="E447" s="9" t="s">
        <v>124</v>
      </c>
      <c r="F447" s="9" t="s">
        <v>128</v>
      </c>
      <c r="G447" s="9" t="s">
        <v>125</v>
      </c>
      <c r="H447" s="9">
        <v>50</v>
      </c>
      <c r="I447" s="9">
        <v>32384</v>
      </c>
      <c r="J447" s="9">
        <v>4</v>
      </c>
      <c r="K447" s="9">
        <v>8</v>
      </c>
      <c r="L447" s="9">
        <v>12</v>
      </c>
      <c r="M447" s="9">
        <v>2</v>
      </c>
      <c r="N447" s="9">
        <v>44</v>
      </c>
      <c r="O447" t="b">
        <f>OR(Dataset!J447&gt;10,Dataset!L447&gt;5)</f>
        <v>1</v>
      </c>
      <c r="P447" t="b">
        <f>OR(I447&gt;100000,Dataset!M447&gt;=9,Dataset!G447="Boston")</f>
        <v>1</v>
      </c>
      <c r="Q447" t="b">
        <f t="shared" si="18"/>
        <v>0</v>
      </c>
      <c r="R447" t="b">
        <f t="shared" si="19"/>
        <v>0</v>
      </c>
      <c r="S447" t="str">
        <f t="shared" si="20"/>
        <v>Moderate</v>
      </c>
      <c r="T447" t="str">
        <v>Moderate</v>
      </c>
    </row>
    <row r="448" spans="1:20" x14ac:dyDescent="0.45">
      <c r="A448" s="8" t="s">
        <v>122</v>
      </c>
      <c r="B448" s="8" t="s">
        <v>117</v>
      </c>
      <c r="C448" s="8" t="s">
        <v>139</v>
      </c>
      <c r="D448" s="8" t="s">
        <v>134</v>
      </c>
      <c r="E448" s="8" t="s">
        <v>137</v>
      </c>
      <c r="F448" s="8" t="s">
        <v>120</v>
      </c>
      <c r="G448" s="8" t="s">
        <v>121</v>
      </c>
      <c r="H448" s="8">
        <v>33</v>
      </c>
      <c r="I448" s="8">
        <v>66188</v>
      </c>
      <c r="J448" s="8">
        <v>4</v>
      </c>
      <c r="K448" s="8">
        <v>9</v>
      </c>
      <c r="L448" s="8">
        <v>11</v>
      </c>
      <c r="M448" s="8">
        <v>6</v>
      </c>
      <c r="N448" s="8">
        <v>40</v>
      </c>
      <c r="O448" t="b">
        <f>OR(Dataset!J448&gt;10,Dataset!L448&gt;5)</f>
        <v>1</v>
      </c>
      <c r="P448" t="b">
        <f>OR(I448&gt;100000,Dataset!M448&gt;=9,Dataset!G448="Boston")</f>
        <v>0</v>
      </c>
      <c r="Q448" t="b">
        <f t="shared" si="18"/>
        <v>0</v>
      </c>
      <c r="R448" t="b">
        <f t="shared" si="19"/>
        <v>0</v>
      </c>
      <c r="S448" t="str">
        <f t="shared" si="20"/>
        <v>Moderate</v>
      </c>
      <c r="T448" t="str">
        <v>Moderate</v>
      </c>
    </row>
    <row r="449" spans="1:20" x14ac:dyDescent="0.45">
      <c r="A449" s="9" t="s">
        <v>143</v>
      </c>
      <c r="B449" s="9" t="s">
        <v>110</v>
      </c>
      <c r="C449" s="9" t="s">
        <v>139</v>
      </c>
      <c r="D449" s="9" t="s">
        <v>134</v>
      </c>
      <c r="E449" s="9" t="s">
        <v>135</v>
      </c>
      <c r="F449" s="9" t="s">
        <v>120</v>
      </c>
      <c r="G449" s="9" t="s">
        <v>121</v>
      </c>
      <c r="H449" s="9">
        <v>26</v>
      </c>
      <c r="I449" s="9">
        <v>86622</v>
      </c>
      <c r="J449" s="9">
        <v>4</v>
      </c>
      <c r="K449" s="9">
        <v>10</v>
      </c>
      <c r="L449" s="9">
        <v>10</v>
      </c>
      <c r="M449" s="9">
        <v>1</v>
      </c>
      <c r="N449" s="9">
        <v>23</v>
      </c>
      <c r="O449" t="b">
        <f>OR(Dataset!J449&gt;10,Dataset!L449&gt;5)</f>
        <v>1</v>
      </c>
      <c r="P449" t="b">
        <f>OR(I449&gt;100000,Dataset!M449&gt;=9,Dataset!G449="Boston")</f>
        <v>0</v>
      </c>
      <c r="Q449" t="b">
        <f t="shared" si="18"/>
        <v>0</v>
      </c>
      <c r="R449" t="b">
        <f t="shared" si="19"/>
        <v>0</v>
      </c>
      <c r="S449" t="str">
        <f t="shared" si="20"/>
        <v>Well Paid</v>
      </c>
      <c r="T449" t="str">
        <v>Well Paid</v>
      </c>
    </row>
    <row r="450" spans="1:20" x14ac:dyDescent="0.45">
      <c r="A450" s="9" t="s">
        <v>141</v>
      </c>
      <c r="B450" s="9" t="s">
        <v>126</v>
      </c>
      <c r="C450" s="9" t="s">
        <v>139</v>
      </c>
      <c r="D450" s="9" t="s">
        <v>123</v>
      </c>
      <c r="E450" s="9" t="s">
        <v>113</v>
      </c>
      <c r="F450" s="9" t="s">
        <v>114</v>
      </c>
      <c r="G450" s="9" t="s">
        <v>115</v>
      </c>
      <c r="H450" s="9">
        <v>60</v>
      </c>
      <c r="I450" s="9">
        <v>54322</v>
      </c>
      <c r="J450" s="9">
        <v>4</v>
      </c>
      <c r="K450" s="9">
        <v>13</v>
      </c>
      <c r="L450" s="9">
        <v>3</v>
      </c>
      <c r="M450" s="9">
        <v>7</v>
      </c>
      <c r="N450" s="9">
        <v>42</v>
      </c>
      <c r="O450" t="b">
        <f>OR(Dataset!J450&gt;10,Dataset!L450&gt;5)</f>
        <v>0</v>
      </c>
      <c r="P450" t="b">
        <f>OR(I450&gt;100000,Dataset!M450&gt;=9,Dataset!G450="Boston")</f>
        <v>0</v>
      </c>
      <c r="Q450" t="b">
        <f t="shared" si="18"/>
        <v>0</v>
      </c>
      <c r="R450" t="b">
        <f t="shared" si="19"/>
        <v>0</v>
      </c>
      <c r="S450" t="str">
        <f t="shared" si="20"/>
        <v>Moderate</v>
      </c>
      <c r="T450" t="str">
        <v>Moderate</v>
      </c>
    </row>
    <row r="451" spans="1:20" x14ac:dyDescent="0.45">
      <c r="A451" s="8" t="s">
        <v>116</v>
      </c>
      <c r="B451" s="8" t="s">
        <v>117</v>
      </c>
      <c r="C451" s="8" t="s">
        <v>139</v>
      </c>
      <c r="D451" s="8" t="s">
        <v>123</v>
      </c>
      <c r="E451" s="8" t="s">
        <v>137</v>
      </c>
      <c r="F451" s="8" t="s">
        <v>120</v>
      </c>
      <c r="G451" s="8" t="s">
        <v>130</v>
      </c>
      <c r="H451" s="8">
        <v>35</v>
      </c>
      <c r="I451" s="8">
        <v>60750</v>
      </c>
      <c r="J451" s="8">
        <v>4</v>
      </c>
      <c r="K451" s="8">
        <v>16</v>
      </c>
      <c r="L451" s="8">
        <v>6</v>
      </c>
      <c r="M451" s="8">
        <v>8</v>
      </c>
      <c r="N451" s="8">
        <v>38</v>
      </c>
      <c r="O451" t="b">
        <f>OR(Dataset!J451&gt;10,Dataset!L451&gt;5)</f>
        <v>1</v>
      </c>
      <c r="P451" t="b">
        <f>OR(I451&gt;100000,Dataset!M451&gt;=9,Dataset!G451="Boston")</f>
        <v>0</v>
      </c>
      <c r="Q451" t="b">
        <f t="shared" ref="Q451:Q501" si="21">AND(A451=$A$42,M451&gt;7)</f>
        <v>0</v>
      </c>
      <c r="R451" t="b">
        <f t="shared" ref="R451:R501" si="22">AND(A451=$A$28,N451&gt;40)</f>
        <v>0</v>
      </c>
      <c r="S451" t="str">
        <f t="shared" ref="S451:S501" si="23">IF(I451&gt;80000,"Well Paid","Moderate")</f>
        <v>Moderate</v>
      </c>
      <c r="T451" t="str">
        <v>Moderate</v>
      </c>
    </row>
    <row r="452" spans="1:20" x14ac:dyDescent="0.45">
      <c r="A452" s="8" t="s">
        <v>143</v>
      </c>
      <c r="B452" s="8" t="s">
        <v>117</v>
      </c>
      <c r="C452" s="8" t="s">
        <v>111</v>
      </c>
      <c r="D452" s="8" t="s">
        <v>112</v>
      </c>
      <c r="E452" s="8" t="s">
        <v>113</v>
      </c>
      <c r="F452" s="8" t="s">
        <v>120</v>
      </c>
      <c r="G452" s="8" t="s">
        <v>121</v>
      </c>
      <c r="H452" s="8">
        <v>51</v>
      </c>
      <c r="I452" s="8">
        <v>31589</v>
      </c>
      <c r="J452" s="8">
        <v>4</v>
      </c>
      <c r="K452" s="8">
        <v>16</v>
      </c>
      <c r="L452" s="8">
        <v>4</v>
      </c>
      <c r="M452" s="8">
        <v>6</v>
      </c>
      <c r="N452" s="8">
        <v>59</v>
      </c>
      <c r="O452" t="b">
        <f>OR(Dataset!J452&gt;10,Dataset!L452&gt;5)</f>
        <v>0</v>
      </c>
      <c r="P452" t="b">
        <f>OR(I452&gt;100000,Dataset!M452&gt;=9,Dataset!G452="Boston")</f>
        <v>0</v>
      </c>
      <c r="Q452" t="b">
        <f t="shared" si="21"/>
        <v>0</v>
      </c>
      <c r="R452" t="b">
        <f t="shared" si="22"/>
        <v>0</v>
      </c>
      <c r="S452" t="str">
        <f t="shared" si="23"/>
        <v>Moderate</v>
      </c>
      <c r="T452" t="str">
        <v>Moderate</v>
      </c>
    </row>
    <row r="453" spans="1:20" x14ac:dyDescent="0.45">
      <c r="A453" s="9" t="s">
        <v>109</v>
      </c>
      <c r="B453" s="9" t="s">
        <v>126</v>
      </c>
      <c r="C453" s="9" t="s">
        <v>118</v>
      </c>
      <c r="D453" s="9" t="s">
        <v>112</v>
      </c>
      <c r="E453" s="9" t="s">
        <v>124</v>
      </c>
      <c r="F453" s="9" t="s">
        <v>120</v>
      </c>
      <c r="G453" s="9" t="s">
        <v>138</v>
      </c>
      <c r="H453" s="9">
        <v>51</v>
      </c>
      <c r="I453" s="9">
        <v>78766</v>
      </c>
      <c r="J453" s="9">
        <v>4</v>
      </c>
      <c r="K453" s="9">
        <v>19</v>
      </c>
      <c r="L453" s="9">
        <v>1</v>
      </c>
      <c r="M453" s="9">
        <v>4</v>
      </c>
      <c r="N453" s="9">
        <v>36</v>
      </c>
      <c r="O453" t="b">
        <f>OR(Dataset!J453&gt;10,Dataset!L453&gt;5)</f>
        <v>0</v>
      </c>
      <c r="P453" t="b">
        <f>OR(I453&gt;100000,Dataset!M453&gt;=9,Dataset!G453="Boston")</f>
        <v>0</v>
      </c>
      <c r="Q453" t="b">
        <f t="shared" si="21"/>
        <v>0</v>
      </c>
      <c r="R453" t="b">
        <f t="shared" si="22"/>
        <v>0</v>
      </c>
      <c r="S453" t="str">
        <f t="shared" si="23"/>
        <v>Moderate</v>
      </c>
      <c r="T453" t="str">
        <v>Moderate</v>
      </c>
    </row>
    <row r="454" spans="1:20" x14ac:dyDescent="0.45">
      <c r="A454" s="9" t="s">
        <v>109</v>
      </c>
      <c r="B454" s="9" t="s">
        <v>126</v>
      </c>
      <c r="C454" s="9" t="s">
        <v>139</v>
      </c>
      <c r="D454" s="9" t="s">
        <v>123</v>
      </c>
      <c r="E454" s="9" t="s">
        <v>119</v>
      </c>
      <c r="F454" s="9" t="s">
        <v>120</v>
      </c>
      <c r="G454" s="9" t="s">
        <v>138</v>
      </c>
      <c r="H454" s="9">
        <v>41</v>
      </c>
      <c r="I454" s="9">
        <v>78695</v>
      </c>
      <c r="J454" s="9">
        <v>4</v>
      </c>
      <c r="K454" s="9">
        <v>7</v>
      </c>
      <c r="L454" s="9">
        <v>5</v>
      </c>
      <c r="M454" s="9">
        <v>4</v>
      </c>
      <c r="N454" s="9">
        <v>42</v>
      </c>
      <c r="O454" t="b">
        <f>OR(Dataset!J454&gt;10,Dataset!L454&gt;5)</f>
        <v>0</v>
      </c>
      <c r="P454" t="b">
        <f>OR(I454&gt;100000,Dataset!M454&gt;=9,Dataset!G454="Boston")</f>
        <v>0</v>
      </c>
      <c r="Q454" t="b">
        <f t="shared" si="21"/>
        <v>0</v>
      </c>
      <c r="R454" t="b">
        <f t="shared" si="22"/>
        <v>1</v>
      </c>
      <c r="S454" t="str">
        <f t="shared" si="23"/>
        <v>Moderate</v>
      </c>
      <c r="T454" t="str">
        <v>Moderate</v>
      </c>
    </row>
    <row r="455" spans="1:20" x14ac:dyDescent="0.45">
      <c r="A455" s="9" t="s">
        <v>129</v>
      </c>
      <c r="B455" s="9" t="s">
        <v>110</v>
      </c>
      <c r="C455" s="9" t="s">
        <v>131</v>
      </c>
      <c r="D455" s="9" t="s">
        <v>132</v>
      </c>
      <c r="E455" s="9" t="s">
        <v>135</v>
      </c>
      <c r="F455" s="9" t="s">
        <v>128</v>
      </c>
      <c r="G455" s="9" t="s">
        <v>130</v>
      </c>
      <c r="H455" s="9">
        <v>29</v>
      </c>
      <c r="I455" s="9">
        <v>56672</v>
      </c>
      <c r="J455" s="9">
        <v>4</v>
      </c>
      <c r="K455" s="9">
        <v>10</v>
      </c>
      <c r="L455" s="9">
        <v>1</v>
      </c>
      <c r="M455" s="9">
        <v>2</v>
      </c>
      <c r="N455" s="9">
        <v>53</v>
      </c>
      <c r="O455" t="b">
        <f>OR(Dataset!J455&gt;10,Dataset!L455&gt;5)</f>
        <v>0</v>
      </c>
      <c r="P455" t="b">
        <f>OR(I455&gt;100000,Dataset!M455&gt;=9,Dataset!G455="Boston")</f>
        <v>0</v>
      </c>
      <c r="Q455" t="b">
        <f t="shared" si="21"/>
        <v>0</v>
      </c>
      <c r="R455" t="b">
        <f t="shared" si="22"/>
        <v>0</v>
      </c>
      <c r="S455" t="str">
        <f t="shared" si="23"/>
        <v>Moderate</v>
      </c>
      <c r="T455" t="str">
        <v>Moderate</v>
      </c>
    </row>
    <row r="456" spans="1:20" x14ac:dyDescent="0.45">
      <c r="A456" s="9" t="s">
        <v>143</v>
      </c>
      <c r="B456" s="9" t="s">
        <v>126</v>
      </c>
      <c r="C456" s="9" t="s">
        <v>139</v>
      </c>
      <c r="D456" s="9" t="s">
        <v>132</v>
      </c>
      <c r="E456" s="9" t="s">
        <v>127</v>
      </c>
      <c r="F456" s="9" t="s">
        <v>128</v>
      </c>
      <c r="G456" s="9" t="s">
        <v>133</v>
      </c>
      <c r="H456" s="9">
        <v>39</v>
      </c>
      <c r="I456" s="9">
        <v>112594</v>
      </c>
      <c r="J456" s="9">
        <v>4</v>
      </c>
      <c r="K456" s="9">
        <v>4</v>
      </c>
      <c r="L456" s="9">
        <v>1</v>
      </c>
      <c r="M456" s="9">
        <v>7</v>
      </c>
      <c r="N456" s="9">
        <v>55</v>
      </c>
      <c r="O456" t="b">
        <f>OR(Dataset!J456&gt;10,Dataset!L456&gt;5)</f>
        <v>0</v>
      </c>
      <c r="P456" t="b">
        <f>OR(I456&gt;100000,Dataset!M456&gt;=9,Dataset!G456="Boston")</f>
        <v>1</v>
      </c>
      <c r="Q456" t="b">
        <f t="shared" si="21"/>
        <v>0</v>
      </c>
      <c r="R456" t="b">
        <f t="shared" si="22"/>
        <v>0</v>
      </c>
      <c r="S456" t="str">
        <f t="shared" si="23"/>
        <v>Well Paid</v>
      </c>
      <c r="T456" t="str">
        <v>Well Paid</v>
      </c>
    </row>
    <row r="457" spans="1:20" x14ac:dyDescent="0.45">
      <c r="A457" s="8" t="s">
        <v>143</v>
      </c>
      <c r="B457" s="8" t="s">
        <v>110</v>
      </c>
      <c r="C457" s="8" t="s">
        <v>139</v>
      </c>
      <c r="D457" s="8" t="s">
        <v>112</v>
      </c>
      <c r="E457" s="8" t="s">
        <v>140</v>
      </c>
      <c r="F457" s="8" t="s">
        <v>128</v>
      </c>
      <c r="G457" s="8" t="s">
        <v>133</v>
      </c>
      <c r="H457" s="8">
        <v>23</v>
      </c>
      <c r="I457" s="8">
        <v>62245</v>
      </c>
      <c r="J457" s="8">
        <v>4</v>
      </c>
      <c r="K457" s="8">
        <v>10</v>
      </c>
      <c r="L457" s="8">
        <v>6</v>
      </c>
      <c r="M457" s="8">
        <v>1</v>
      </c>
      <c r="N457" s="8">
        <v>55</v>
      </c>
      <c r="O457" t="b">
        <f>OR(Dataset!J457&gt;10,Dataset!L457&gt;5)</f>
        <v>1</v>
      </c>
      <c r="P457" t="b">
        <f>OR(I457&gt;100000,Dataset!M457&gt;=9,Dataset!G457="Boston")</f>
        <v>0</v>
      </c>
      <c r="Q457" t="b">
        <f t="shared" si="21"/>
        <v>0</v>
      </c>
      <c r="R457" t="b">
        <f t="shared" si="22"/>
        <v>0</v>
      </c>
      <c r="S457" t="str">
        <f t="shared" si="23"/>
        <v>Moderate</v>
      </c>
      <c r="T457" t="str">
        <v>Moderate</v>
      </c>
    </row>
    <row r="458" spans="1:20" x14ac:dyDescent="0.45">
      <c r="A458" s="8" t="s">
        <v>143</v>
      </c>
      <c r="B458" s="8" t="s">
        <v>126</v>
      </c>
      <c r="C458" s="8" t="s">
        <v>131</v>
      </c>
      <c r="D458" s="8" t="s">
        <v>112</v>
      </c>
      <c r="E458" s="8" t="s">
        <v>113</v>
      </c>
      <c r="F458" s="8" t="s">
        <v>114</v>
      </c>
      <c r="G458" s="8" t="s">
        <v>138</v>
      </c>
      <c r="H458" s="8">
        <v>57</v>
      </c>
      <c r="I458" s="8">
        <v>90614</v>
      </c>
      <c r="J458" s="8">
        <v>4</v>
      </c>
      <c r="K458" s="8">
        <v>8</v>
      </c>
      <c r="L458" s="8">
        <v>3</v>
      </c>
      <c r="M458" s="8">
        <v>8</v>
      </c>
      <c r="N458" s="8">
        <v>36</v>
      </c>
      <c r="O458" t="b">
        <f>OR(Dataset!J458&gt;10,Dataset!L458&gt;5)</f>
        <v>0</v>
      </c>
      <c r="P458" t="b">
        <f>OR(I458&gt;100000,Dataset!M458&gt;=9,Dataset!G458="Boston")</f>
        <v>0</v>
      </c>
      <c r="Q458" t="b">
        <f t="shared" si="21"/>
        <v>0</v>
      </c>
      <c r="R458" t="b">
        <f t="shared" si="22"/>
        <v>0</v>
      </c>
      <c r="S458" t="str">
        <f t="shared" si="23"/>
        <v>Well Paid</v>
      </c>
      <c r="T458" t="str">
        <v>Well Paid</v>
      </c>
    </row>
    <row r="459" spans="1:20" x14ac:dyDescent="0.45">
      <c r="A459" s="8" t="s">
        <v>129</v>
      </c>
      <c r="B459" s="8" t="s">
        <v>117</v>
      </c>
      <c r="C459" s="8" t="s">
        <v>131</v>
      </c>
      <c r="D459" s="8" t="s">
        <v>132</v>
      </c>
      <c r="E459" s="8" t="s">
        <v>137</v>
      </c>
      <c r="F459" s="8" t="s">
        <v>120</v>
      </c>
      <c r="G459" s="8" t="s">
        <v>121</v>
      </c>
      <c r="H459" s="8">
        <v>55</v>
      </c>
      <c r="I459" s="8">
        <v>119388</v>
      </c>
      <c r="J459" s="8">
        <v>4</v>
      </c>
      <c r="K459" s="8">
        <v>3</v>
      </c>
      <c r="L459" s="8">
        <v>1</v>
      </c>
      <c r="M459" s="8">
        <v>3</v>
      </c>
      <c r="N459" s="8">
        <v>44</v>
      </c>
      <c r="O459" t="b">
        <f>OR(Dataset!J459&gt;10,Dataset!L459&gt;5)</f>
        <v>0</v>
      </c>
      <c r="P459" t="b">
        <f>OR(I459&gt;100000,Dataset!M459&gt;=9,Dataset!G459="Boston")</f>
        <v>1</v>
      </c>
      <c r="Q459" t="b">
        <f t="shared" si="21"/>
        <v>0</v>
      </c>
      <c r="R459" t="b">
        <f t="shared" si="22"/>
        <v>0</v>
      </c>
      <c r="S459" t="str">
        <f t="shared" si="23"/>
        <v>Well Paid</v>
      </c>
      <c r="T459" t="str">
        <v>Well Paid</v>
      </c>
    </row>
    <row r="460" spans="1:20" x14ac:dyDescent="0.45">
      <c r="A460" s="9" t="s">
        <v>136</v>
      </c>
      <c r="B460" s="9" t="s">
        <v>110</v>
      </c>
      <c r="C460" s="9" t="s">
        <v>118</v>
      </c>
      <c r="D460" s="9" t="s">
        <v>134</v>
      </c>
      <c r="E460" s="9" t="s">
        <v>137</v>
      </c>
      <c r="F460" s="9" t="s">
        <v>120</v>
      </c>
      <c r="G460" s="9" t="s">
        <v>133</v>
      </c>
      <c r="H460" s="9">
        <v>29</v>
      </c>
      <c r="I460" s="9">
        <v>65063</v>
      </c>
      <c r="J460" s="9">
        <v>4</v>
      </c>
      <c r="K460" s="9">
        <v>17</v>
      </c>
      <c r="L460" s="9">
        <v>9</v>
      </c>
      <c r="M460" s="9">
        <v>1</v>
      </c>
      <c r="N460" s="9">
        <v>20</v>
      </c>
      <c r="O460" t="b">
        <f>OR(Dataset!J460&gt;10,Dataset!L460&gt;5)</f>
        <v>1</v>
      </c>
      <c r="P460" t="b">
        <f>OR(I460&gt;100000,Dataset!M460&gt;=9,Dataset!G460="Boston")</f>
        <v>0</v>
      </c>
      <c r="Q460" t="b">
        <f t="shared" si="21"/>
        <v>0</v>
      </c>
      <c r="R460" t="b">
        <f t="shared" si="22"/>
        <v>0</v>
      </c>
      <c r="S460" t="str">
        <f t="shared" si="23"/>
        <v>Moderate</v>
      </c>
      <c r="T460" t="str">
        <v>Moderate</v>
      </c>
    </row>
    <row r="461" spans="1:20" x14ac:dyDescent="0.45">
      <c r="A461" s="9" t="s">
        <v>141</v>
      </c>
      <c r="B461" s="9" t="s">
        <v>117</v>
      </c>
      <c r="C461" s="9" t="s">
        <v>118</v>
      </c>
      <c r="D461" s="9" t="s">
        <v>134</v>
      </c>
      <c r="E461" s="9" t="s">
        <v>137</v>
      </c>
      <c r="F461" s="9" t="s">
        <v>120</v>
      </c>
      <c r="G461" s="9" t="s">
        <v>125</v>
      </c>
      <c r="H461" s="9">
        <v>54</v>
      </c>
      <c r="I461" s="9">
        <v>56417</v>
      </c>
      <c r="J461" s="9">
        <v>3</v>
      </c>
      <c r="K461" s="9">
        <v>9</v>
      </c>
      <c r="L461" s="9">
        <v>13</v>
      </c>
      <c r="M461" s="9">
        <v>7</v>
      </c>
      <c r="N461" s="9">
        <v>46</v>
      </c>
      <c r="O461" t="b">
        <f>OR(Dataset!J461&gt;10,Dataset!L461&gt;5)</f>
        <v>1</v>
      </c>
      <c r="P461" t="b">
        <f>OR(I461&gt;100000,Dataset!M461&gt;=9,Dataset!G461="Boston")</f>
        <v>1</v>
      </c>
      <c r="Q461" t="b">
        <f t="shared" si="21"/>
        <v>0</v>
      </c>
      <c r="R461" t="b">
        <f t="shared" si="22"/>
        <v>0</v>
      </c>
      <c r="S461" t="str">
        <f t="shared" si="23"/>
        <v>Moderate</v>
      </c>
      <c r="T461" t="str">
        <v>Moderate</v>
      </c>
    </row>
    <row r="462" spans="1:20" x14ac:dyDescent="0.45">
      <c r="A462" s="9" t="s">
        <v>141</v>
      </c>
      <c r="B462" s="9" t="s">
        <v>117</v>
      </c>
      <c r="C462" s="9" t="s">
        <v>131</v>
      </c>
      <c r="D462" s="9" t="s">
        <v>132</v>
      </c>
      <c r="E462" s="9" t="s">
        <v>137</v>
      </c>
      <c r="F462" s="9" t="s">
        <v>114</v>
      </c>
      <c r="G462" s="9" t="s">
        <v>115</v>
      </c>
      <c r="H462" s="9">
        <v>33</v>
      </c>
      <c r="I462" s="9">
        <v>104965</v>
      </c>
      <c r="J462" s="9">
        <v>3</v>
      </c>
      <c r="K462" s="9">
        <v>16</v>
      </c>
      <c r="L462" s="9">
        <v>13</v>
      </c>
      <c r="M462" s="9">
        <v>2</v>
      </c>
      <c r="N462" s="9">
        <v>44</v>
      </c>
      <c r="O462" t="b">
        <f>OR(Dataset!J462&gt;10,Dataset!L462&gt;5)</f>
        <v>1</v>
      </c>
      <c r="P462" t="b">
        <f>OR(I462&gt;100000,Dataset!M462&gt;=9,Dataset!G462="Boston")</f>
        <v>1</v>
      </c>
      <c r="Q462" t="b">
        <f t="shared" si="21"/>
        <v>0</v>
      </c>
      <c r="R462" t="b">
        <f t="shared" si="22"/>
        <v>0</v>
      </c>
      <c r="S462" t="str">
        <f t="shared" si="23"/>
        <v>Well Paid</v>
      </c>
      <c r="T462" t="str">
        <v>Well Paid</v>
      </c>
    </row>
    <row r="463" spans="1:20" x14ac:dyDescent="0.45">
      <c r="A463" s="9" t="s">
        <v>136</v>
      </c>
      <c r="B463" s="9" t="s">
        <v>110</v>
      </c>
      <c r="C463" s="9" t="s">
        <v>131</v>
      </c>
      <c r="D463" s="9" t="s">
        <v>112</v>
      </c>
      <c r="E463" s="9" t="s">
        <v>113</v>
      </c>
      <c r="F463" s="9" t="s">
        <v>114</v>
      </c>
      <c r="G463" s="9" t="s">
        <v>130</v>
      </c>
      <c r="H463" s="9">
        <v>61</v>
      </c>
      <c r="I463" s="9">
        <v>31140</v>
      </c>
      <c r="J463" s="9">
        <v>3</v>
      </c>
      <c r="K463" s="9">
        <v>7</v>
      </c>
      <c r="L463" s="9">
        <v>3</v>
      </c>
      <c r="M463" s="9">
        <v>6</v>
      </c>
      <c r="N463" s="9">
        <v>52</v>
      </c>
      <c r="O463" t="b">
        <f>OR(Dataset!J463&gt;10,Dataset!L463&gt;5)</f>
        <v>0</v>
      </c>
      <c r="P463" t="b">
        <f>OR(I463&gt;100000,Dataset!M463&gt;=9,Dataset!G463="Boston")</f>
        <v>0</v>
      </c>
      <c r="Q463" t="b">
        <f t="shared" si="21"/>
        <v>0</v>
      </c>
      <c r="R463" t="b">
        <f t="shared" si="22"/>
        <v>0</v>
      </c>
      <c r="S463" t="str">
        <f t="shared" si="23"/>
        <v>Moderate</v>
      </c>
      <c r="T463" t="str">
        <v>Moderate</v>
      </c>
    </row>
    <row r="464" spans="1:20" x14ac:dyDescent="0.45">
      <c r="A464" s="8" t="s">
        <v>129</v>
      </c>
      <c r="B464" s="8" t="s">
        <v>126</v>
      </c>
      <c r="C464" s="8" t="s">
        <v>139</v>
      </c>
      <c r="D464" s="8" t="s">
        <v>134</v>
      </c>
      <c r="E464" s="8" t="s">
        <v>119</v>
      </c>
      <c r="F464" s="8" t="s">
        <v>128</v>
      </c>
      <c r="G464" s="8" t="s">
        <v>121</v>
      </c>
      <c r="H464" s="8">
        <v>32</v>
      </c>
      <c r="I464" s="8">
        <v>78933</v>
      </c>
      <c r="J464" s="8">
        <v>3</v>
      </c>
      <c r="K464" s="8">
        <v>2</v>
      </c>
      <c r="L464" s="8">
        <v>1</v>
      </c>
      <c r="M464" s="8">
        <v>6</v>
      </c>
      <c r="N464" s="8">
        <v>52</v>
      </c>
      <c r="O464" t="b">
        <f>OR(Dataset!J464&gt;10,Dataset!L464&gt;5)</f>
        <v>0</v>
      </c>
      <c r="P464" t="b">
        <f>OR(I464&gt;100000,Dataset!M464&gt;=9,Dataset!G464="Boston")</f>
        <v>0</v>
      </c>
      <c r="Q464" t="b">
        <f t="shared" si="21"/>
        <v>0</v>
      </c>
      <c r="R464" t="b">
        <f t="shared" si="22"/>
        <v>0</v>
      </c>
      <c r="S464" t="str">
        <f t="shared" si="23"/>
        <v>Moderate</v>
      </c>
      <c r="T464" t="str">
        <v>Moderate</v>
      </c>
    </row>
    <row r="465" spans="1:20" x14ac:dyDescent="0.45">
      <c r="A465" s="9" t="s">
        <v>136</v>
      </c>
      <c r="B465" s="9" t="s">
        <v>126</v>
      </c>
      <c r="C465" s="9" t="s">
        <v>131</v>
      </c>
      <c r="D465" s="9" t="s">
        <v>134</v>
      </c>
      <c r="E465" s="9" t="s">
        <v>113</v>
      </c>
      <c r="F465" s="9" t="s">
        <v>128</v>
      </c>
      <c r="G465" s="9" t="s">
        <v>138</v>
      </c>
      <c r="H465" s="9">
        <v>49</v>
      </c>
      <c r="I465" s="9">
        <v>35845</v>
      </c>
      <c r="J465" s="9">
        <v>3</v>
      </c>
      <c r="K465" s="9">
        <v>5</v>
      </c>
      <c r="L465" s="9">
        <v>9</v>
      </c>
      <c r="M465" s="9">
        <v>6</v>
      </c>
      <c r="N465" s="9">
        <v>25</v>
      </c>
      <c r="O465" t="b">
        <f>OR(Dataset!J465&gt;10,Dataset!L465&gt;5)</f>
        <v>1</v>
      </c>
      <c r="P465" t="b">
        <f>OR(I465&gt;100000,Dataset!M465&gt;=9,Dataset!G465="Boston")</f>
        <v>0</v>
      </c>
      <c r="Q465" t="b">
        <f t="shared" si="21"/>
        <v>0</v>
      </c>
      <c r="R465" t="b">
        <f t="shared" si="22"/>
        <v>0</v>
      </c>
      <c r="S465" t="str">
        <f t="shared" si="23"/>
        <v>Moderate</v>
      </c>
      <c r="T465" t="str">
        <v>Moderate</v>
      </c>
    </row>
    <row r="466" spans="1:20" x14ac:dyDescent="0.45">
      <c r="A466" s="9" t="s">
        <v>109</v>
      </c>
      <c r="B466" s="9" t="s">
        <v>126</v>
      </c>
      <c r="C466" s="9" t="s">
        <v>118</v>
      </c>
      <c r="D466" s="9" t="s">
        <v>112</v>
      </c>
      <c r="E466" s="9" t="s">
        <v>137</v>
      </c>
      <c r="F466" s="9" t="s">
        <v>120</v>
      </c>
      <c r="G466" s="9" t="s">
        <v>138</v>
      </c>
      <c r="H466" s="9">
        <v>43</v>
      </c>
      <c r="I466" s="9">
        <v>88653</v>
      </c>
      <c r="J466" s="9">
        <v>3</v>
      </c>
      <c r="K466" s="9">
        <v>3</v>
      </c>
      <c r="L466" s="9">
        <v>10</v>
      </c>
      <c r="M466" s="9">
        <v>7</v>
      </c>
      <c r="N466" s="9">
        <v>28</v>
      </c>
      <c r="O466" t="b">
        <f>OR(Dataset!J466&gt;10,Dataset!L466&gt;5)</f>
        <v>1</v>
      </c>
      <c r="P466" t="b">
        <f>OR(I466&gt;100000,Dataset!M466&gt;=9,Dataset!G466="Boston")</f>
        <v>0</v>
      </c>
      <c r="Q466" t="b">
        <f t="shared" si="21"/>
        <v>0</v>
      </c>
      <c r="R466" t="b">
        <f t="shared" si="22"/>
        <v>0</v>
      </c>
      <c r="S466" t="str">
        <f t="shared" si="23"/>
        <v>Well Paid</v>
      </c>
      <c r="T466" t="str">
        <v>Well Paid</v>
      </c>
    </row>
    <row r="467" spans="1:20" x14ac:dyDescent="0.45">
      <c r="A467" s="9" t="s">
        <v>136</v>
      </c>
      <c r="B467" s="9" t="s">
        <v>110</v>
      </c>
      <c r="C467" s="9" t="s">
        <v>111</v>
      </c>
      <c r="D467" s="9" t="s">
        <v>123</v>
      </c>
      <c r="E467" s="9" t="s">
        <v>119</v>
      </c>
      <c r="F467" s="9" t="s">
        <v>128</v>
      </c>
      <c r="G467" s="9" t="s">
        <v>130</v>
      </c>
      <c r="H467" s="9">
        <v>59</v>
      </c>
      <c r="I467" s="9">
        <v>88394</v>
      </c>
      <c r="J467" s="9">
        <v>3</v>
      </c>
      <c r="K467" s="9">
        <v>8</v>
      </c>
      <c r="L467" s="9">
        <v>6</v>
      </c>
      <c r="M467" s="9">
        <v>8</v>
      </c>
      <c r="N467" s="9">
        <v>24</v>
      </c>
      <c r="O467" t="b">
        <f>OR(Dataset!J467&gt;10,Dataset!L467&gt;5)</f>
        <v>1</v>
      </c>
      <c r="P467" t="b">
        <f>OR(I467&gt;100000,Dataset!M467&gt;=9,Dataset!G467="Boston")</f>
        <v>0</v>
      </c>
      <c r="Q467" t="b">
        <f t="shared" si="21"/>
        <v>0</v>
      </c>
      <c r="R467" t="b">
        <f t="shared" si="22"/>
        <v>0</v>
      </c>
      <c r="S467" t="str">
        <f t="shared" si="23"/>
        <v>Well Paid</v>
      </c>
      <c r="T467" t="str">
        <v>Well Paid</v>
      </c>
    </row>
    <row r="468" spans="1:20" x14ac:dyDescent="0.45">
      <c r="A468" s="8" t="s">
        <v>143</v>
      </c>
      <c r="B468" s="8" t="s">
        <v>117</v>
      </c>
      <c r="C468" s="8" t="s">
        <v>131</v>
      </c>
      <c r="D468" s="8" t="s">
        <v>132</v>
      </c>
      <c r="E468" s="8" t="s">
        <v>137</v>
      </c>
      <c r="F468" s="8" t="s">
        <v>128</v>
      </c>
      <c r="G468" s="8" t="s">
        <v>125</v>
      </c>
      <c r="H468" s="8">
        <v>63</v>
      </c>
      <c r="I468" s="8">
        <v>52173</v>
      </c>
      <c r="J468" s="8">
        <v>3</v>
      </c>
      <c r="K468" s="8">
        <v>18</v>
      </c>
      <c r="L468" s="8">
        <v>4</v>
      </c>
      <c r="M468" s="8">
        <v>6</v>
      </c>
      <c r="N468" s="8">
        <v>43</v>
      </c>
      <c r="O468" t="b">
        <f>OR(Dataset!J468&gt;10,Dataset!L468&gt;5)</f>
        <v>0</v>
      </c>
      <c r="P468" t="b">
        <f>OR(I468&gt;100000,Dataset!M468&gt;=9,Dataset!G468="Boston")</f>
        <v>1</v>
      </c>
      <c r="Q468" t="b">
        <f t="shared" si="21"/>
        <v>0</v>
      </c>
      <c r="R468" t="b">
        <f t="shared" si="22"/>
        <v>0</v>
      </c>
      <c r="S468" t="str">
        <f t="shared" si="23"/>
        <v>Moderate</v>
      </c>
      <c r="T468" t="str">
        <v>Moderate</v>
      </c>
    </row>
    <row r="469" spans="1:20" x14ac:dyDescent="0.45">
      <c r="A469" s="9" t="s">
        <v>136</v>
      </c>
      <c r="B469" s="9" t="s">
        <v>126</v>
      </c>
      <c r="C469" s="9" t="s">
        <v>118</v>
      </c>
      <c r="D469" s="9" t="s">
        <v>112</v>
      </c>
      <c r="E469" s="9" t="s">
        <v>137</v>
      </c>
      <c r="F469" s="9" t="s">
        <v>120</v>
      </c>
      <c r="G469" s="9" t="s">
        <v>133</v>
      </c>
      <c r="H469" s="9">
        <v>58</v>
      </c>
      <c r="I469" s="9">
        <v>119081</v>
      </c>
      <c r="J469" s="9">
        <v>3</v>
      </c>
      <c r="K469" s="9">
        <v>19</v>
      </c>
      <c r="L469" s="9">
        <v>12</v>
      </c>
      <c r="M469" s="9">
        <v>5</v>
      </c>
      <c r="N469" s="9">
        <v>57</v>
      </c>
      <c r="O469" t="b">
        <f>OR(Dataset!J469&gt;10,Dataset!L469&gt;5)</f>
        <v>1</v>
      </c>
      <c r="P469" t="b">
        <f>OR(I469&gt;100000,Dataset!M469&gt;=9,Dataset!G469="Boston")</f>
        <v>1</v>
      </c>
      <c r="Q469" t="b">
        <f t="shared" si="21"/>
        <v>0</v>
      </c>
      <c r="R469" t="b">
        <f t="shared" si="22"/>
        <v>0</v>
      </c>
      <c r="S469" t="str">
        <f t="shared" si="23"/>
        <v>Well Paid</v>
      </c>
      <c r="T469" t="str">
        <v>Well Paid</v>
      </c>
    </row>
    <row r="470" spans="1:20" x14ac:dyDescent="0.45">
      <c r="A470" s="9" t="s">
        <v>129</v>
      </c>
      <c r="B470" s="9" t="s">
        <v>126</v>
      </c>
      <c r="C470" s="9" t="s">
        <v>111</v>
      </c>
      <c r="D470" s="9" t="s">
        <v>112</v>
      </c>
      <c r="E470" s="9" t="s">
        <v>124</v>
      </c>
      <c r="F470" s="9" t="s">
        <v>114</v>
      </c>
      <c r="G470" s="9" t="s">
        <v>115</v>
      </c>
      <c r="H470" s="9">
        <v>22</v>
      </c>
      <c r="I470" s="9">
        <v>35355</v>
      </c>
      <c r="J470" s="9">
        <v>3</v>
      </c>
      <c r="K470" s="9">
        <v>8</v>
      </c>
      <c r="L470" s="9">
        <v>13</v>
      </c>
      <c r="M470" s="9">
        <v>1</v>
      </c>
      <c r="N470" s="9">
        <v>51</v>
      </c>
      <c r="O470" t="b">
        <f>OR(Dataset!J470&gt;10,Dataset!L470&gt;5)</f>
        <v>1</v>
      </c>
      <c r="P470" t="b">
        <f>OR(I470&gt;100000,Dataset!M470&gt;=9,Dataset!G470="Boston")</f>
        <v>0</v>
      </c>
      <c r="Q470" t="b">
        <f t="shared" si="21"/>
        <v>0</v>
      </c>
      <c r="R470" t="b">
        <f t="shared" si="22"/>
        <v>0</v>
      </c>
      <c r="S470" t="str">
        <f t="shared" si="23"/>
        <v>Moderate</v>
      </c>
      <c r="T470" t="str">
        <v>Moderate</v>
      </c>
    </row>
    <row r="471" spans="1:20" x14ac:dyDescent="0.45">
      <c r="A471" s="9" t="s">
        <v>143</v>
      </c>
      <c r="B471" s="9" t="s">
        <v>126</v>
      </c>
      <c r="C471" s="9" t="s">
        <v>118</v>
      </c>
      <c r="D471" s="9" t="s">
        <v>112</v>
      </c>
      <c r="E471" s="9" t="s">
        <v>137</v>
      </c>
      <c r="F471" s="9" t="s">
        <v>128</v>
      </c>
      <c r="G471" s="9" t="s">
        <v>115</v>
      </c>
      <c r="H471" s="9">
        <v>60</v>
      </c>
      <c r="I471" s="9">
        <v>85621</v>
      </c>
      <c r="J471" s="9">
        <v>3</v>
      </c>
      <c r="K471" s="9">
        <v>17</v>
      </c>
      <c r="L471" s="9">
        <v>1</v>
      </c>
      <c r="M471" s="9">
        <v>4</v>
      </c>
      <c r="N471" s="9">
        <v>39</v>
      </c>
      <c r="O471" t="b">
        <f>OR(Dataset!J471&gt;10,Dataset!L471&gt;5)</f>
        <v>0</v>
      </c>
      <c r="P471" t="b">
        <f>OR(I471&gt;100000,Dataset!M471&gt;=9,Dataset!G471="Boston")</f>
        <v>0</v>
      </c>
      <c r="Q471" t="b">
        <f t="shared" si="21"/>
        <v>0</v>
      </c>
      <c r="R471" t="b">
        <f t="shared" si="22"/>
        <v>0</v>
      </c>
      <c r="S471" t="str">
        <f t="shared" si="23"/>
        <v>Well Paid</v>
      </c>
      <c r="T471" t="str">
        <v>Well Paid</v>
      </c>
    </row>
    <row r="472" spans="1:20" x14ac:dyDescent="0.45">
      <c r="A472" s="8" t="s">
        <v>129</v>
      </c>
      <c r="B472" s="8" t="s">
        <v>126</v>
      </c>
      <c r="C472" s="8" t="s">
        <v>139</v>
      </c>
      <c r="D472" s="8" t="s">
        <v>134</v>
      </c>
      <c r="E472" s="8" t="s">
        <v>140</v>
      </c>
      <c r="F472" s="8" t="s">
        <v>120</v>
      </c>
      <c r="G472" s="8" t="s">
        <v>142</v>
      </c>
      <c r="H472" s="8">
        <v>24</v>
      </c>
      <c r="I472" s="8">
        <v>36155</v>
      </c>
      <c r="J472" s="8">
        <v>3</v>
      </c>
      <c r="K472" s="8">
        <v>17</v>
      </c>
      <c r="L472" s="8">
        <v>9</v>
      </c>
      <c r="M472" s="8">
        <v>3</v>
      </c>
      <c r="N472" s="8">
        <v>53</v>
      </c>
      <c r="O472" t="b">
        <f>OR(Dataset!J472&gt;10,Dataset!L472&gt;5)</f>
        <v>1</v>
      </c>
      <c r="P472" t="b">
        <f>OR(I472&gt;100000,Dataset!M472&gt;=9,Dataset!G472="Boston")</f>
        <v>0</v>
      </c>
      <c r="Q472" t="b">
        <f t="shared" si="21"/>
        <v>0</v>
      </c>
      <c r="R472" t="b">
        <f t="shared" si="22"/>
        <v>0</v>
      </c>
      <c r="S472" t="str">
        <f t="shared" si="23"/>
        <v>Moderate</v>
      </c>
      <c r="T472" t="str">
        <v>Moderate</v>
      </c>
    </row>
    <row r="473" spans="1:20" x14ac:dyDescent="0.45">
      <c r="A473" s="8" t="s">
        <v>109</v>
      </c>
      <c r="B473" s="8" t="s">
        <v>110</v>
      </c>
      <c r="C473" s="8" t="s">
        <v>111</v>
      </c>
      <c r="D473" s="8" t="s">
        <v>134</v>
      </c>
      <c r="E473" s="8" t="s">
        <v>137</v>
      </c>
      <c r="F473" s="8" t="s">
        <v>114</v>
      </c>
      <c r="G473" s="8" t="s">
        <v>142</v>
      </c>
      <c r="H473" s="8">
        <v>47</v>
      </c>
      <c r="I473" s="8">
        <v>118839</v>
      </c>
      <c r="J473" s="8">
        <v>3</v>
      </c>
      <c r="K473" s="8">
        <v>3</v>
      </c>
      <c r="L473" s="8">
        <v>2</v>
      </c>
      <c r="M473" s="8">
        <v>6</v>
      </c>
      <c r="N473" s="8">
        <v>40</v>
      </c>
      <c r="O473" t="b">
        <f>OR(Dataset!J473&gt;10,Dataset!L473&gt;5)</f>
        <v>0</v>
      </c>
      <c r="P473" t="b">
        <f>OR(I473&gt;100000,Dataset!M473&gt;=9,Dataset!G473="Boston")</f>
        <v>1</v>
      </c>
      <c r="Q473" t="b">
        <f t="shared" si="21"/>
        <v>0</v>
      </c>
      <c r="R473" t="b">
        <f t="shared" si="22"/>
        <v>0</v>
      </c>
      <c r="S473" t="str">
        <f t="shared" si="23"/>
        <v>Well Paid</v>
      </c>
      <c r="T473" t="str">
        <v>Well Paid</v>
      </c>
    </row>
    <row r="474" spans="1:20" x14ac:dyDescent="0.45">
      <c r="A474" s="8" t="s">
        <v>136</v>
      </c>
      <c r="B474" s="8" t="s">
        <v>126</v>
      </c>
      <c r="C474" s="8" t="s">
        <v>118</v>
      </c>
      <c r="D474" s="8" t="s">
        <v>112</v>
      </c>
      <c r="E474" s="8" t="s">
        <v>119</v>
      </c>
      <c r="F474" s="8" t="s">
        <v>128</v>
      </c>
      <c r="G474" s="8" t="s">
        <v>130</v>
      </c>
      <c r="H474" s="8">
        <v>25</v>
      </c>
      <c r="I474" s="8">
        <v>84254</v>
      </c>
      <c r="J474" s="8">
        <v>3</v>
      </c>
      <c r="K474" s="8">
        <v>17</v>
      </c>
      <c r="L474" s="8">
        <v>9</v>
      </c>
      <c r="M474" s="8">
        <v>7</v>
      </c>
      <c r="N474" s="8">
        <v>38</v>
      </c>
      <c r="O474" t="b">
        <f>OR(Dataset!J474&gt;10,Dataset!L474&gt;5)</f>
        <v>1</v>
      </c>
      <c r="P474" t="b">
        <f>OR(I474&gt;100000,Dataset!M474&gt;=9,Dataset!G474="Boston")</f>
        <v>0</v>
      </c>
      <c r="Q474" t="b">
        <f t="shared" si="21"/>
        <v>0</v>
      </c>
      <c r="R474" t="b">
        <f t="shared" si="22"/>
        <v>0</v>
      </c>
      <c r="S474" t="str">
        <f t="shared" si="23"/>
        <v>Well Paid</v>
      </c>
      <c r="T474" t="str">
        <v>Well Paid</v>
      </c>
    </row>
    <row r="475" spans="1:20" x14ac:dyDescent="0.45">
      <c r="A475" s="9" t="s">
        <v>136</v>
      </c>
      <c r="B475" s="9" t="s">
        <v>126</v>
      </c>
      <c r="C475" s="9" t="s">
        <v>111</v>
      </c>
      <c r="D475" s="9" t="s">
        <v>132</v>
      </c>
      <c r="E475" s="9" t="s">
        <v>137</v>
      </c>
      <c r="F475" s="9" t="s">
        <v>114</v>
      </c>
      <c r="G475" s="9" t="s">
        <v>125</v>
      </c>
      <c r="H475" s="9">
        <v>48</v>
      </c>
      <c r="I475" s="9">
        <v>41033</v>
      </c>
      <c r="J475" s="9">
        <v>3</v>
      </c>
      <c r="K475" s="9">
        <v>1</v>
      </c>
      <c r="L475" s="9">
        <v>13</v>
      </c>
      <c r="M475" s="9">
        <v>5</v>
      </c>
      <c r="N475" s="9">
        <v>59</v>
      </c>
      <c r="O475" t="b">
        <f>OR(Dataset!J475&gt;10,Dataset!L475&gt;5)</f>
        <v>1</v>
      </c>
      <c r="P475" t="b">
        <f>OR(I475&gt;100000,Dataset!M475&gt;=9,Dataset!G475="Boston")</f>
        <v>1</v>
      </c>
      <c r="Q475" t="b">
        <f t="shared" si="21"/>
        <v>0</v>
      </c>
      <c r="R475" t="b">
        <f t="shared" si="22"/>
        <v>0</v>
      </c>
      <c r="S475" t="str">
        <f t="shared" si="23"/>
        <v>Moderate</v>
      </c>
      <c r="T475" t="str">
        <v>Moderate</v>
      </c>
    </row>
    <row r="476" spans="1:20" x14ac:dyDescent="0.45">
      <c r="A476" s="8" t="s">
        <v>129</v>
      </c>
      <c r="B476" s="8" t="s">
        <v>117</v>
      </c>
      <c r="C476" s="8" t="s">
        <v>139</v>
      </c>
      <c r="D476" s="8" t="s">
        <v>134</v>
      </c>
      <c r="E476" s="8" t="s">
        <v>119</v>
      </c>
      <c r="F476" s="8" t="s">
        <v>120</v>
      </c>
      <c r="G476" s="8" t="s">
        <v>138</v>
      </c>
      <c r="H476" s="8">
        <v>28</v>
      </c>
      <c r="I476" s="8">
        <v>38556</v>
      </c>
      <c r="J476" s="8">
        <v>2</v>
      </c>
      <c r="K476" s="8">
        <v>14</v>
      </c>
      <c r="L476" s="8">
        <v>9</v>
      </c>
      <c r="M476" s="8">
        <v>1</v>
      </c>
      <c r="N476" s="8">
        <v>33</v>
      </c>
      <c r="O476" t="b">
        <f>OR(Dataset!J476&gt;10,Dataset!L476&gt;5)</f>
        <v>1</v>
      </c>
      <c r="P476" t="b">
        <f>OR(I476&gt;100000,Dataset!M476&gt;=9,Dataset!G476="Boston")</f>
        <v>0</v>
      </c>
      <c r="Q476" t="b">
        <f t="shared" si="21"/>
        <v>0</v>
      </c>
      <c r="R476" t="b">
        <f t="shared" si="22"/>
        <v>0</v>
      </c>
      <c r="S476" t="str">
        <f t="shared" si="23"/>
        <v>Moderate</v>
      </c>
      <c r="T476" t="str">
        <v>Moderate</v>
      </c>
    </row>
    <row r="477" spans="1:20" x14ac:dyDescent="0.45">
      <c r="A477" s="8" t="s">
        <v>129</v>
      </c>
      <c r="B477" s="8" t="s">
        <v>110</v>
      </c>
      <c r="C477" s="8" t="s">
        <v>131</v>
      </c>
      <c r="D477" s="8" t="s">
        <v>112</v>
      </c>
      <c r="E477" s="8" t="s">
        <v>124</v>
      </c>
      <c r="F477" s="8" t="s">
        <v>114</v>
      </c>
      <c r="G477" s="8" t="s">
        <v>138</v>
      </c>
      <c r="H477" s="8">
        <v>60</v>
      </c>
      <c r="I477" s="8">
        <v>43283</v>
      </c>
      <c r="J477" s="8">
        <v>2</v>
      </c>
      <c r="K477" s="8">
        <v>1</v>
      </c>
      <c r="L477" s="8">
        <v>3</v>
      </c>
      <c r="M477" s="8">
        <v>6</v>
      </c>
      <c r="N477" s="8">
        <v>54</v>
      </c>
      <c r="O477" t="b">
        <f>OR(Dataset!J477&gt;10,Dataset!L477&gt;5)</f>
        <v>0</v>
      </c>
      <c r="P477" t="b">
        <f>OR(I477&gt;100000,Dataset!M477&gt;=9,Dataset!G477="Boston")</f>
        <v>0</v>
      </c>
      <c r="Q477" t="b">
        <f t="shared" si="21"/>
        <v>0</v>
      </c>
      <c r="R477" t="b">
        <f t="shared" si="22"/>
        <v>0</v>
      </c>
      <c r="S477" t="str">
        <f t="shared" si="23"/>
        <v>Moderate</v>
      </c>
      <c r="T477" t="str">
        <v>Moderate</v>
      </c>
    </row>
    <row r="478" spans="1:20" x14ac:dyDescent="0.45">
      <c r="A478" s="9" t="s">
        <v>143</v>
      </c>
      <c r="B478" s="9" t="s">
        <v>117</v>
      </c>
      <c r="C478" s="9" t="s">
        <v>139</v>
      </c>
      <c r="D478" s="9" t="s">
        <v>134</v>
      </c>
      <c r="E478" s="9" t="s">
        <v>124</v>
      </c>
      <c r="F478" s="9" t="s">
        <v>120</v>
      </c>
      <c r="G478" s="9" t="s">
        <v>130</v>
      </c>
      <c r="H478" s="9">
        <v>48</v>
      </c>
      <c r="I478" s="9">
        <v>52031</v>
      </c>
      <c r="J478" s="9">
        <v>2</v>
      </c>
      <c r="K478" s="9">
        <v>6</v>
      </c>
      <c r="L478" s="9">
        <v>13</v>
      </c>
      <c r="M478" s="9">
        <v>7</v>
      </c>
      <c r="N478" s="9">
        <v>50</v>
      </c>
      <c r="O478" t="b">
        <f>OR(Dataset!J478&gt;10,Dataset!L478&gt;5)</f>
        <v>1</v>
      </c>
      <c r="P478" t="b">
        <f>OR(I478&gt;100000,Dataset!M478&gt;=9,Dataset!G478="Boston")</f>
        <v>0</v>
      </c>
      <c r="Q478" t="b">
        <f t="shared" si="21"/>
        <v>0</v>
      </c>
      <c r="R478" t="b">
        <f t="shared" si="22"/>
        <v>0</v>
      </c>
      <c r="S478" t="str">
        <f t="shared" si="23"/>
        <v>Moderate</v>
      </c>
      <c r="T478" t="str">
        <v>Moderate</v>
      </c>
    </row>
    <row r="479" spans="1:20" x14ac:dyDescent="0.45">
      <c r="A479" s="9" t="s">
        <v>129</v>
      </c>
      <c r="B479" s="9" t="s">
        <v>110</v>
      </c>
      <c r="C479" s="9" t="s">
        <v>139</v>
      </c>
      <c r="D479" s="9" t="s">
        <v>132</v>
      </c>
      <c r="E479" s="9" t="s">
        <v>127</v>
      </c>
      <c r="F479" s="9" t="s">
        <v>114</v>
      </c>
      <c r="G479" s="9" t="s">
        <v>121</v>
      </c>
      <c r="H479" s="9">
        <v>56</v>
      </c>
      <c r="I479" s="9">
        <v>37016</v>
      </c>
      <c r="J479" s="9">
        <v>2</v>
      </c>
      <c r="K479" s="9">
        <v>19</v>
      </c>
      <c r="L479" s="9">
        <v>12</v>
      </c>
      <c r="M479" s="9">
        <v>6</v>
      </c>
      <c r="N479" s="9">
        <v>30</v>
      </c>
      <c r="O479" t="b">
        <f>OR(Dataset!J479&gt;10,Dataset!L479&gt;5)</f>
        <v>1</v>
      </c>
      <c r="P479" t="b">
        <f>OR(I479&gt;100000,Dataset!M479&gt;=9,Dataset!G479="Boston")</f>
        <v>0</v>
      </c>
      <c r="Q479" t="b">
        <f t="shared" si="21"/>
        <v>0</v>
      </c>
      <c r="R479" t="b">
        <f t="shared" si="22"/>
        <v>0</v>
      </c>
      <c r="S479" t="str">
        <f t="shared" si="23"/>
        <v>Moderate</v>
      </c>
      <c r="T479" t="str">
        <v>Moderate</v>
      </c>
    </row>
    <row r="480" spans="1:20" x14ac:dyDescent="0.45">
      <c r="A480" s="8" t="s">
        <v>116</v>
      </c>
      <c r="B480" s="8" t="s">
        <v>126</v>
      </c>
      <c r="C480" s="8" t="s">
        <v>139</v>
      </c>
      <c r="D480" s="8" t="s">
        <v>123</v>
      </c>
      <c r="E480" s="8" t="s">
        <v>113</v>
      </c>
      <c r="F480" s="8" t="s">
        <v>114</v>
      </c>
      <c r="G480" s="8" t="s">
        <v>125</v>
      </c>
      <c r="H480" s="8">
        <v>61</v>
      </c>
      <c r="I480" s="8">
        <v>46209</v>
      </c>
      <c r="J480" s="8">
        <v>2</v>
      </c>
      <c r="K480" s="8">
        <v>10</v>
      </c>
      <c r="L480" s="8">
        <v>7</v>
      </c>
      <c r="M480" s="8">
        <v>3</v>
      </c>
      <c r="N480" s="8">
        <v>35</v>
      </c>
      <c r="O480" t="b">
        <f>OR(Dataset!J480&gt;10,Dataset!L480&gt;5)</f>
        <v>1</v>
      </c>
      <c r="P480" t="b">
        <f>OR(I480&gt;100000,Dataset!M480&gt;=9,Dataset!G480="Boston")</f>
        <v>1</v>
      </c>
      <c r="Q480" t="b">
        <f t="shared" si="21"/>
        <v>0</v>
      </c>
      <c r="R480" t="b">
        <f t="shared" si="22"/>
        <v>0</v>
      </c>
      <c r="S480" t="str">
        <f t="shared" si="23"/>
        <v>Moderate</v>
      </c>
      <c r="T480" t="str">
        <v>Moderate</v>
      </c>
    </row>
    <row r="481" spans="1:20" x14ac:dyDescent="0.45">
      <c r="A481" s="8" t="s">
        <v>143</v>
      </c>
      <c r="B481" s="8" t="s">
        <v>117</v>
      </c>
      <c r="C481" s="8" t="s">
        <v>131</v>
      </c>
      <c r="D481" s="8" t="s">
        <v>132</v>
      </c>
      <c r="E481" s="8" t="s">
        <v>124</v>
      </c>
      <c r="F481" s="8" t="s">
        <v>128</v>
      </c>
      <c r="G481" s="8" t="s">
        <v>138</v>
      </c>
      <c r="H481" s="8">
        <v>43</v>
      </c>
      <c r="I481" s="8">
        <v>75968</v>
      </c>
      <c r="J481" s="8">
        <v>2</v>
      </c>
      <c r="K481" s="8">
        <v>13</v>
      </c>
      <c r="L481" s="8">
        <v>6</v>
      </c>
      <c r="M481" s="8">
        <v>1</v>
      </c>
      <c r="N481" s="8">
        <v>25</v>
      </c>
      <c r="O481" t="b">
        <f>OR(Dataset!J481&gt;10,Dataset!L481&gt;5)</f>
        <v>1</v>
      </c>
      <c r="P481" t="b">
        <f>OR(I481&gt;100000,Dataset!M481&gt;=9,Dataset!G481="Boston")</f>
        <v>0</v>
      </c>
      <c r="Q481" t="b">
        <f t="shared" si="21"/>
        <v>0</v>
      </c>
      <c r="R481" t="b">
        <f t="shared" si="22"/>
        <v>0</v>
      </c>
      <c r="S481" t="str">
        <f t="shared" si="23"/>
        <v>Moderate</v>
      </c>
      <c r="T481" t="str">
        <v>Moderate</v>
      </c>
    </row>
    <row r="482" spans="1:20" x14ac:dyDescent="0.45">
      <c r="A482" s="9" t="s">
        <v>143</v>
      </c>
      <c r="B482" s="9" t="s">
        <v>110</v>
      </c>
      <c r="C482" s="9" t="s">
        <v>111</v>
      </c>
      <c r="D482" s="9" t="s">
        <v>134</v>
      </c>
      <c r="E482" s="9" t="s">
        <v>119</v>
      </c>
      <c r="F482" s="9" t="s">
        <v>120</v>
      </c>
      <c r="G482" s="9" t="s">
        <v>125</v>
      </c>
      <c r="H482" s="9">
        <v>41</v>
      </c>
      <c r="I482" s="9">
        <v>32257</v>
      </c>
      <c r="J482" s="9">
        <v>2</v>
      </c>
      <c r="K482" s="9">
        <v>14</v>
      </c>
      <c r="L482" s="9">
        <v>3</v>
      </c>
      <c r="M482" s="9">
        <v>8</v>
      </c>
      <c r="N482" s="9">
        <v>34</v>
      </c>
      <c r="O482" t="b">
        <f>OR(Dataset!J482&gt;10,Dataset!L482&gt;5)</f>
        <v>0</v>
      </c>
      <c r="P482" t="b">
        <f>OR(I482&gt;100000,Dataset!M482&gt;=9,Dataset!G482="Boston")</f>
        <v>1</v>
      </c>
      <c r="Q482" t="b">
        <f t="shared" si="21"/>
        <v>0</v>
      </c>
      <c r="R482" t="b">
        <f t="shared" si="22"/>
        <v>0</v>
      </c>
      <c r="S482" t="str">
        <f t="shared" si="23"/>
        <v>Moderate</v>
      </c>
      <c r="T482" t="str">
        <v>Moderate</v>
      </c>
    </row>
    <row r="483" spans="1:20" x14ac:dyDescent="0.45">
      <c r="A483" s="9" t="s">
        <v>129</v>
      </c>
      <c r="B483" s="9" t="s">
        <v>117</v>
      </c>
      <c r="C483" s="9" t="s">
        <v>118</v>
      </c>
      <c r="D483" s="9" t="s">
        <v>132</v>
      </c>
      <c r="E483" s="9" t="s">
        <v>140</v>
      </c>
      <c r="F483" s="9" t="s">
        <v>114</v>
      </c>
      <c r="G483" s="9" t="s">
        <v>115</v>
      </c>
      <c r="H483" s="9">
        <v>62</v>
      </c>
      <c r="I483" s="9">
        <v>48135</v>
      </c>
      <c r="J483" s="9">
        <v>2</v>
      </c>
      <c r="K483" s="9">
        <v>14</v>
      </c>
      <c r="L483" s="9">
        <v>11</v>
      </c>
      <c r="M483" s="9">
        <v>9</v>
      </c>
      <c r="N483" s="9">
        <v>33</v>
      </c>
      <c r="O483" t="b">
        <f>OR(Dataset!J483&gt;10,Dataset!L483&gt;5)</f>
        <v>1</v>
      </c>
      <c r="P483" t="b">
        <f>OR(I483&gt;100000,Dataset!M483&gt;=9,Dataset!G483="Boston")</f>
        <v>1</v>
      </c>
      <c r="Q483" t="b">
        <f t="shared" si="21"/>
        <v>0</v>
      </c>
      <c r="R483" t="b">
        <f t="shared" si="22"/>
        <v>0</v>
      </c>
      <c r="S483" t="str">
        <f t="shared" si="23"/>
        <v>Moderate</v>
      </c>
      <c r="T483" t="str">
        <v>Moderate</v>
      </c>
    </row>
    <row r="484" spans="1:20" x14ac:dyDescent="0.45">
      <c r="A484" s="9" t="s">
        <v>116</v>
      </c>
      <c r="B484" s="9" t="s">
        <v>126</v>
      </c>
      <c r="C484" s="9" t="s">
        <v>139</v>
      </c>
      <c r="D484" s="9" t="s">
        <v>132</v>
      </c>
      <c r="E484" s="9" t="s">
        <v>140</v>
      </c>
      <c r="F484" s="9" t="s">
        <v>120</v>
      </c>
      <c r="G484" s="9" t="s">
        <v>130</v>
      </c>
      <c r="H484" s="9">
        <v>40</v>
      </c>
      <c r="I484" s="9">
        <v>110098</v>
      </c>
      <c r="J484" s="9">
        <v>2</v>
      </c>
      <c r="K484" s="9">
        <v>18</v>
      </c>
      <c r="L484" s="9">
        <v>12</v>
      </c>
      <c r="M484" s="9">
        <v>1</v>
      </c>
      <c r="N484" s="9">
        <v>40</v>
      </c>
      <c r="O484" t="b">
        <f>OR(Dataset!J484&gt;10,Dataset!L484&gt;5)</f>
        <v>1</v>
      </c>
      <c r="P484" t="b">
        <f>OR(I484&gt;100000,Dataset!M484&gt;=9,Dataset!G484="Boston")</f>
        <v>1</v>
      </c>
      <c r="Q484" t="b">
        <f t="shared" si="21"/>
        <v>0</v>
      </c>
      <c r="R484" t="b">
        <f t="shared" si="22"/>
        <v>0</v>
      </c>
      <c r="S484" t="str">
        <f t="shared" si="23"/>
        <v>Well Paid</v>
      </c>
      <c r="T484" t="str">
        <v>Well Paid</v>
      </c>
    </row>
    <row r="485" spans="1:20" x14ac:dyDescent="0.45">
      <c r="A485" s="9" t="s">
        <v>129</v>
      </c>
      <c r="B485" s="9" t="s">
        <v>110</v>
      </c>
      <c r="C485" s="9" t="s">
        <v>118</v>
      </c>
      <c r="D485" s="9" t="s">
        <v>123</v>
      </c>
      <c r="E485" s="9" t="s">
        <v>137</v>
      </c>
      <c r="F485" s="9" t="s">
        <v>120</v>
      </c>
      <c r="G485" s="9" t="s">
        <v>138</v>
      </c>
      <c r="H485" s="9">
        <v>55</v>
      </c>
      <c r="I485" s="9">
        <v>41908</v>
      </c>
      <c r="J485" s="9">
        <v>2</v>
      </c>
      <c r="K485" s="9">
        <v>7</v>
      </c>
      <c r="L485" s="9">
        <v>10</v>
      </c>
      <c r="M485" s="9">
        <v>5</v>
      </c>
      <c r="N485" s="9">
        <v>49</v>
      </c>
      <c r="O485" t="b">
        <f>OR(Dataset!J485&gt;10,Dataset!L485&gt;5)</f>
        <v>1</v>
      </c>
      <c r="P485" t="b">
        <f>OR(I485&gt;100000,Dataset!M485&gt;=9,Dataset!G485="Boston")</f>
        <v>0</v>
      </c>
      <c r="Q485" t="b">
        <f t="shared" si="21"/>
        <v>0</v>
      </c>
      <c r="R485" t="b">
        <f t="shared" si="22"/>
        <v>0</v>
      </c>
      <c r="S485" t="str">
        <f t="shared" si="23"/>
        <v>Moderate</v>
      </c>
      <c r="T485" t="str">
        <v>Moderate</v>
      </c>
    </row>
    <row r="486" spans="1:20" x14ac:dyDescent="0.45">
      <c r="A486" s="9" t="s">
        <v>143</v>
      </c>
      <c r="B486" s="9" t="s">
        <v>126</v>
      </c>
      <c r="C486" s="9" t="s">
        <v>131</v>
      </c>
      <c r="D486" s="9" t="s">
        <v>134</v>
      </c>
      <c r="E486" s="9" t="s">
        <v>137</v>
      </c>
      <c r="F486" s="9" t="s">
        <v>128</v>
      </c>
      <c r="G486" s="9" t="s">
        <v>125</v>
      </c>
      <c r="H486" s="9">
        <v>36</v>
      </c>
      <c r="I486" s="9">
        <v>30340</v>
      </c>
      <c r="J486" s="9">
        <v>1</v>
      </c>
      <c r="K486" s="9">
        <v>14</v>
      </c>
      <c r="L486" s="9">
        <v>9</v>
      </c>
      <c r="M486" s="9">
        <v>7</v>
      </c>
      <c r="N486" s="9">
        <v>47</v>
      </c>
      <c r="O486" t="b">
        <f>OR(Dataset!J486&gt;10,Dataset!L486&gt;5)</f>
        <v>1</v>
      </c>
      <c r="P486" t="b">
        <f>OR(I486&gt;100000,Dataset!M486&gt;=9,Dataset!G486="Boston")</f>
        <v>1</v>
      </c>
      <c r="Q486" t="b">
        <f t="shared" si="21"/>
        <v>0</v>
      </c>
      <c r="R486" t="b">
        <f t="shared" si="22"/>
        <v>0</v>
      </c>
      <c r="S486" t="str">
        <f t="shared" si="23"/>
        <v>Moderate</v>
      </c>
      <c r="T486" t="str">
        <v>Moderate</v>
      </c>
    </row>
    <row r="487" spans="1:20" x14ac:dyDescent="0.45">
      <c r="A487" s="8" t="s">
        <v>109</v>
      </c>
      <c r="B487" s="8" t="s">
        <v>110</v>
      </c>
      <c r="C487" s="8" t="s">
        <v>131</v>
      </c>
      <c r="D487" s="8" t="s">
        <v>112</v>
      </c>
      <c r="E487" s="8" t="s">
        <v>124</v>
      </c>
      <c r="F487" s="8" t="s">
        <v>128</v>
      </c>
      <c r="G487" s="8" t="s">
        <v>133</v>
      </c>
      <c r="H487" s="8">
        <v>58</v>
      </c>
      <c r="I487" s="8">
        <v>31307</v>
      </c>
      <c r="J487" s="8">
        <v>1</v>
      </c>
      <c r="K487" s="8">
        <v>7</v>
      </c>
      <c r="L487" s="8">
        <v>6</v>
      </c>
      <c r="M487" s="8">
        <v>9</v>
      </c>
      <c r="N487" s="8">
        <v>49</v>
      </c>
      <c r="O487" t="b">
        <f>OR(Dataset!J487&gt;10,Dataset!L487&gt;5)</f>
        <v>1</v>
      </c>
      <c r="P487" t="b">
        <f>OR(I487&gt;100000,Dataset!M487&gt;=9,Dataset!G487="Boston")</f>
        <v>1</v>
      </c>
      <c r="Q487" t="b">
        <f t="shared" si="21"/>
        <v>0</v>
      </c>
      <c r="R487" t="b">
        <f t="shared" si="22"/>
        <v>1</v>
      </c>
      <c r="S487" t="str">
        <f t="shared" si="23"/>
        <v>Moderate</v>
      </c>
      <c r="T487" t="str">
        <v>Moderate</v>
      </c>
    </row>
    <row r="488" spans="1:20" x14ac:dyDescent="0.45">
      <c r="A488" s="8" t="s">
        <v>143</v>
      </c>
      <c r="B488" s="8" t="s">
        <v>126</v>
      </c>
      <c r="C488" s="8" t="s">
        <v>118</v>
      </c>
      <c r="D488" s="8" t="s">
        <v>112</v>
      </c>
      <c r="E488" s="8" t="s">
        <v>124</v>
      </c>
      <c r="F488" s="8" t="s">
        <v>114</v>
      </c>
      <c r="G488" s="8" t="s">
        <v>121</v>
      </c>
      <c r="H488" s="8">
        <v>22</v>
      </c>
      <c r="I488" s="8">
        <v>59689</v>
      </c>
      <c r="J488" s="8">
        <v>1</v>
      </c>
      <c r="K488" s="8">
        <v>19</v>
      </c>
      <c r="L488" s="8">
        <v>11</v>
      </c>
      <c r="M488" s="8">
        <v>4</v>
      </c>
      <c r="N488" s="8">
        <v>59</v>
      </c>
      <c r="O488" t="b">
        <f>OR(Dataset!J488&gt;10,Dataset!L488&gt;5)</f>
        <v>1</v>
      </c>
      <c r="P488" t="b">
        <f>OR(I488&gt;100000,Dataset!M488&gt;=9,Dataset!G488="Boston")</f>
        <v>0</v>
      </c>
      <c r="Q488" t="b">
        <f t="shared" si="21"/>
        <v>0</v>
      </c>
      <c r="R488" t="b">
        <f t="shared" si="22"/>
        <v>0</v>
      </c>
      <c r="S488" t="str">
        <f t="shared" si="23"/>
        <v>Moderate</v>
      </c>
      <c r="T488" t="str">
        <v>Moderate</v>
      </c>
    </row>
    <row r="489" spans="1:20" x14ac:dyDescent="0.45">
      <c r="A489" s="9" t="s">
        <v>116</v>
      </c>
      <c r="B489" s="9" t="s">
        <v>110</v>
      </c>
      <c r="C489" s="9" t="s">
        <v>131</v>
      </c>
      <c r="D489" s="9" t="s">
        <v>134</v>
      </c>
      <c r="E489" s="9" t="s">
        <v>127</v>
      </c>
      <c r="F489" s="9" t="s">
        <v>114</v>
      </c>
      <c r="G489" s="9" t="s">
        <v>115</v>
      </c>
      <c r="H489" s="9">
        <v>29</v>
      </c>
      <c r="I489" s="9">
        <v>78651</v>
      </c>
      <c r="J489" s="9">
        <v>1</v>
      </c>
      <c r="K489" s="9">
        <v>9</v>
      </c>
      <c r="L489" s="9">
        <v>1</v>
      </c>
      <c r="M489" s="9">
        <v>3</v>
      </c>
      <c r="N489" s="9">
        <v>32</v>
      </c>
      <c r="O489" t="b">
        <f>OR(Dataset!J489&gt;10,Dataset!L489&gt;5)</f>
        <v>0</v>
      </c>
      <c r="P489" t="b">
        <f>OR(I489&gt;100000,Dataset!M489&gt;=9,Dataset!G489="Boston")</f>
        <v>0</v>
      </c>
      <c r="Q489" t="b">
        <f t="shared" si="21"/>
        <v>0</v>
      </c>
      <c r="R489" t="b">
        <f t="shared" si="22"/>
        <v>0</v>
      </c>
      <c r="S489" t="str">
        <f t="shared" si="23"/>
        <v>Moderate</v>
      </c>
      <c r="T489" t="str">
        <v>Moderate</v>
      </c>
    </row>
    <row r="490" spans="1:20" x14ac:dyDescent="0.45">
      <c r="A490" s="8" t="s">
        <v>122</v>
      </c>
      <c r="B490" s="8" t="s">
        <v>117</v>
      </c>
      <c r="C490" s="8" t="s">
        <v>131</v>
      </c>
      <c r="D490" s="8" t="s">
        <v>112</v>
      </c>
      <c r="E490" s="8" t="s">
        <v>140</v>
      </c>
      <c r="F490" s="8" t="s">
        <v>128</v>
      </c>
      <c r="G490" s="8" t="s">
        <v>115</v>
      </c>
      <c r="H490" s="8">
        <v>27</v>
      </c>
      <c r="I490" s="8">
        <v>102702</v>
      </c>
      <c r="J490" s="8">
        <v>1</v>
      </c>
      <c r="K490" s="8">
        <v>13</v>
      </c>
      <c r="L490" s="8">
        <v>6</v>
      </c>
      <c r="M490" s="8">
        <v>4</v>
      </c>
      <c r="N490" s="8">
        <v>21</v>
      </c>
      <c r="O490" t="b">
        <f>OR(Dataset!J490&gt;10,Dataset!L490&gt;5)</f>
        <v>1</v>
      </c>
      <c r="P490" t="b">
        <f>OR(I490&gt;100000,Dataset!M490&gt;=9,Dataset!G490="Boston")</f>
        <v>1</v>
      </c>
      <c r="Q490" t="b">
        <f t="shared" si="21"/>
        <v>0</v>
      </c>
      <c r="R490" t="b">
        <f t="shared" si="22"/>
        <v>0</v>
      </c>
      <c r="S490" t="str">
        <f t="shared" si="23"/>
        <v>Well Paid</v>
      </c>
      <c r="T490" t="str">
        <v>Well Paid</v>
      </c>
    </row>
    <row r="491" spans="1:20" x14ac:dyDescent="0.45">
      <c r="A491" s="9" t="s">
        <v>129</v>
      </c>
      <c r="B491" s="9" t="s">
        <v>110</v>
      </c>
      <c r="C491" s="9" t="s">
        <v>131</v>
      </c>
      <c r="D491" s="9" t="s">
        <v>123</v>
      </c>
      <c r="E491" s="9" t="s">
        <v>127</v>
      </c>
      <c r="F491" s="9" t="s">
        <v>114</v>
      </c>
      <c r="G491" s="9" t="s">
        <v>133</v>
      </c>
      <c r="H491" s="9">
        <v>40</v>
      </c>
      <c r="I491" s="9">
        <v>70510</v>
      </c>
      <c r="J491" s="9">
        <v>1</v>
      </c>
      <c r="K491" s="9">
        <v>11</v>
      </c>
      <c r="L491" s="9">
        <v>8</v>
      </c>
      <c r="M491" s="9">
        <v>4</v>
      </c>
      <c r="N491" s="9">
        <v>38</v>
      </c>
      <c r="O491" t="b">
        <f>OR(Dataset!J491&gt;10,Dataset!L491&gt;5)</f>
        <v>1</v>
      </c>
      <c r="P491" t="b">
        <f>OR(I491&gt;100000,Dataset!M491&gt;=9,Dataset!G491="Boston")</f>
        <v>0</v>
      </c>
      <c r="Q491" t="b">
        <f t="shared" si="21"/>
        <v>0</v>
      </c>
      <c r="R491" t="b">
        <f t="shared" si="22"/>
        <v>0</v>
      </c>
      <c r="S491" t="str">
        <f t="shared" si="23"/>
        <v>Moderate</v>
      </c>
      <c r="T491" t="str">
        <v>Moderate</v>
      </c>
    </row>
    <row r="492" spans="1:20" x14ac:dyDescent="0.45">
      <c r="A492" s="8" t="s">
        <v>143</v>
      </c>
      <c r="B492" s="8" t="s">
        <v>117</v>
      </c>
      <c r="C492" s="8" t="s">
        <v>131</v>
      </c>
      <c r="D492" s="8" t="s">
        <v>112</v>
      </c>
      <c r="E492" s="8" t="s">
        <v>113</v>
      </c>
      <c r="F492" s="8" t="s">
        <v>120</v>
      </c>
      <c r="G492" s="8" t="s">
        <v>133</v>
      </c>
      <c r="H492" s="8">
        <v>39</v>
      </c>
      <c r="I492" s="8">
        <v>117329</v>
      </c>
      <c r="J492" s="8">
        <v>1</v>
      </c>
      <c r="K492" s="8">
        <v>10</v>
      </c>
      <c r="L492" s="8">
        <v>1</v>
      </c>
      <c r="M492" s="8">
        <v>3</v>
      </c>
      <c r="N492" s="8">
        <v>42</v>
      </c>
      <c r="O492" t="b">
        <f>OR(Dataset!J492&gt;10,Dataset!L492&gt;5)</f>
        <v>0</v>
      </c>
      <c r="P492" t="b">
        <f>OR(I492&gt;100000,Dataset!M492&gt;=9,Dataset!G492="Boston")</f>
        <v>1</v>
      </c>
      <c r="Q492" t="b">
        <f t="shared" si="21"/>
        <v>0</v>
      </c>
      <c r="R492" t="b">
        <f t="shared" si="22"/>
        <v>0</v>
      </c>
      <c r="S492" t="str">
        <f t="shared" si="23"/>
        <v>Well Paid</v>
      </c>
      <c r="T492" t="str">
        <v>Well Paid</v>
      </c>
    </row>
    <row r="493" spans="1:20" x14ac:dyDescent="0.45">
      <c r="A493" s="8" t="s">
        <v>122</v>
      </c>
      <c r="B493" s="8" t="s">
        <v>126</v>
      </c>
      <c r="C493" s="8" t="s">
        <v>131</v>
      </c>
      <c r="D493" s="8" t="s">
        <v>134</v>
      </c>
      <c r="E493" s="8" t="s">
        <v>119</v>
      </c>
      <c r="F493" s="8" t="s">
        <v>128</v>
      </c>
      <c r="G493" s="8" t="s">
        <v>130</v>
      </c>
      <c r="H493" s="8">
        <v>29</v>
      </c>
      <c r="I493" s="8">
        <v>42449</v>
      </c>
      <c r="J493" s="8">
        <v>1</v>
      </c>
      <c r="K493" s="8">
        <v>1</v>
      </c>
      <c r="L493" s="8">
        <v>10</v>
      </c>
      <c r="M493" s="8">
        <v>5</v>
      </c>
      <c r="N493" s="8">
        <v>21</v>
      </c>
      <c r="O493" t="b">
        <f>OR(Dataset!J493&gt;10,Dataset!L493&gt;5)</f>
        <v>1</v>
      </c>
      <c r="P493" t="b">
        <f>OR(I493&gt;100000,Dataset!M493&gt;=9,Dataset!G493="Boston")</f>
        <v>0</v>
      </c>
      <c r="Q493" t="b">
        <f t="shared" si="21"/>
        <v>0</v>
      </c>
      <c r="R493" t="b">
        <f t="shared" si="22"/>
        <v>0</v>
      </c>
      <c r="S493" t="str">
        <f t="shared" si="23"/>
        <v>Moderate</v>
      </c>
      <c r="T493" t="str">
        <v>Moderate</v>
      </c>
    </row>
    <row r="494" spans="1:20" x14ac:dyDescent="0.45">
      <c r="A494" s="8" t="s">
        <v>129</v>
      </c>
      <c r="B494" s="8" t="s">
        <v>110</v>
      </c>
      <c r="C494" s="8" t="s">
        <v>118</v>
      </c>
      <c r="D494" s="8" t="s">
        <v>134</v>
      </c>
      <c r="E494" s="8" t="s">
        <v>140</v>
      </c>
      <c r="F494" s="8" t="s">
        <v>120</v>
      </c>
      <c r="G494" s="8" t="s">
        <v>130</v>
      </c>
      <c r="H494" s="8">
        <v>40</v>
      </c>
      <c r="I494" s="8">
        <v>97904</v>
      </c>
      <c r="J494" s="8">
        <v>1</v>
      </c>
      <c r="K494" s="8">
        <v>13</v>
      </c>
      <c r="L494" s="8">
        <v>12</v>
      </c>
      <c r="M494" s="8">
        <v>5</v>
      </c>
      <c r="N494" s="8">
        <v>38</v>
      </c>
      <c r="O494" t="b">
        <f>OR(Dataset!J494&gt;10,Dataset!L494&gt;5)</f>
        <v>1</v>
      </c>
      <c r="P494" t="b">
        <f>OR(I494&gt;100000,Dataset!M494&gt;=9,Dataset!G494="Boston")</f>
        <v>0</v>
      </c>
      <c r="Q494" t="b">
        <f t="shared" si="21"/>
        <v>0</v>
      </c>
      <c r="R494" t="b">
        <f t="shared" si="22"/>
        <v>0</v>
      </c>
      <c r="S494" t="str">
        <f t="shared" si="23"/>
        <v>Well Paid</v>
      </c>
      <c r="T494" t="str">
        <v>Well Paid</v>
      </c>
    </row>
    <row r="495" spans="1:20" x14ac:dyDescent="0.45">
      <c r="A495" s="9" t="s">
        <v>141</v>
      </c>
      <c r="B495" s="9" t="s">
        <v>126</v>
      </c>
      <c r="C495" s="9" t="s">
        <v>118</v>
      </c>
      <c r="D495" s="9" t="s">
        <v>132</v>
      </c>
      <c r="E495" s="9" t="s">
        <v>113</v>
      </c>
      <c r="F495" s="9" t="s">
        <v>114</v>
      </c>
      <c r="G495" s="9" t="s">
        <v>133</v>
      </c>
      <c r="H495" s="9">
        <v>62</v>
      </c>
      <c r="I495" s="9">
        <v>38244</v>
      </c>
      <c r="J495" s="9">
        <v>1</v>
      </c>
      <c r="K495" s="9">
        <v>16</v>
      </c>
      <c r="L495" s="9">
        <v>10</v>
      </c>
      <c r="M495" s="9">
        <v>1</v>
      </c>
      <c r="N495" s="9">
        <v>32</v>
      </c>
      <c r="O495" t="b">
        <f>OR(Dataset!J495&gt;10,Dataset!L495&gt;5)</f>
        <v>1</v>
      </c>
      <c r="P495" t="b">
        <f>OR(I495&gt;100000,Dataset!M495&gt;=9,Dataset!G495="Boston")</f>
        <v>0</v>
      </c>
      <c r="Q495" t="b">
        <f t="shared" si="21"/>
        <v>0</v>
      </c>
      <c r="R495" t="b">
        <f t="shared" si="22"/>
        <v>0</v>
      </c>
      <c r="S495" t="str">
        <f t="shared" si="23"/>
        <v>Moderate</v>
      </c>
      <c r="T495" t="str">
        <v>Moderate</v>
      </c>
    </row>
    <row r="496" spans="1:20" x14ac:dyDescent="0.45">
      <c r="A496" s="8" t="s">
        <v>141</v>
      </c>
      <c r="B496" s="8" t="s">
        <v>110</v>
      </c>
      <c r="C496" s="8" t="s">
        <v>131</v>
      </c>
      <c r="D496" s="8" t="s">
        <v>123</v>
      </c>
      <c r="E496" s="8" t="s">
        <v>119</v>
      </c>
      <c r="F496" s="8" t="s">
        <v>120</v>
      </c>
      <c r="G496" s="8" t="s">
        <v>125</v>
      </c>
      <c r="H496" s="8">
        <v>29</v>
      </c>
      <c r="I496" s="8">
        <v>34213</v>
      </c>
      <c r="J496" s="8">
        <v>1</v>
      </c>
      <c r="K496" s="8">
        <v>15</v>
      </c>
      <c r="L496" s="8">
        <v>3</v>
      </c>
      <c r="M496" s="8">
        <v>9</v>
      </c>
      <c r="N496" s="8">
        <v>49</v>
      </c>
      <c r="O496" t="b">
        <f>OR(Dataset!J496&gt;10,Dataset!L496&gt;5)</f>
        <v>0</v>
      </c>
      <c r="P496" t="b">
        <f>OR(I496&gt;100000,Dataset!M496&gt;=9,Dataset!G496="Boston")</f>
        <v>1</v>
      </c>
      <c r="Q496" t="b">
        <f t="shared" si="21"/>
        <v>0</v>
      </c>
      <c r="R496" t="b">
        <f t="shared" si="22"/>
        <v>0</v>
      </c>
      <c r="S496" t="str">
        <f t="shared" si="23"/>
        <v>Moderate</v>
      </c>
      <c r="T496" t="str">
        <v>Moderate</v>
      </c>
    </row>
    <row r="497" spans="1:20" x14ac:dyDescent="0.45">
      <c r="A497" s="8" t="s">
        <v>141</v>
      </c>
      <c r="B497" s="8" t="s">
        <v>110</v>
      </c>
      <c r="C497" s="8" t="s">
        <v>139</v>
      </c>
      <c r="D497" s="8" t="s">
        <v>112</v>
      </c>
      <c r="E497" s="8" t="s">
        <v>140</v>
      </c>
      <c r="F497" s="8" t="s">
        <v>128</v>
      </c>
      <c r="G497" s="8" t="s">
        <v>115</v>
      </c>
      <c r="H497" s="8">
        <v>39</v>
      </c>
      <c r="I497" s="8">
        <v>61881</v>
      </c>
      <c r="J497" s="8">
        <v>1</v>
      </c>
      <c r="K497" s="8">
        <v>17</v>
      </c>
      <c r="L497" s="8">
        <v>2</v>
      </c>
      <c r="M497" s="8">
        <v>7</v>
      </c>
      <c r="N497" s="8">
        <v>28</v>
      </c>
      <c r="O497" t="b">
        <f>OR(Dataset!J497&gt;10,Dataset!L497&gt;5)</f>
        <v>0</v>
      </c>
      <c r="P497" t="b">
        <f>OR(I497&gt;100000,Dataset!M497&gt;=9,Dataset!G497="Boston")</f>
        <v>0</v>
      </c>
      <c r="Q497" t="b">
        <f t="shared" si="21"/>
        <v>0</v>
      </c>
      <c r="R497" t="b">
        <f t="shared" si="22"/>
        <v>0</v>
      </c>
      <c r="S497" t="str">
        <f t="shared" si="23"/>
        <v>Moderate</v>
      </c>
      <c r="T497" t="str">
        <v>Moderate</v>
      </c>
    </row>
    <row r="498" spans="1:20" x14ac:dyDescent="0.45">
      <c r="A498" s="8" t="s">
        <v>116</v>
      </c>
      <c r="B498" s="8" t="s">
        <v>110</v>
      </c>
      <c r="C498" s="8" t="s">
        <v>139</v>
      </c>
      <c r="D498" s="8" t="s">
        <v>112</v>
      </c>
      <c r="E498" s="8" t="s">
        <v>119</v>
      </c>
      <c r="F498" s="8" t="s">
        <v>128</v>
      </c>
      <c r="G498" s="8" t="s">
        <v>125</v>
      </c>
      <c r="H498" s="8">
        <v>57</v>
      </c>
      <c r="I498" s="8">
        <v>54087</v>
      </c>
      <c r="J498" s="8">
        <v>1</v>
      </c>
      <c r="K498" s="8">
        <v>18</v>
      </c>
      <c r="L498" s="8">
        <v>10</v>
      </c>
      <c r="M498" s="8">
        <v>4</v>
      </c>
      <c r="N498" s="8">
        <v>48</v>
      </c>
      <c r="O498" t="b">
        <f>OR(Dataset!J498&gt;10,Dataset!L498&gt;5)</f>
        <v>1</v>
      </c>
      <c r="P498" t="b">
        <f>OR(I498&gt;100000,Dataset!M498&gt;=9,Dataset!G498="Boston")</f>
        <v>1</v>
      </c>
      <c r="Q498" t="b">
        <f t="shared" si="21"/>
        <v>0</v>
      </c>
      <c r="R498" t="b">
        <f t="shared" si="22"/>
        <v>0</v>
      </c>
      <c r="S498" t="str">
        <f t="shared" si="23"/>
        <v>Moderate</v>
      </c>
      <c r="T498" t="str">
        <v>Moderate</v>
      </c>
    </row>
    <row r="499" spans="1:20" x14ac:dyDescent="0.45">
      <c r="A499" s="9" t="s">
        <v>129</v>
      </c>
      <c r="B499" s="9" t="s">
        <v>126</v>
      </c>
      <c r="C499" s="9" t="s">
        <v>111</v>
      </c>
      <c r="D499" s="9" t="s">
        <v>123</v>
      </c>
      <c r="E499" s="9" t="s">
        <v>135</v>
      </c>
      <c r="F499" s="9" t="s">
        <v>128</v>
      </c>
      <c r="G499" s="9" t="s">
        <v>125</v>
      </c>
      <c r="H499" s="9">
        <v>52</v>
      </c>
      <c r="I499" s="9">
        <v>58151</v>
      </c>
      <c r="J499" s="9">
        <v>1</v>
      </c>
      <c r="K499" s="9">
        <v>16</v>
      </c>
      <c r="L499" s="9">
        <v>13</v>
      </c>
      <c r="M499" s="9">
        <v>9</v>
      </c>
      <c r="N499" s="9">
        <v>28</v>
      </c>
      <c r="O499" t="b">
        <f>OR(Dataset!J499&gt;10,Dataset!L499&gt;5)</f>
        <v>1</v>
      </c>
      <c r="P499" t="b">
        <f>OR(I499&gt;100000,Dataset!M499&gt;=9,Dataset!G499="Boston")</f>
        <v>1</v>
      </c>
      <c r="Q499" t="b">
        <f t="shared" si="21"/>
        <v>0</v>
      </c>
      <c r="R499" t="b">
        <f t="shared" si="22"/>
        <v>0</v>
      </c>
      <c r="S499" t="str">
        <f t="shared" si="23"/>
        <v>Moderate</v>
      </c>
      <c r="T499" t="str">
        <v>Moderate</v>
      </c>
    </row>
    <row r="500" spans="1:20" x14ac:dyDescent="0.45">
      <c r="A500" s="9" t="s">
        <v>116</v>
      </c>
      <c r="B500" s="9" t="s">
        <v>117</v>
      </c>
      <c r="C500" s="9" t="s">
        <v>118</v>
      </c>
      <c r="D500" s="9" t="s">
        <v>123</v>
      </c>
      <c r="E500" s="9" t="s">
        <v>140</v>
      </c>
      <c r="F500" s="9" t="s">
        <v>128</v>
      </c>
      <c r="G500" s="9" t="s">
        <v>115</v>
      </c>
      <c r="H500" s="9">
        <v>28</v>
      </c>
      <c r="I500" s="9">
        <v>108915</v>
      </c>
      <c r="J500" s="9">
        <v>1</v>
      </c>
      <c r="K500" s="9">
        <v>12</v>
      </c>
      <c r="L500" s="9">
        <v>1</v>
      </c>
      <c r="M500" s="9">
        <v>8</v>
      </c>
      <c r="N500" s="9">
        <v>22</v>
      </c>
      <c r="O500" t="b">
        <f>OR(Dataset!J500&gt;10,Dataset!L500&gt;5)</f>
        <v>0</v>
      </c>
      <c r="P500" t="b">
        <f>OR(I500&gt;100000,Dataset!M500&gt;=9,Dataset!G500="Boston")</f>
        <v>1</v>
      </c>
      <c r="Q500" t="b">
        <f t="shared" si="21"/>
        <v>0</v>
      </c>
      <c r="R500" t="b">
        <f t="shared" si="22"/>
        <v>0</v>
      </c>
      <c r="S500" t="str">
        <f t="shared" si="23"/>
        <v>Well Paid</v>
      </c>
      <c r="T500" t="str">
        <v>Well Paid</v>
      </c>
    </row>
    <row r="501" spans="1:20" x14ac:dyDescent="0.45">
      <c r="A501" s="11" t="s">
        <v>109</v>
      </c>
      <c r="B501" s="11" t="s">
        <v>117</v>
      </c>
      <c r="C501" s="11" t="s">
        <v>131</v>
      </c>
      <c r="D501" s="11" t="s">
        <v>134</v>
      </c>
      <c r="E501" s="11" t="s">
        <v>127</v>
      </c>
      <c r="F501" s="11" t="s">
        <v>114</v>
      </c>
      <c r="G501" s="11" t="s">
        <v>130</v>
      </c>
      <c r="H501" s="11">
        <v>22</v>
      </c>
      <c r="I501" s="11">
        <v>95344</v>
      </c>
      <c r="J501" s="11">
        <v>1</v>
      </c>
      <c r="K501" s="11">
        <v>7</v>
      </c>
      <c r="L501" s="11">
        <v>6</v>
      </c>
      <c r="M501" s="11">
        <v>5</v>
      </c>
      <c r="N501" s="11">
        <v>20</v>
      </c>
      <c r="O501" t="b">
        <f>OR(Dataset!J501&gt;10,Dataset!L501&gt;5)</f>
        <v>1</v>
      </c>
      <c r="P501" t="b">
        <f>OR(I501&gt;100000,Dataset!M501&gt;=9,Dataset!G501="Boston")</f>
        <v>0</v>
      </c>
      <c r="Q501" t="b">
        <f t="shared" si="21"/>
        <v>0</v>
      </c>
      <c r="R501" t="b">
        <f t="shared" si="22"/>
        <v>0</v>
      </c>
      <c r="S501" t="str">
        <f t="shared" si="23"/>
        <v>Well Paid</v>
      </c>
      <c r="T501" t="str">
        <v>Well Paid</v>
      </c>
    </row>
  </sheetData>
  <autoFilter ref="A1:S501" xr:uid="{D36961A6-E26A-43E1-AF22-B7076CE31E21}"/>
  <sortState xmlns:xlrd2="http://schemas.microsoft.com/office/spreadsheetml/2017/richdata2" ref="A2:N501">
    <sortCondition descending="1" ref="J3:J501"/>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16222-79CD-4B69-8387-2AC286EB99BF}">
  <dimension ref="B2:B282"/>
  <sheetViews>
    <sheetView topLeftCell="A133" workbookViewId="0">
      <selection activeCell="B155" sqref="B155"/>
    </sheetView>
  </sheetViews>
  <sheetFormatPr defaultRowHeight="14.25" x14ac:dyDescent="0.45"/>
  <sheetData>
    <row r="2" spans="2:2" ht="17.649999999999999" x14ac:dyDescent="0.45">
      <c r="B2" s="6" t="s">
        <v>144</v>
      </c>
    </row>
    <row r="3" spans="2:2" x14ac:dyDescent="0.45">
      <c r="B3" s="5"/>
    </row>
    <row r="4" spans="2:2" x14ac:dyDescent="0.45">
      <c r="B4" s="5" t="s">
        <v>145</v>
      </c>
    </row>
    <row r="5" spans="2:2" x14ac:dyDescent="0.45">
      <c r="B5" s="5" t="s">
        <v>146</v>
      </c>
    </row>
    <row r="6" spans="2:2" x14ac:dyDescent="0.45">
      <c r="B6" s="5" t="s">
        <v>147</v>
      </c>
    </row>
    <row r="7" spans="2:2" x14ac:dyDescent="0.45">
      <c r="B7" s="5" t="s">
        <v>148</v>
      </c>
    </row>
    <row r="8" spans="2:2" x14ac:dyDescent="0.45">
      <c r="B8" s="5" t="s">
        <v>149</v>
      </c>
    </row>
    <row r="9" spans="2:2" x14ac:dyDescent="0.45">
      <c r="B9" s="5" t="s">
        <v>150</v>
      </c>
    </row>
    <row r="10" spans="2:2" x14ac:dyDescent="0.45">
      <c r="B10" s="5" t="s">
        <v>151</v>
      </c>
    </row>
    <row r="11" spans="2:2" x14ac:dyDescent="0.45">
      <c r="B11" s="5" t="s">
        <v>152</v>
      </c>
    </row>
    <row r="12" spans="2:2" x14ac:dyDescent="0.45">
      <c r="B12" s="5" t="s">
        <v>153</v>
      </c>
    </row>
    <row r="13" spans="2:2" x14ac:dyDescent="0.45">
      <c r="B13" s="5" t="s">
        <v>154</v>
      </c>
    </row>
    <row r="17" spans="2:2" ht="17.649999999999999" x14ac:dyDescent="0.45">
      <c r="B17" s="6" t="s">
        <v>155</v>
      </c>
    </row>
    <row r="18" spans="2:2" x14ac:dyDescent="0.45">
      <c r="B18" s="5"/>
    </row>
    <row r="19" spans="2:2" x14ac:dyDescent="0.45">
      <c r="B19" s="5" t="s">
        <v>156</v>
      </c>
    </row>
    <row r="20" spans="2:2" x14ac:dyDescent="0.45">
      <c r="B20" s="5" t="s">
        <v>157</v>
      </c>
    </row>
    <row r="21" spans="2:2" x14ac:dyDescent="0.45">
      <c r="B21" s="5" t="s">
        <v>158</v>
      </c>
    </row>
    <row r="22" spans="2:2" x14ac:dyDescent="0.45">
      <c r="B22" s="5" t="s">
        <v>159</v>
      </c>
    </row>
    <row r="23" spans="2:2" x14ac:dyDescent="0.45">
      <c r="B23" s="5" t="s">
        <v>160</v>
      </c>
    </row>
    <row r="24" spans="2:2" x14ac:dyDescent="0.45">
      <c r="B24" s="5" t="s">
        <v>161</v>
      </c>
    </row>
    <row r="25" spans="2:2" x14ac:dyDescent="0.45">
      <c r="B25" s="5" t="s">
        <v>162</v>
      </c>
    </row>
    <row r="26" spans="2:2" x14ac:dyDescent="0.45">
      <c r="B26" s="5" t="s">
        <v>163</v>
      </c>
    </row>
    <row r="27" spans="2:2" x14ac:dyDescent="0.45">
      <c r="B27" s="5" t="s">
        <v>164</v>
      </c>
    </row>
    <row r="28" spans="2:2" x14ac:dyDescent="0.45">
      <c r="B28" s="5" t="s">
        <v>165</v>
      </c>
    </row>
    <row r="32" spans="2:2" ht="17.649999999999999" x14ac:dyDescent="0.45">
      <c r="B32" s="6" t="s">
        <v>166</v>
      </c>
    </row>
    <row r="33" spans="2:2" x14ac:dyDescent="0.45">
      <c r="B33" s="5"/>
    </row>
    <row r="34" spans="2:2" x14ac:dyDescent="0.45">
      <c r="B34" s="5" t="s">
        <v>167</v>
      </c>
    </row>
    <row r="35" spans="2:2" x14ac:dyDescent="0.45">
      <c r="B35" s="5" t="s">
        <v>168</v>
      </c>
    </row>
    <row r="36" spans="2:2" x14ac:dyDescent="0.45">
      <c r="B36" s="5" t="s">
        <v>169</v>
      </c>
    </row>
    <row r="37" spans="2:2" x14ac:dyDescent="0.45">
      <c r="B37" s="5" t="s">
        <v>170</v>
      </c>
    </row>
    <row r="38" spans="2:2" x14ac:dyDescent="0.45">
      <c r="B38" s="5" t="s">
        <v>171</v>
      </c>
    </row>
    <row r="39" spans="2:2" x14ac:dyDescent="0.45">
      <c r="B39" s="5" t="s">
        <v>172</v>
      </c>
    </row>
    <row r="40" spans="2:2" x14ac:dyDescent="0.45">
      <c r="B40" s="5" t="s">
        <v>173</v>
      </c>
    </row>
    <row r="41" spans="2:2" x14ac:dyDescent="0.45">
      <c r="B41" s="5" t="s">
        <v>174</v>
      </c>
    </row>
    <row r="42" spans="2:2" x14ac:dyDescent="0.45">
      <c r="B42" s="5" t="s">
        <v>175</v>
      </c>
    </row>
    <row r="43" spans="2:2" x14ac:dyDescent="0.45">
      <c r="B43" s="5" t="s">
        <v>176</v>
      </c>
    </row>
    <row r="47" spans="2:2" ht="17.649999999999999" x14ac:dyDescent="0.45">
      <c r="B47" s="6" t="s">
        <v>177</v>
      </c>
    </row>
    <row r="48" spans="2:2" x14ac:dyDescent="0.45">
      <c r="B48" s="5"/>
    </row>
    <row r="49" spans="2:2" x14ac:dyDescent="0.45">
      <c r="B49" s="5" t="s">
        <v>178</v>
      </c>
    </row>
    <row r="50" spans="2:2" x14ac:dyDescent="0.45">
      <c r="B50" s="5" t="s">
        <v>179</v>
      </c>
    </row>
    <row r="51" spans="2:2" x14ac:dyDescent="0.45">
      <c r="B51" s="5" t="s">
        <v>180</v>
      </c>
    </row>
    <row r="52" spans="2:2" x14ac:dyDescent="0.45">
      <c r="B52" s="5" t="s">
        <v>181</v>
      </c>
    </row>
    <row r="53" spans="2:2" x14ac:dyDescent="0.45">
      <c r="B53" s="5" t="s">
        <v>182</v>
      </c>
    </row>
    <row r="54" spans="2:2" x14ac:dyDescent="0.45">
      <c r="B54" s="5" t="s">
        <v>183</v>
      </c>
    </row>
    <row r="55" spans="2:2" x14ac:dyDescent="0.45">
      <c r="B55" s="5" t="s">
        <v>184</v>
      </c>
    </row>
    <row r="56" spans="2:2" x14ac:dyDescent="0.45">
      <c r="B56" s="5" t="s">
        <v>185</v>
      </c>
    </row>
    <row r="57" spans="2:2" x14ac:dyDescent="0.45">
      <c r="B57" s="5" t="s">
        <v>186</v>
      </c>
    </row>
    <row r="58" spans="2:2" x14ac:dyDescent="0.45">
      <c r="B58" s="5" t="s">
        <v>187</v>
      </c>
    </row>
    <row r="62" spans="2:2" ht="17.649999999999999" x14ac:dyDescent="0.45">
      <c r="B62" s="6" t="s">
        <v>188</v>
      </c>
    </row>
    <row r="63" spans="2:2" x14ac:dyDescent="0.45">
      <c r="B63" s="5"/>
    </row>
    <row r="64" spans="2:2" x14ac:dyDescent="0.45">
      <c r="B64" s="5" t="s">
        <v>189</v>
      </c>
    </row>
    <row r="65" spans="2:2" x14ac:dyDescent="0.45">
      <c r="B65" s="5" t="s">
        <v>190</v>
      </c>
    </row>
    <row r="66" spans="2:2" x14ac:dyDescent="0.45">
      <c r="B66" s="5" t="s">
        <v>191</v>
      </c>
    </row>
    <row r="67" spans="2:2" x14ac:dyDescent="0.45">
      <c r="B67" s="5" t="s">
        <v>192</v>
      </c>
    </row>
    <row r="68" spans="2:2" x14ac:dyDescent="0.45">
      <c r="B68" s="5" t="s">
        <v>193</v>
      </c>
    </row>
    <row r="69" spans="2:2" x14ac:dyDescent="0.45">
      <c r="B69" s="5" t="s">
        <v>194</v>
      </c>
    </row>
    <row r="70" spans="2:2" x14ac:dyDescent="0.45">
      <c r="B70" s="5" t="s">
        <v>195</v>
      </c>
    </row>
    <row r="71" spans="2:2" x14ac:dyDescent="0.45">
      <c r="B71" s="5" t="s">
        <v>196</v>
      </c>
    </row>
    <row r="72" spans="2:2" x14ac:dyDescent="0.45">
      <c r="B72" s="5" t="s">
        <v>197</v>
      </c>
    </row>
    <row r="73" spans="2:2" x14ac:dyDescent="0.45">
      <c r="B73" s="5" t="s">
        <v>198</v>
      </c>
    </row>
    <row r="77" spans="2:2" ht="17.649999999999999" x14ac:dyDescent="0.45">
      <c r="B77" s="6" t="s">
        <v>199</v>
      </c>
    </row>
    <row r="78" spans="2:2" x14ac:dyDescent="0.45">
      <c r="B78" s="5"/>
    </row>
    <row r="79" spans="2:2" x14ac:dyDescent="0.45">
      <c r="B79" s="5" t="s">
        <v>200</v>
      </c>
    </row>
    <row r="80" spans="2:2" x14ac:dyDescent="0.45">
      <c r="B80" s="5" t="s">
        <v>201</v>
      </c>
    </row>
    <row r="81" spans="2:2" x14ac:dyDescent="0.45">
      <c r="B81" s="5" t="s">
        <v>202</v>
      </c>
    </row>
    <row r="82" spans="2:2" x14ac:dyDescent="0.45">
      <c r="B82" s="5" t="s">
        <v>203</v>
      </c>
    </row>
    <row r="83" spans="2:2" x14ac:dyDescent="0.45">
      <c r="B83" s="5" t="s">
        <v>204</v>
      </c>
    </row>
    <row r="84" spans="2:2" x14ac:dyDescent="0.45">
      <c r="B84" s="5" t="s">
        <v>205</v>
      </c>
    </row>
    <row r="85" spans="2:2" x14ac:dyDescent="0.45">
      <c r="B85" s="5" t="s">
        <v>206</v>
      </c>
    </row>
    <row r="86" spans="2:2" x14ac:dyDescent="0.45">
      <c r="B86" s="5" t="s">
        <v>207</v>
      </c>
    </row>
    <row r="87" spans="2:2" x14ac:dyDescent="0.45">
      <c r="B87" s="5" t="s">
        <v>208</v>
      </c>
    </row>
    <row r="88" spans="2:2" x14ac:dyDescent="0.45">
      <c r="B88" s="5" t="s">
        <v>209</v>
      </c>
    </row>
    <row r="92" spans="2:2" ht="17.649999999999999" x14ac:dyDescent="0.45">
      <c r="B92" s="6" t="s">
        <v>210</v>
      </c>
    </row>
    <row r="93" spans="2:2" x14ac:dyDescent="0.45">
      <c r="B93" s="5"/>
    </row>
    <row r="94" spans="2:2" x14ac:dyDescent="0.45">
      <c r="B94" s="5" t="s">
        <v>211</v>
      </c>
    </row>
    <row r="95" spans="2:2" x14ac:dyDescent="0.45">
      <c r="B95" s="5" t="s">
        <v>212</v>
      </c>
    </row>
    <row r="96" spans="2:2" x14ac:dyDescent="0.45">
      <c r="B96" s="5" t="s">
        <v>213</v>
      </c>
    </row>
    <row r="97" spans="2:2" x14ac:dyDescent="0.45">
      <c r="B97" s="5" t="s">
        <v>214</v>
      </c>
    </row>
    <row r="98" spans="2:2" x14ac:dyDescent="0.45">
      <c r="B98" s="5" t="s">
        <v>215</v>
      </c>
    </row>
    <row r="99" spans="2:2" x14ac:dyDescent="0.45">
      <c r="B99" s="5" t="s">
        <v>216</v>
      </c>
    </row>
    <row r="100" spans="2:2" x14ac:dyDescent="0.45">
      <c r="B100" s="5" t="s">
        <v>217</v>
      </c>
    </row>
    <row r="101" spans="2:2" x14ac:dyDescent="0.45">
      <c r="B101" s="5" t="s">
        <v>218</v>
      </c>
    </row>
    <row r="102" spans="2:2" x14ac:dyDescent="0.45">
      <c r="B102" s="5" t="s">
        <v>219</v>
      </c>
    </row>
    <row r="103" spans="2:2" x14ac:dyDescent="0.45">
      <c r="B103" s="5" t="s">
        <v>220</v>
      </c>
    </row>
    <row r="107" spans="2:2" ht="17.649999999999999" x14ac:dyDescent="0.45">
      <c r="B107" s="6" t="s">
        <v>221</v>
      </c>
    </row>
    <row r="108" spans="2:2" x14ac:dyDescent="0.45">
      <c r="B108" s="5"/>
    </row>
    <row r="109" spans="2:2" x14ac:dyDescent="0.45">
      <c r="B109" s="5" t="s">
        <v>222</v>
      </c>
    </row>
    <row r="110" spans="2:2" x14ac:dyDescent="0.45">
      <c r="B110" s="5" t="s">
        <v>223</v>
      </c>
    </row>
    <row r="111" spans="2:2" x14ac:dyDescent="0.45">
      <c r="B111" s="5" t="s">
        <v>224</v>
      </c>
    </row>
    <row r="112" spans="2:2" x14ac:dyDescent="0.45">
      <c r="B112" s="5" t="s">
        <v>225</v>
      </c>
    </row>
    <row r="113" spans="2:2" x14ac:dyDescent="0.45">
      <c r="B113" s="5" t="s">
        <v>226</v>
      </c>
    </row>
    <row r="114" spans="2:2" x14ac:dyDescent="0.45">
      <c r="B114" s="5" t="s">
        <v>227</v>
      </c>
    </row>
    <row r="115" spans="2:2" x14ac:dyDescent="0.45">
      <c r="B115" s="5" t="s">
        <v>228</v>
      </c>
    </row>
    <row r="116" spans="2:2" x14ac:dyDescent="0.45">
      <c r="B116" s="5" t="s">
        <v>229</v>
      </c>
    </row>
    <row r="117" spans="2:2" x14ac:dyDescent="0.45">
      <c r="B117" s="5" t="s">
        <v>230</v>
      </c>
    </row>
    <row r="118" spans="2:2" x14ac:dyDescent="0.45">
      <c r="B118" s="5" t="s">
        <v>231</v>
      </c>
    </row>
    <row r="122" spans="2:2" ht="17.649999999999999" x14ac:dyDescent="0.45">
      <c r="B122" s="6" t="s">
        <v>232</v>
      </c>
    </row>
    <row r="123" spans="2:2" x14ac:dyDescent="0.45">
      <c r="B123" s="5"/>
    </row>
    <row r="124" spans="2:2" x14ac:dyDescent="0.45">
      <c r="B124" s="5" t="s">
        <v>233</v>
      </c>
    </row>
    <row r="125" spans="2:2" x14ac:dyDescent="0.45">
      <c r="B125" s="5" t="s">
        <v>234</v>
      </c>
    </row>
    <row r="126" spans="2:2" x14ac:dyDescent="0.45">
      <c r="B126" s="5" t="s">
        <v>235</v>
      </c>
    </row>
    <row r="127" spans="2:2" x14ac:dyDescent="0.45">
      <c r="B127" s="5" t="s">
        <v>236</v>
      </c>
    </row>
    <row r="128" spans="2:2" x14ac:dyDescent="0.45">
      <c r="B128" s="5" t="s">
        <v>237</v>
      </c>
    </row>
    <row r="129" spans="2:2" x14ac:dyDescent="0.45">
      <c r="B129" s="5" t="s">
        <v>238</v>
      </c>
    </row>
    <row r="130" spans="2:2" x14ac:dyDescent="0.45">
      <c r="B130" s="5" t="s">
        <v>239</v>
      </c>
    </row>
    <row r="131" spans="2:2" x14ac:dyDescent="0.45">
      <c r="B131" s="5" t="s">
        <v>240</v>
      </c>
    </row>
    <row r="132" spans="2:2" x14ac:dyDescent="0.45">
      <c r="B132" s="5" t="s">
        <v>241</v>
      </c>
    </row>
    <row r="133" spans="2:2" x14ac:dyDescent="0.45">
      <c r="B133" s="5" t="s">
        <v>242</v>
      </c>
    </row>
    <row r="137" spans="2:2" ht="17.649999999999999" x14ac:dyDescent="0.45">
      <c r="B137" s="6" t="s">
        <v>243</v>
      </c>
    </row>
    <row r="138" spans="2:2" x14ac:dyDescent="0.45">
      <c r="B138" s="5"/>
    </row>
    <row r="139" spans="2:2" x14ac:dyDescent="0.45">
      <c r="B139" s="5" t="s">
        <v>244</v>
      </c>
    </row>
    <row r="140" spans="2:2" x14ac:dyDescent="0.45">
      <c r="B140" s="5" t="s">
        <v>245</v>
      </c>
    </row>
    <row r="141" spans="2:2" x14ac:dyDescent="0.45">
      <c r="B141" s="5" t="s">
        <v>246</v>
      </c>
    </row>
    <row r="142" spans="2:2" x14ac:dyDescent="0.45">
      <c r="B142" s="5" t="s">
        <v>247</v>
      </c>
    </row>
    <row r="143" spans="2:2" x14ac:dyDescent="0.45">
      <c r="B143" s="5" t="s">
        <v>248</v>
      </c>
    </row>
    <row r="144" spans="2:2" x14ac:dyDescent="0.45">
      <c r="B144" s="5" t="s">
        <v>249</v>
      </c>
    </row>
    <row r="145" spans="2:2" x14ac:dyDescent="0.45">
      <c r="B145" s="5" t="s">
        <v>250</v>
      </c>
    </row>
    <row r="146" spans="2:2" x14ac:dyDescent="0.45">
      <c r="B146" s="5" t="s">
        <v>251</v>
      </c>
    </row>
    <row r="147" spans="2:2" x14ac:dyDescent="0.45">
      <c r="B147" s="5" t="s">
        <v>252</v>
      </c>
    </row>
    <row r="148" spans="2:2" x14ac:dyDescent="0.45">
      <c r="B148" s="5" t="s">
        <v>253</v>
      </c>
    </row>
    <row r="151" spans="2:2" ht="17.649999999999999" x14ac:dyDescent="0.45">
      <c r="B151" s="6" t="s">
        <v>254</v>
      </c>
    </row>
    <row r="152" spans="2:2" x14ac:dyDescent="0.45">
      <c r="B152" s="5"/>
    </row>
    <row r="153" spans="2:2" x14ac:dyDescent="0.45">
      <c r="B153" s="5" t="s">
        <v>255</v>
      </c>
    </row>
    <row r="154" spans="2:2" x14ac:dyDescent="0.45">
      <c r="B154" s="5" t="s">
        <v>256</v>
      </c>
    </row>
    <row r="155" spans="2:2" x14ac:dyDescent="0.45">
      <c r="B155" s="5" t="s">
        <v>257</v>
      </c>
    </row>
    <row r="156" spans="2:2" x14ac:dyDescent="0.45">
      <c r="B156" s="5" t="s">
        <v>258</v>
      </c>
    </row>
    <row r="157" spans="2:2" x14ac:dyDescent="0.45">
      <c r="B157" s="5" t="s">
        <v>259</v>
      </c>
    </row>
    <row r="158" spans="2:2" x14ac:dyDescent="0.45">
      <c r="B158" s="5" t="s">
        <v>260</v>
      </c>
    </row>
    <row r="159" spans="2:2" x14ac:dyDescent="0.45">
      <c r="B159" s="5" t="s">
        <v>261</v>
      </c>
    </row>
    <row r="160" spans="2:2" x14ac:dyDescent="0.45">
      <c r="B160" s="5" t="s">
        <v>262</v>
      </c>
    </row>
    <row r="161" spans="2:2" x14ac:dyDescent="0.45">
      <c r="B161" s="5" t="s">
        <v>263</v>
      </c>
    </row>
    <row r="162" spans="2:2" x14ac:dyDescent="0.45">
      <c r="B162" s="5" t="s">
        <v>264</v>
      </c>
    </row>
    <row r="166" spans="2:2" ht="17.649999999999999" x14ac:dyDescent="0.45">
      <c r="B166" s="6" t="s">
        <v>265</v>
      </c>
    </row>
    <row r="167" spans="2:2" x14ac:dyDescent="0.45">
      <c r="B167" s="5"/>
    </row>
    <row r="168" spans="2:2" x14ac:dyDescent="0.45">
      <c r="B168" s="5" t="s">
        <v>266</v>
      </c>
    </row>
    <row r="169" spans="2:2" x14ac:dyDescent="0.45">
      <c r="B169" s="5" t="s">
        <v>267</v>
      </c>
    </row>
    <row r="170" spans="2:2" x14ac:dyDescent="0.45">
      <c r="B170" s="5" t="s">
        <v>268</v>
      </c>
    </row>
    <row r="171" spans="2:2" x14ac:dyDescent="0.45">
      <c r="B171" s="5" t="s">
        <v>269</v>
      </c>
    </row>
    <row r="172" spans="2:2" x14ac:dyDescent="0.45">
      <c r="B172" s="5" t="s">
        <v>270</v>
      </c>
    </row>
    <row r="173" spans="2:2" x14ac:dyDescent="0.45">
      <c r="B173" s="5" t="s">
        <v>271</v>
      </c>
    </row>
    <row r="174" spans="2:2" x14ac:dyDescent="0.45">
      <c r="B174" s="5" t="s">
        <v>272</v>
      </c>
    </row>
    <row r="175" spans="2:2" x14ac:dyDescent="0.45">
      <c r="B175" s="5" t="s">
        <v>273</v>
      </c>
    </row>
    <row r="176" spans="2:2" x14ac:dyDescent="0.45">
      <c r="B176" s="5" t="s">
        <v>274</v>
      </c>
    </row>
    <row r="177" spans="2:2" x14ac:dyDescent="0.45">
      <c r="B177" s="5" t="s">
        <v>275</v>
      </c>
    </row>
    <row r="181" spans="2:2" ht="17.649999999999999" x14ac:dyDescent="0.45">
      <c r="B181" s="6" t="s">
        <v>276</v>
      </c>
    </row>
    <row r="182" spans="2:2" x14ac:dyDescent="0.45">
      <c r="B182" s="5"/>
    </row>
    <row r="183" spans="2:2" x14ac:dyDescent="0.45">
      <c r="B183" s="5" t="s">
        <v>277</v>
      </c>
    </row>
    <row r="184" spans="2:2" x14ac:dyDescent="0.45">
      <c r="B184" s="5" t="s">
        <v>278</v>
      </c>
    </row>
    <row r="185" spans="2:2" x14ac:dyDescent="0.45">
      <c r="B185" s="5" t="s">
        <v>279</v>
      </c>
    </row>
    <row r="186" spans="2:2" x14ac:dyDescent="0.45">
      <c r="B186" s="5" t="s">
        <v>280</v>
      </c>
    </row>
    <row r="187" spans="2:2" x14ac:dyDescent="0.45">
      <c r="B187" s="5" t="s">
        <v>281</v>
      </c>
    </row>
    <row r="188" spans="2:2" x14ac:dyDescent="0.45">
      <c r="B188" s="5" t="s">
        <v>282</v>
      </c>
    </row>
    <row r="189" spans="2:2" x14ac:dyDescent="0.45">
      <c r="B189" s="5" t="s">
        <v>283</v>
      </c>
    </row>
    <row r="190" spans="2:2" x14ac:dyDescent="0.45">
      <c r="B190" s="5" t="s">
        <v>284</v>
      </c>
    </row>
    <row r="191" spans="2:2" x14ac:dyDescent="0.45">
      <c r="B191" s="5" t="s">
        <v>285</v>
      </c>
    </row>
    <row r="192" spans="2:2" x14ac:dyDescent="0.45">
      <c r="B192" s="5" t="s">
        <v>286</v>
      </c>
    </row>
    <row r="196" spans="2:2" ht="17.649999999999999" x14ac:dyDescent="0.45">
      <c r="B196" s="6" t="s">
        <v>287</v>
      </c>
    </row>
    <row r="197" spans="2:2" x14ac:dyDescent="0.45">
      <c r="B197" s="5"/>
    </row>
    <row r="198" spans="2:2" x14ac:dyDescent="0.45">
      <c r="B198" s="5" t="s">
        <v>288</v>
      </c>
    </row>
    <row r="199" spans="2:2" x14ac:dyDescent="0.45">
      <c r="B199" s="5" t="s">
        <v>289</v>
      </c>
    </row>
    <row r="200" spans="2:2" x14ac:dyDescent="0.45">
      <c r="B200" s="5" t="s">
        <v>290</v>
      </c>
    </row>
    <row r="201" spans="2:2" x14ac:dyDescent="0.45">
      <c r="B201" s="5" t="s">
        <v>291</v>
      </c>
    </row>
    <row r="202" spans="2:2" x14ac:dyDescent="0.45">
      <c r="B202" s="5" t="s">
        <v>292</v>
      </c>
    </row>
    <row r="203" spans="2:2" x14ac:dyDescent="0.45">
      <c r="B203" s="5" t="s">
        <v>293</v>
      </c>
    </row>
    <row r="204" spans="2:2" x14ac:dyDescent="0.45">
      <c r="B204" s="5" t="s">
        <v>294</v>
      </c>
    </row>
    <row r="205" spans="2:2" x14ac:dyDescent="0.45">
      <c r="B205" s="5" t="s">
        <v>295</v>
      </c>
    </row>
    <row r="206" spans="2:2" x14ac:dyDescent="0.45">
      <c r="B206" s="5" t="s">
        <v>296</v>
      </c>
    </row>
    <row r="207" spans="2:2" x14ac:dyDescent="0.45">
      <c r="B207" s="5" t="s">
        <v>297</v>
      </c>
    </row>
    <row r="211" spans="2:2" ht="17.649999999999999" x14ac:dyDescent="0.45">
      <c r="B211" s="6" t="s">
        <v>298</v>
      </c>
    </row>
    <row r="212" spans="2:2" x14ac:dyDescent="0.45">
      <c r="B212" s="5"/>
    </row>
    <row r="213" spans="2:2" x14ac:dyDescent="0.45">
      <c r="B213" s="5" t="s">
        <v>299</v>
      </c>
    </row>
    <row r="214" spans="2:2" x14ac:dyDescent="0.45">
      <c r="B214" s="5" t="s">
        <v>300</v>
      </c>
    </row>
    <row r="215" spans="2:2" x14ac:dyDescent="0.45">
      <c r="B215" s="5" t="s">
        <v>301</v>
      </c>
    </row>
    <row r="216" spans="2:2" x14ac:dyDescent="0.45">
      <c r="B216" s="5" t="s">
        <v>302</v>
      </c>
    </row>
    <row r="217" spans="2:2" x14ac:dyDescent="0.45">
      <c r="B217" s="5" t="s">
        <v>303</v>
      </c>
    </row>
    <row r="218" spans="2:2" x14ac:dyDescent="0.45">
      <c r="B218" s="5" t="s">
        <v>94</v>
      </c>
    </row>
    <row r="219" spans="2:2" x14ac:dyDescent="0.45">
      <c r="B219" s="5" t="s">
        <v>304</v>
      </c>
    </row>
    <row r="220" spans="2:2" x14ac:dyDescent="0.45">
      <c r="B220" s="5" t="s">
        <v>305</v>
      </c>
    </row>
    <row r="221" spans="2:2" x14ac:dyDescent="0.45">
      <c r="B221" s="5" t="s">
        <v>306</v>
      </c>
    </row>
    <row r="222" spans="2:2" x14ac:dyDescent="0.45">
      <c r="B222" s="5" t="s">
        <v>307</v>
      </c>
    </row>
    <row r="226" spans="2:2" ht="17.649999999999999" x14ac:dyDescent="0.45">
      <c r="B226" s="6" t="s">
        <v>308</v>
      </c>
    </row>
    <row r="227" spans="2:2" x14ac:dyDescent="0.45">
      <c r="B227" s="5"/>
    </row>
    <row r="228" spans="2:2" x14ac:dyDescent="0.45">
      <c r="B228" s="5" t="s">
        <v>309</v>
      </c>
    </row>
    <row r="229" spans="2:2" x14ac:dyDescent="0.45">
      <c r="B229" s="5" t="s">
        <v>310</v>
      </c>
    </row>
    <row r="230" spans="2:2" x14ac:dyDescent="0.45">
      <c r="B230" s="5" t="s">
        <v>311</v>
      </c>
    </row>
    <row r="231" spans="2:2" x14ac:dyDescent="0.45">
      <c r="B231" s="5" t="s">
        <v>312</v>
      </c>
    </row>
    <row r="232" spans="2:2" x14ac:dyDescent="0.45">
      <c r="B232" s="5" t="s">
        <v>313</v>
      </c>
    </row>
    <row r="233" spans="2:2" x14ac:dyDescent="0.45">
      <c r="B233" s="5" t="s">
        <v>314</v>
      </c>
    </row>
    <row r="234" spans="2:2" x14ac:dyDescent="0.45">
      <c r="B234" s="5" t="s">
        <v>315</v>
      </c>
    </row>
    <row r="235" spans="2:2" x14ac:dyDescent="0.45">
      <c r="B235" s="5" t="s">
        <v>316</v>
      </c>
    </row>
    <row r="236" spans="2:2" x14ac:dyDescent="0.45">
      <c r="B236" s="5" t="s">
        <v>317</v>
      </c>
    </row>
    <row r="237" spans="2:2" x14ac:dyDescent="0.45">
      <c r="B237" s="5" t="s">
        <v>318</v>
      </c>
    </row>
    <row r="241" spans="2:2" ht="17.649999999999999" x14ac:dyDescent="0.45">
      <c r="B241" s="6" t="s">
        <v>319</v>
      </c>
    </row>
    <row r="242" spans="2:2" x14ac:dyDescent="0.45">
      <c r="B242" s="5"/>
    </row>
    <row r="243" spans="2:2" x14ac:dyDescent="0.45">
      <c r="B243" s="5" t="s">
        <v>320</v>
      </c>
    </row>
    <row r="244" spans="2:2" x14ac:dyDescent="0.45">
      <c r="B244" s="5" t="s">
        <v>321</v>
      </c>
    </row>
    <row r="245" spans="2:2" x14ac:dyDescent="0.45">
      <c r="B245" s="5" t="s">
        <v>322</v>
      </c>
    </row>
    <row r="246" spans="2:2" x14ac:dyDescent="0.45">
      <c r="B246" s="5" t="s">
        <v>323</v>
      </c>
    </row>
    <row r="247" spans="2:2" x14ac:dyDescent="0.45">
      <c r="B247" s="5" t="s">
        <v>324</v>
      </c>
    </row>
    <row r="248" spans="2:2" x14ac:dyDescent="0.45">
      <c r="B248" s="5" t="s">
        <v>325</v>
      </c>
    </row>
    <row r="249" spans="2:2" x14ac:dyDescent="0.45">
      <c r="B249" s="5" t="s">
        <v>326</v>
      </c>
    </row>
    <row r="250" spans="2:2" x14ac:dyDescent="0.45">
      <c r="B250" s="5" t="s">
        <v>327</v>
      </c>
    </row>
    <row r="251" spans="2:2" x14ac:dyDescent="0.45">
      <c r="B251" s="5" t="s">
        <v>328</v>
      </c>
    </row>
    <row r="252" spans="2:2" x14ac:dyDescent="0.45">
      <c r="B252" s="5" t="s">
        <v>329</v>
      </c>
    </row>
    <row r="256" spans="2:2" ht="17.649999999999999" x14ac:dyDescent="0.45">
      <c r="B256" s="6" t="s">
        <v>330</v>
      </c>
    </row>
    <row r="257" spans="2:2" x14ac:dyDescent="0.45">
      <c r="B257" s="5"/>
    </row>
    <row r="258" spans="2:2" x14ac:dyDescent="0.45">
      <c r="B258" s="5" t="s">
        <v>331</v>
      </c>
    </row>
    <row r="259" spans="2:2" x14ac:dyDescent="0.45">
      <c r="B259" s="5" t="s">
        <v>332</v>
      </c>
    </row>
    <row r="260" spans="2:2" x14ac:dyDescent="0.45">
      <c r="B260" s="5" t="s">
        <v>333</v>
      </c>
    </row>
    <row r="261" spans="2:2" x14ac:dyDescent="0.45">
      <c r="B261" s="5" t="s">
        <v>334</v>
      </c>
    </row>
    <row r="262" spans="2:2" x14ac:dyDescent="0.45">
      <c r="B262" s="5" t="s">
        <v>335</v>
      </c>
    </row>
    <row r="263" spans="2:2" x14ac:dyDescent="0.45">
      <c r="B263" s="5" t="s">
        <v>336</v>
      </c>
    </row>
    <row r="264" spans="2:2" x14ac:dyDescent="0.45">
      <c r="B264" s="5" t="s">
        <v>337</v>
      </c>
    </row>
    <row r="265" spans="2:2" x14ac:dyDescent="0.45">
      <c r="B265" s="5" t="s">
        <v>338</v>
      </c>
    </row>
    <row r="266" spans="2:2" x14ac:dyDescent="0.45">
      <c r="B266" s="5" t="s">
        <v>339</v>
      </c>
    </row>
    <row r="267" spans="2:2" x14ac:dyDescent="0.45">
      <c r="B267" s="5" t="s">
        <v>340</v>
      </c>
    </row>
    <row r="271" spans="2:2" ht="17.649999999999999" x14ac:dyDescent="0.45">
      <c r="B271" s="6" t="s">
        <v>341</v>
      </c>
    </row>
    <row r="272" spans="2:2" x14ac:dyDescent="0.45">
      <c r="B272" s="5"/>
    </row>
    <row r="273" spans="2:2" x14ac:dyDescent="0.45">
      <c r="B273" s="5" t="s">
        <v>342</v>
      </c>
    </row>
    <row r="274" spans="2:2" x14ac:dyDescent="0.45">
      <c r="B274" s="5" t="s">
        <v>343</v>
      </c>
    </row>
    <row r="275" spans="2:2" x14ac:dyDescent="0.45">
      <c r="B275" s="5" t="s">
        <v>344</v>
      </c>
    </row>
    <row r="276" spans="2:2" x14ac:dyDescent="0.45">
      <c r="B276" s="5" t="s">
        <v>345</v>
      </c>
    </row>
    <row r="277" spans="2:2" x14ac:dyDescent="0.45">
      <c r="B277" s="5" t="s">
        <v>346</v>
      </c>
    </row>
    <row r="278" spans="2:2" x14ac:dyDescent="0.45">
      <c r="B278" s="5" t="s">
        <v>347</v>
      </c>
    </row>
    <row r="279" spans="2:2" x14ac:dyDescent="0.45">
      <c r="B279" s="5" t="s">
        <v>348</v>
      </c>
    </row>
    <row r="280" spans="2:2" x14ac:dyDescent="0.45">
      <c r="B280" s="5" t="s">
        <v>349</v>
      </c>
    </row>
    <row r="281" spans="2:2" x14ac:dyDescent="0.45">
      <c r="B281" s="5" t="s">
        <v>350</v>
      </c>
    </row>
    <row r="282" spans="2:2" x14ac:dyDescent="0.45">
      <c r="B282" s="5" t="s">
        <v>351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837AC-6D74-4147-8043-B5A67090A995}">
  <dimension ref="B2:J121"/>
  <sheetViews>
    <sheetView topLeftCell="A102" zoomScale="190" zoomScaleNormal="190" workbookViewId="0">
      <selection activeCell="E109" sqref="E109"/>
    </sheetView>
  </sheetViews>
  <sheetFormatPr defaultRowHeight="14.25" x14ac:dyDescent="0.45"/>
  <cols>
    <col min="3" max="3" width="19.46484375" bestFit="1" customWidth="1"/>
  </cols>
  <sheetData>
    <row r="2" spans="2:7" x14ac:dyDescent="0.45">
      <c r="C2" t="s">
        <v>379</v>
      </c>
    </row>
    <row r="3" spans="2:7" x14ac:dyDescent="0.45">
      <c r="B3" t="s">
        <v>377</v>
      </c>
      <c r="C3" t="b">
        <v>1</v>
      </c>
      <c r="D3" t="s">
        <v>387</v>
      </c>
      <c r="E3">
        <v>1</v>
      </c>
      <c r="F3" t="s">
        <v>375</v>
      </c>
      <c r="G3" t="s">
        <v>381</v>
      </c>
    </row>
    <row r="4" spans="2:7" x14ac:dyDescent="0.45">
      <c r="B4" t="s">
        <v>378</v>
      </c>
      <c r="C4" t="b">
        <v>0</v>
      </c>
      <c r="D4" t="s">
        <v>388</v>
      </c>
      <c r="E4">
        <v>0</v>
      </c>
      <c r="F4" t="s">
        <v>376</v>
      </c>
      <c r="G4" t="s">
        <v>382</v>
      </c>
    </row>
    <row r="6" spans="2:7" x14ac:dyDescent="0.45">
      <c r="C6" t="s">
        <v>380</v>
      </c>
      <c r="D6" t="b">
        <f>1=1</f>
        <v>1</v>
      </c>
    </row>
    <row r="7" spans="2:7" x14ac:dyDescent="0.45">
      <c r="C7" t="s">
        <v>383</v>
      </c>
      <c r="D7" t="b">
        <f>1&gt;2</f>
        <v>0</v>
      </c>
    </row>
    <row r="9" spans="2:7" s="13" customFormat="1" x14ac:dyDescent="0.45"/>
    <row r="11" spans="2:7" x14ac:dyDescent="0.45">
      <c r="B11" t="b">
        <f>TRUE()</f>
        <v>1</v>
      </c>
    </row>
    <row r="13" spans="2:7" x14ac:dyDescent="0.45">
      <c r="B13" t="b">
        <f>FALSE()</f>
        <v>0</v>
      </c>
    </row>
    <row r="17" spans="2:10" s="13" customFormat="1" x14ac:dyDescent="0.45"/>
    <row r="19" spans="2:10" x14ac:dyDescent="0.45">
      <c r="B19" t="s">
        <v>389</v>
      </c>
    </row>
    <row r="20" spans="2:10" x14ac:dyDescent="0.45">
      <c r="B20" t="s">
        <v>390</v>
      </c>
    </row>
    <row r="21" spans="2:10" x14ac:dyDescent="0.45">
      <c r="B21" t="s">
        <v>391</v>
      </c>
    </row>
    <row r="23" spans="2:10" x14ac:dyDescent="0.45">
      <c r="C23" t="s">
        <v>380</v>
      </c>
      <c r="D23" t="b">
        <f>1=1</f>
        <v>1</v>
      </c>
      <c r="E23" t="b">
        <f>NOT(1=1)</f>
        <v>0</v>
      </c>
    </row>
    <row r="27" spans="2:10" s="13" customFormat="1" x14ac:dyDescent="0.45">
      <c r="B27" s="13" t="s">
        <v>92</v>
      </c>
      <c r="H27" s="13" t="s">
        <v>93</v>
      </c>
    </row>
    <row r="29" spans="2:10" x14ac:dyDescent="0.45">
      <c r="B29" t="s">
        <v>370</v>
      </c>
      <c r="C29" t="s">
        <v>371</v>
      </c>
      <c r="D29" t="s">
        <v>92</v>
      </c>
      <c r="H29" t="s">
        <v>370</v>
      </c>
      <c r="I29" t="s">
        <v>371</v>
      </c>
      <c r="J29" t="s">
        <v>93</v>
      </c>
    </row>
    <row r="30" spans="2:10" x14ac:dyDescent="0.45">
      <c r="B30" t="b">
        <v>1</v>
      </c>
      <c r="C30" t="b">
        <v>1</v>
      </c>
      <c r="D30" t="b">
        <f>OR(B30:C30)</f>
        <v>1</v>
      </c>
      <c r="H30" t="b">
        <v>1</v>
      </c>
      <c r="I30" t="b">
        <v>1</v>
      </c>
      <c r="J30" t="b">
        <f>AND(H30:I30)</f>
        <v>1</v>
      </c>
    </row>
    <row r="31" spans="2:10" x14ac:dyDescent="0.45">
      <c r="B31" t="b">
        <v>1</v>
      </c>
      <c r="C31" t="b">
        <v>0</v>
      </c>
      <c r="D31" t="b">
        <f t="shared" ref="D31:D33" si="0">OR(B31:C31)</f>
        <v>1</v>
      </c>
      <c r="H31" t="b">
        <v>1</v>
      </c>
      <c r="I31" t="b">
        <v>0</v>
      </c>
      <c r="J31" t="b">
        <f t="shared" ref="J31:J33" si="1">AND(H31:I31)</f>
        <v>0</v>
      </c>
    </row>
    <row r="32" spans="2:10" x14ac:dyDescent="0.45">
      <c r="B32" t="b">
        <v>0</v>
      </c>
      <c r="C32" t="b">
        <v>1</v>
      </c>
      <c r="D32" t="b">
        <f t="shared" si="0"/>
        <v>1</v>
      </c>
      <c r="H32" t="b">
        <v>0</v>
      </c>
      <c r="I32" t="b">
        <v>1</v>
      </c>
      <c r="J32" t="b">
        <f t="shared" si="1"/>
        <v>0</v>
      </c>
    </row>
    <row r="33" spans="2:10" x14ac:dyDescent="0.45">
      <c r="B33" t="b">
        <v>0</v>
      </c>
      <c r="C33" t="b">
        <v>0</v>
      </c>
      <c r="D33" t="b">
        <f t="shared" si="0"/>
        <v>0</v>
      </c>
      <c r="H33" t="b">
        <v>0</v>
      </c>
      <c r="I33" t="b">
        <v>0</v>
      </c>
      <c r="J33" t="b">
        <f t="shared" si="1"/>
        <v>0</v>
      </c>
    </row>
    <row r="35" spans="2:10" x14ac:dyDescent="0.45">
      <c r="B35" s="14" t="s">
        <v>392</v>
      </c>
      <c r="C35" s="14"/>
      <c r="D35" s="14"/>
      <c r="H35" s="14" t="s">
        <v>393</v>
      </c>
      <c r="I35" s="14"/>
      <c r="J35" s="14"/>
    </row>
    <row r="36" spans="2:10" x14ac:dyDescent="0.45">
      <c r="B36" s="14"/>
      <c r="C36" s="14"/>
      <c r="D36" s="14"/>
      <c r="H36" s="14"/>
      <c r="I36" s="14"/>
      <c r="J36" s="14"/>
    </row>
    <row r="37" spans="2:10" x14ac:dyDescent="0.45">
      <c r="B37" s="14"/>
      <c r="C37" s="14"/>
      <c r="D37" s="14"/>
      <c r="H37" s="14"/>
      <c r="I37" s="14"/>
      <c r="J37" s="14"/>
    </row>
    <row r="38" spans="2:10" x14ac:dyDescent="0.45">
      <c r="B38" s="14"/>
      <c r="C38" s="14"/>
      <c r="D38" s="14"/>
      <c r="H38" s="14"/>
      <c r="I38" s="14"/>
      <c r="J38" s="14"/>
    </row>
    <row r="40" spans="2:10" x14ac:dyDescent="0.45">
      <c r="B40" t="b">
        <v>1</v>
      </c>
      <c r="C40" t="b">
        <v>0</v>
      </c>
    </row>
    <row r="41" spans="2:10" x14ac:dyDescent="0.45">
      <c r="B41" t="s">
        <v>380</v>
      </c>
      <c r="C41" t="s">
        <v>383</v>
      </c>
      <c r="E41" t="s">
        <v>370</v>
      </c>
      <c r="F41" t="s">
        <v>371</v>
      </c>
      <c r="G41" t="s">
        <v>92</v>
      </c>
      <c r="H41" t="s">
        <v>394</v>
      </c>
    </row>
    <row r="42" spans="2:10" x14ac:dyDescent="0.45">
      <c r="B42" t="b">
        <f>1=1</f>
        <v>1</v>
      </c>
      <c r="C42" t="b">
        <f>1&gt;2</f>
        <v>0</v>
      </c>
      <c r="E42" t="b">
        <v>1</v>
      </c>
      <c r="F42" t="b">
        <v>1</v>
      </c>
      <c r="G42" t="b">
        <f>OR(E42:F42)</f>
        <v>1</v>
      </c>
      <c r="H42" t="b">
        <f>OR(1=1,1&lt;2)</f>
        <v>1</v>
      </c>
    </row>
    <row r="43" spans="2:10" x14ac:dyDescent="0.45">
      <c r="E43" t="b">
        <v>1</v>
      </c>
      <c r="F43" t="b">
        <v>0</v>
      </c>
      <c r="G43" t="b">
        <f t="shared" ref="G43:G45" si="2">OR(E43:F43)</f>
        <v>1</v>
      </c>
      <c r="H43" t="b">
        <f>OR("Siraj"="Siraj","Siraj"="Ali")</f>
        <v>1</v>
      </c>
    </row>
    <row r="44" spans="2:10" x14ac:dyDescent="0.45">
      <c r="E44" t="b">
        <v>0</v>
      </c>
      <c r="F44" t="b">
        <v>1</v>
      </c>
      <c r="G44" t="b">
        <f t="shared" si="2"/>
        <v>1</v>
      </c>
      <c r="H44" t="b">
        <f>OR("Data Science"="Data Visualization",1=1)</f>
        <v>1</v>
      </c>
    </row>
    <row r="45" spans="2:10" x14ac:dyDescent="0.45">
      <c r="E45" t="b">
        <v>0</v>
      </c>
      <c r="F45" t="b">
        <v>0</v>
      </c>
      <c r="G45" t="b">
        <f t="shared" si="2"/>
        <v>0</v>
      </c>
      <c r="H45" t="b">
        <f>OR("Excel"="Power BI","1"=54)</f>
        <v>0</v>
      </c>
    </row>
    <row r="47" spans="2:10" x14ac:dyDescent="0.45">
      <c r="B47" s="15" t="s">
        <v>395</v>
      </c>
      <c r="C47" s="15"/>
      <c r="D47" s="15"/>
      <c r="E47" s="15"/>
      <c r="F47" s="15"/>
      <c r="G47" s="15"/>
      <c r="H47" s="15"/>
    </row>
    <row r="48" spans="2:10" x14ac:dyDescent="0.45">
      <c r="B48" s="15"/>
      <c r="C48" s="15"/>
      <c r="D48" s="15"/>
      <c r="E48" s="15"/>
      <c r="F48" s="15"/>
      <c r="G48" s="15"/>
      <c r="H48" s="15"/>
    </row>
    <row r="49" spans="2:8" x14ac:dyDescent="0.45">
      <c r="B49" s="15"/>
      <c r="C49" s="15"/>
      <c r="D49" s="15"/>
      <c r="E49" s="15"/>
      <c r="F49" s="15"/>
      <c r="G49" s="15"/>
      <c r="H49" s="15"/>
    </row>
    <row r="51" spans="2:8" x14ac:dyDescent="0.45">
      <c r="B51" t="s">
        <v>396</v>
      </c>
      <c r="C51" t="s">
        <v>399</v>
      </c>
    </row>
    <row r="52" spans="2:8" x14ac:dyDescent="0.45">
      <c r="B52" t="s">
        <v>398</v>
      </c>
      <c r="C52" t="s">
        <v>400</v>
      </c>
    </row>
    <row r="54" spans="2:8" x14ac:dyDescent="0.45">
      <c r="B54" s="15" t="s">
        <v>402</v>
      </c>
      <c r="C54" s="15"/>
      <c r="D54" s="15"/>
      <c r="E54" s="15"/>
      <c r="F54" s="15"/>
      <c r="G54" s="15"/>
      <c r="H54" s="15"/>
    </row>
    <row r="55" spans="2:8" x14ac:dyDescent="0.45">
      <c r="B55" s="15"/>
      <c r="C55" s="15"/>
      <c r="D55" s="15"/>
      <c r="E55" s="15"/>
      <c r="F55" s="15"/>
      <c r="G55" s="15"/>
      <c r="H55" s="15"/>
    </row>
    <row r="56" spans="2:8" x14ac:dyDescent="0.45">
      <c r="B56" s="15"/>
      <c r="C56" s="15"/>
      <c r="D56" s="15"/>
      <c r="E56" s="15"/>
      <c r="F56" s="15"/>
      <c r="G56" s="15"/>
      <c r="H56" s="15"/>
    </row>
    <row r="57" spans="2:8" x14ac:dyDescent="0.45">
      <c r="B57" s="15"/>
      <c r="C57" s="15"/>
      <c r="D57" s="15"/>
      <c r="E57" s="15"/>
      <c r="F57" s="15"/>
      <c r="G57" s="15"/>
      <c r="H57" s="15"/>
    </row>
    <row r="58" spans="2:8" x14ac:dyDescent="0.45">
      <c r="B58" s="15"/>
      <c r="C58" s="15"/>
      <c r="D58" s="15"/>
      <c r="E58" s="15"/>
      <c r="F58" s="15"/>
      <c r="G58" s="15"/>
      <c r="H58" s="15"/>
    </row>
    <row r="60" spans="2:8" x14ac:dyDescent="0.45">
      <c r="B60" t="s">
        <v>396</v>
      </c>
      <c r="C60" t="s">
        <v>404</v>
      </c>
    </row>
    <row r="61" spans="2:8" x14ac:dyDescent="0.45">
      <c r="B61" t="s">
        <v>398</v>
      </c>
      <c r="C61" t="s">
        <v>405</v>
      </c>
    </row>
    <row r="62" spans="2:8" x14ac:dyDescent="0.45">
      <c r="B62" t="s">
        <v>397</v>
      </c>
      <c r="C62" t="s">
        <v>406</v>
      </c>
    </row>
    <row r="65" spans="2:8" x14ac:dyDescent="0.45">
      <c r="B65" s="15" t="s">
        <v>407</v>
      </c>
      <c r="C65" s="15"/>
      <c r="D65" s="15"/>
      <c r="E65" s="15"/>
      <c r="F65" s="15"/>
      <c r="G65" s="15"/>
      <c r="H65" s="15"/>
    </row>
    <row r="66" spans="2:8" x14ac:dyDescent="0.45">
      <c r="B66" s="15"/>
      <c r="C66" s="15"/>
      <c r="D66" s="15"/>
      <c r="E66" s="15"/>
      <c r="F66" s="15"/>
      <c r="G66" s="15"/>
      <c r="H66" s="15"/>
    </row>
    <row r="67" spans="2:8" x14ac:dyDescent="0.45">
      <c r="B67" s="15"/>
      <c r="C67" s="15"/>
      <c r="D67" s="15"/>
      <c r="E67" s="15"/>
      <c r="F67" s="15"/>
      <c r="G67" s="15"/>
      <c r="H67" s="15"/>
    </row>
    <row r="69" spans="2:8" x14ac:dyDescent="0.45">
      <c r="B69" t="s">
        <v>396</v>
      </c>
      <c r="C69" t="s">
        <v>408</v>
      </c>
    </row>
    <row r="70" spans="2:8" x14ac:dyDescent="0.45">
      <c r="B70" t="s">
        <v>398</v>
      </c>
      <c r="C70" t="s">
        <v>409</v>
      </c>
    </row>
    <row r="73" spans="2:8" x14ac:dyDescent="0.45">
      <c r="B73" s="15" t="s">
        <v>283</v>
      </c>
      <c r="C73" s="15"/>
      <c r="D73" s="15"/>
      <c r="E73" s="15"/>
      <c r="F73" s="15"/>
      <c r="G73" s="15"/>
      <c r="H73" s="15"/>
    </row>
    <row r="74" spans="2:8" x14ac:dyDescent="0.45">
      <c r="B74" s="15"/>
      <c r="C74" s="15"/>
      <c r="D74" s="15"/>
      <c r="E74" s="15"/>
      <c r="F74" s="15"/>
      <c r="G74" s="15"/>
      <c r="H74" s="15"/>
    </row>
    <row r="75" spans="2:8" x14ac:dyDescent="0.45">
      <c r="B75" s="15"/>
      <c r="C75" s="15"/>
      <c r="D75" s="15"/>
      <c r="E75" s="15"/>
      <c r="F75" s="15"/>
      <c r="G75" s="15"/>
      <c r="H75" s="15"/>
    </row>
    <row r="77" spans="2:8" x14ac:dyDescent="0.45">
      <c r="B77" t="s">
        <v>396</v>
      </c>
      <c r="C77" t="s">
        <v>411</v>
      </c>
    </row>
    <row r="78" spans="2:8" x14ac:dyDescent="0.45">
      <c r="B78" t="s">
        <v>398</v>
      </c>
      <c r="C78" t="s">
        <v>412</v>
      </c>
    </row>
    <row r="84" spans="2:3" s="13" customFormat="1" x14ac:dyDescent="0.45"/>
    <row r="86" spans="2:3" x14ac:dyDescent="0.45">
      <c r="B86" t="s">
        <v>385</v>
      </c>
      <c r="C86" t="s">
        <v>386</v>
      </c>
    </row>
    <row r="87" spans="2:3" x14ac:dyDescent="0.45">
      <c r="C87" t="s">
        <v>413</v>
      </c>
    </row>
    <row r="88" spans="2:3" x14ac:dyDescent="0.45">
      <c r="C88" t="s">
        <v>414</v>
      </c>
    </row>
    <row r="90" spans="2:3" x14ac:dyDescent="0.45">
      <c r="B90" s="17" t="s">
        <v>102</v>
      </c>
      <c r="C90" s="17">
        <v>17</v>
      </c>
    </row>
    <row r="91" spans="2:3" x14ac:dyDescent="0.45">
      <c r="B91" s="18" t="s">
        <v>415</v>
      </c>
      <c r="C91" s="18" t="str">
        <f>IF(C90&gt;=18,"Ready to Vote","Have Patience")</f>
        <v>Have Patience</v>
      </c>
    </row>
    <row r="94" spans="2:3" x14ac:dyDescent="0.45">
      <c r="C94" cm="1" vm="1">
        <f t="array" ref="C94">_xlfn._xlws.PY(0,1)</f>
        <v>0</v>
      </c>
    </row>
    <row r="95" spans="2:3" x14ac:dyDescent="0.45">
      <c r="C95" cm="1" vm="1">
        <f t="array" ref="C95">_xlfn._xlws.PY(1,1,C90)</f>
        <v>0</v>
      </c>
    </row>
    <row r="99" spans="2:9" x14ac:dyDescent="0.45">
      <c r="B99" s="15" t="s">
        <v>257</v>
      </c>
      <c r="C99" s="15"/>
      <c r="D99" s="15"/>
      <c r="E99" s="15"/>
      <c r="F99" s="15"/>
      <c r="G99" s="15"/>
      <c r="H99" s="15"/>
      <c r="I99" s="15"/>
    </row>
    <row r="100" spans="2:9" x14ac:dyDescent="0.45">
      <c r="B100" s="15"/>
      <c r="C100" s="15"/>
      <c r="D100" s="15"/>
      <c r="E100" s="15"/>
      <c r="F100" s="15"/>
      <c r="G100" s="15"/>
      <c r="H100" s="15"/>
      <c r="I100" s="15"/>
    </row>
    <row r="101" spans="2:9" x14ac:dyDescent="0.45">
      <c r="B101" s="15"/>
      <c r="C101" s="15"/>
      <c r="D101" s="15"/>
      <c r="E101" s="15"/>
      <c r="F101" s="15"/>
      <c r="G101" s="15"/>
      <c r="H101" s="15"/>
      <c r="I101" s="15"/>
    </row>
    <row r="106" spans="2:9" x14ac:dyDescent="0.45">
      <c r="B106" s="10">
        <v>73949</v>
      </c>
      <c r="D106" t="str" cm="1">
        <f t="array" ref="D106:D121">IF(B106:B121&gt;80000,"Well Paid","Moderate")</f>
        <v>Moderate</v>
      </c>
    </row>
    <row r="107" spans="2:9" x14ac:dyDescent="0.45">
      <c r="B107" s="9">
        <v>106021</v>
      </c>
      <c r="D107" t="str">
        <v>Well Paid</v>
      </c>
    </row>
    <row r="108" spans="2:9" x14ac:dyDescent="0.45">
      <c r="B108" s="8">
        <v>78456</v>
      </c>
      <c r="D108" t="str">
        <v>Moderate</v>
      </c>
    </row>
    <row r="109" spans="2:9" x14ac:dyDescent="0.45">
      <c r="B109" s="9">
        <v>41944</v>
      </c>
      <c r="D109" t="str">
        <v>Moderate</v>
      </c>
    </row>
    <row r="110" spans="2:9" x14ac:dyDescent="0.45">
      <c r="B110" s="9">
        <v>72727</v>
      </c>
      <c r="D110" t="str">
        <v>Moderate</v>
      </c>
    </row>
    <row r="111" spans="2:9" x14ac:dyDescent="0.45">
      <c r="B111" s="8">
        <v>101312</v>
      </c>
      <c r="D111" t="str">
        <v>Well Paid</v>
      </c>
    </row>
    <row r="112" spans="2:9" x14ac:dyDescent="0.45">
      <c r="B112" s="8">
        <v>86699</v>
      </c>
      <c r="D112" t="str">
        <v>Well Paid</v>
      </c>
    </row>
    <row r="113" spans="2:4" x14ac:dyDescent="0.45">
      <c r="B113" s="8">
        <v>32224</v>
      </c>
      <c r="D113" t="str">
        <v>Moderate</v>
      </c>
    </row>
    <row r="114" spans="2:4" x14ac:dyDescent="0.45">
      <c r="B114" s="9">
        <v>59320</v>
      </c>
      <c r="D114" t="str">
        <v>Moderate</v>
      </c>
    </row>
    <row r="115" spans="2:4" x14ac:dyDescent="0.45">
      <c r="B115" s="9">
        <v>59336</v>
      </c>
      <c r="D115" t="str">
        <v>Moderate</v>
      </c>
    </row>
    <row r="116" spans="2:4" x14ac:dyDescent="0.45">
      <c r="B116" s="8">
        <v>61131</v>
      </c>
      <c r="D116" t="str">
        <v>Moderate</v>
      </c>
    </row>
    <row r="117" spans="2:4" x14ac:dyDescent="0.45">
      <c r="B117" s="9">
        <v>107487</v>
      </c>
      <c r="D117" t="str">
        <v>Well Paid</v>
      </c>
    </row>
    <row r="118" spans="2:4" x14ac:dyDescent="0.45">
      <c r="B118" s="9">
        <v>49799</v>
      </c>
      <c r="D118" t="str">
        <v>Moderate</v>
      </c>
    </row>
    <row r="119" spans="2:4" x14ac:dyDescent="0.45">
      <c r="B119" s="9">
        <v>89500</v>
      </c>
      <c r="D119" t="str">
        <v>Well Paid</v>
      </c>
    </row>
    <row r="120" spans="2:4" x14ac:dyDescent="0.45">
      <c r="B120" s="8">
        <v>82887</v>
      </c>
      <c r="D120" t="str">
        <v>Well Paid</v>
      </c>
    </row>
    <row r="121" spans="2:4" x14ac:dyDescent="0.45">
      <c r="B121" s="8">
        <v>40503</v>
      </c>
      <c r="D121" t="str">
        <v>Moderate</v>
      </c>
    </row>
  </sheetData>
  <mergeCells count="7">
    <mergeCell ref="B99:I101"/>
    <mergeCell ref="B35:D38"/>
    <mergeCell ref="H35:J38"/>
    <mergeCell ref="B47:H49"/>
    <mergeCell ref="B54:H58"/>
    <mergeCell ref="B65:H67"/>
    <mergeCell ref="B73:H75"/>
  </mergeCell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3F35-4AE1-432A-A62B-0BF2BAF82C00}">
  <dimension ref="A1:K154"/>
  <sheetViews>
    <sheetView workbookViewId="0">
      <selection activeCell="N29" sqref="N29"/>
    </sheetView>
  </sheetViews>
  <sheetFormatPr defaultRowHeight="14.25" x14ac:dyDescent="0.45"/>
  <cols>
    <col min="1" max="11" width="14.59765625" customWidth="1"/>
  </cols>
  <sheetData>
    <row r="1" spans="1:11" x14ac:dyDescent="0.45">
      <c r="A1" s="21" t="s">
        <v>425</v>
      </c>
      <c r="E1" s="21"/>
    </row>
    <row r="2" spans="1:11" x14ac:dyDescent="0.45">
      <c r="A2" t="s">
        <v>424</v>
      </c>
      <c r="B2" t="s">
        <v>423</v>
      </c>
      <c r="C2" t="s">
        <v>422</v>
      </c>
      <c r="D2" t="s">
        <v>421</v>
      </c>
      <c r="E2" t="s">
        <v>420</v>
      </c>
      <c r="G2" s="20" t="s">
        <v>426</v>
      </c>
      <c r="H2" s="20"/>
    </row>
    <row r="3" spans="1:11" x14ac:dyDescent="0.45">
      <c r="A3">
        <v>5.0999999999999996</v>
      </c>
      <c r="B3">
        <v>3.5</v>
      </c>
      <c r="C3">
        <v>1.4</v>
      </c>
      <c r="D3">
        <v>0.2</v>
      </c>
      <c r="E3" t="s">
        <v>419</v>
      </c>
      <c r="G3" t="e" cm="1" vm="2">
        <f t="array" ref="G3">_xlfn._xlws.PY(2,1,IrisDataSet2[#All])</f>
        <v>#VALUE!</v>
      </c>
    </row>
    <row r="4" spans="1:11" x14ac:dyDescent="0.45">
      <c r="A4">
        <v>4.9000000000000004</v>
      </c>
      <c r="B4">
        <v>3</v>
      </c>
      <c r="C4">
        <v>1.4</v>
      </c>
      <c r="D4">
        <v>0.2</v>
      </c>
      <c r="E4" t="s">
        <v>419</v>
      </c>
    </row>
    <row r="5" spans="1:11" x14ac:dyDescent="0.45">
      <c r="A5">
        <v>4.7</v>
      </c>
      <c r="B5">
        <v>3.2</v>
      </c>
      <c r="C5">
        <v>1.3</v>
      </c>
      <c r="D5">
        <v>0.2</v>
      </c>
      <c r="E5" t="s">
        <v>419</v>
      </c>
      <c r="G5" s="20" t="s">
        <v>427</v>
      </c>
      <c r="H5" s="20"/>
    </row>
    <row r="6" spans="1:11" x14ac:dyDescent="0.45">
      <c r="A6">
        <v>4.5999999999999996</v>
      </c>
      <c r="B6">
        <v>3.1</v>
      </c>
      <c r="C6">
        <v>1.5</v>
      </c>
      <c r="D6">
        <v>0.2</v>
      </c>
      <c r="E6" t="s">
        <v>419</v>
      </c>
      <c r="G6" t="str" cm="1">
        <f t="array" ref="G6:K14">_xlfn._xlws.PY(3,0)</f>
        <v/>
      </c>
      <c r="H6" t="str">
        <v>sepal_length</v>
      </c>
      <c r="I6" t="str">
        <v>sepal_width</v>
      </c>
      <c r="J6" t="str">
        <v>petal_length</v>
      </c>
      <c r="K6" t="str">
        <v>petal_width</v>
      </c>
    </row>
    <row r="7" spans="1:11" x14ac:dyDescent="0.45">
      <c r="A7">
        <v>5</v>
      </c>
      <c r="B7">
        <v>3.6</v>
      </c>
      <c r="C7">
        <v>1.4</v>
      </c>
      <c r="D7">
        <v>0.2</v>
      </c>
      <c r="E7" t="s">
        <v>419</v>
      </c>
      <c r="G7" t="str">
        <v>count</v>
      </c>
      <c r="H7">
        <v>150</v>
      </c>
      <c r="I7">
        <v>150</v>
      </c>
      <c r="J7">
        <v>150</v>
      </c>
      <c r="K7">
        <v>150</v>
      </c>
    </row>
    <row r="8" spans="1:11" x14ac:dyDescent="0.45">
      <c r="A8">
        <v>5.4</v>
      </c>
      <c r="B8">
        <v>3.9</v>
      </c>
      <c r="C8">
        <v>1.7</v>
      </c>
      <c r="D8">
        <v>0.4</v>
      </c>
      <c r="E8" t="s">
        <v>419</v>
      </c>
      <c r="G8" t="str">
        <v>mean</v>
      </c>
      <c r="H8">
        <v>5.8433333333333337</v>
      </c>
      <c r="I8">
        <v>3.0540000000000003</v>
      </c>
      <c r="J8">
        <v>3.7586666666666662</v>
      </c>
      <c r="K8">
        <v>1.1986666666666668</v>
      </c>
    </row>
    <row r="9" spans="1:11" x14ac:dyDescent="0.45">
      <c r="A9">
        <v>4.5999999999999996</v>
      </c>
      <c r="B9">
        <v>3.4</v>
      </c>
      <c r="C9">
        <v>1.4</v>
      </c>
      <c r="D9">
        <v>0.3</v>
      </c>
      <c r="E9" t="s">
        <v>419</v>
      </c>
      <c r="G9" t="str">
        <v>std</v>
      </c>
      <c r="H9">
        <v>0.82806612797786294</v>
      </c>
      <c r="I9">
        <v>0.43359431136217369</v>
      </c>
      <c r="J9">
        <v>1.7644204199522617</v>
      </c>
      <c r="K9">
        <v>0.76316074170084136</v>
      </c>
    </row>
    <row r="10" spans="1:11" x14ac:dyDescent="0.45">
      <c r="A10">
        <v>5</v>
      </c>
      <c r="B10">
        <v>3.4</v>
      </c>
      <c r="C10">
        <v>1.5</v>
      </c>
      <c r="D10">
        <v>0.2</v>
      </c>
      <c r="E10" t="s">
        <v>419</v>
      </c>
      <c r="G10" t="str">
        <v>min</v>
      </c>
      <c r="H10">
        <v>4.3</v>
      </c>
      <c r="I10">
        <v>2</v>
      </c>
      <c r="J10">
        <v>1</v>
      </c>
      <c r="K10">
        <v>0.1</v>
      </c>
    </row>
    <row r="11" spans="1:11" x14ac:dyDescent="0.45">
      <c r="A11">
        <v>4.4000000000000004</v>
      </c>
      <c r="B11">
        <v>2.9</v>
      </c>
      <c r="C11">
        <v>1.4</v>
      </c>
      <c r="D11">
        <v>0.2</v>
      </c>
      <c r="E11" t="s">
        <v>419</v>
      </c>
      <c r="G11" t="str">
        <v>25%</v>
      </c>
      <c r="H11">
        <v>5.0999999999999996</v>
      </c>
      <c r="I11">
        <v>2.8</v>
      </c>
      <c r="J11">
        <v>1.6</v>
      </c>
      <c r="K11">
        <v>0.3</v>
      </c>
    </row>
    <row r="12" spans="1:11" x14ac:dyDescent="0.45">
      <c r="A12">
        <v>4.9000000000000004</v>
      </c>
      <c r="B12">
        <v>3.1</v>
      </c>
      <c r="C12">
        <v>1.5</v>
      </c>
      <c r="D12">
        <v>0.1</v>
      </c>
      <c r="E12" t="s">
        <v>419</v>
      </c>
      <c r="G12" t="str">
        <v>50%</v>
      </c>
      <c r="H12">
        <v>5.8</v>
      </c>
      <c r="I12">
        <v>3</v>
      </c>
      <c r="J12">
        <v>4.3499999999999996</v>
      </c>
      <c r="K12">
        <v>1.3</v>
      </c>
    </row>
    <row r="13" spans="1:11" x14ac:dyDescent="0.45">
      <c r="A13">
        <v>5.4</v>
      </c>
      <c r="B13">
        <v>3.7</v>
      </c>
      <c r="C13">
        <v>1.5</v>
      </c>
      <c r="D13">
        <v>0.2</v>
      </c>
      <c r="E13" t="s">
        <v>419</v>
      </c>
      <c r="G13" t="str">
        <v>75%</v>
      </c>
      <c r="H13">
        <v>6.4</v>
      </c>
      <c r="I13">
        <v>3.3</v>
      </c>
      <c r="J13">
        <v>5.0999999999999996</v>
      </c>
      <c r="K13">
        <v>1.8</v>
      </c>
    </row>
    <row r="14" spans="1:11" x14ac:dyDescent="0.45">
      <c r="A14">
        <v>4.8</v>
      </c>
      <c r="B14">
        <v>3.4</v>
      </c>
      <c r="C14">
        <v>1.6</v>
      </c>
      <c r="D14">
        <v>0.2</v>
      </c>
      <c r="E14" t="s">
        <v>419</v>
      </c>
      <c r="G14" t="str">
        <v>max</v>
      </c>
      <c r="H14">
        <v>7.9</v>
      </c>
      <c r="I14">
        <v>4.4000000000000004</v>
      </c>
      <c r="J14">
        <v>6.9</v>
      </c>
      <c r="K14">
        <v>2.5</v>
      </c>
    </row>
    <row r="15" spans="1:11" x14ac:dyDescent="0.45">
      <c r="A15">
        <v>4.8</v>
      </c>
      <c r="B15">
        <v>3</v>
      </c>
      <c r="C15">
        <v>1.4</v>
      </c>
      <c r="D15">
        <v>0.1</v>
      </c>
      <c r="E15" t="s">
        <v>419</v>
      </c>
    </row>
    <row r="16" spans="1:11" x14ac:dyDescent="0.45">
      <c r="A16">
        <v>4.3</v>
      </c>
      <c r="B16">
        <v>3</v>
      </c>
      <c r="C16">
        <v>1.1000000000000001</v>
      </c>
      <c r="D16">
        <v>0.1</v>
      </c>
      <c r="E16" t="s">
        <v>419</v>
      </c>
    </row>
    <row r="17" spans="1:5" x14ac:dyDescent="0.45">
      <c r="A17">
        <v>5.8</v>
      </c>
      <c r="B17">
        <v>4</v>
      </c>
      <c r="C17">
        <v>1.2</v>
      </c>
      <c r="D17">
        <v>0.2</v>
      </c>
      <c r="E17" t="s">
        <v>419</v>
      </c>
    </row>
    <row r="18" spans="1:5" x14ac:dyDescent="0.45">
      <c r="A18">
        <v>5.7</v>
      </c>
      <c r="B18">
        <v>4.4000000000000004</v>
      </c>
      <c r="C18">
        <v>1.5</v>
      </c>
      <c r="D18">
        <v>0.4</v>
      </c>
      <c r="E18" t="s">
        <v>419</v>
      </c>
    </row>
    <row r="19" spans="1:5" x14ac:dyDescent="0.45">
      <c r="A19">
        <v>5.4</v>
      </c>
      <c r="B19">
        <v>3.9</v>
      </c>
      <c r="C19">
        <v>1.3</v>
      </c>
      <c r="D19">
        <v>0.4</v>
      </c>
      <c r="E19" t="s">
        <v>419</v>
      </c>
    </row>
    <row r="20" spans="1:5" x14ac:dyDescent="0.45">
      <c r="A20">
        <v>5.0999999999999996</v>
      </c>
      <c r="B20">
        <v>3.5</v>
      </c>
      <c r="C20">
        <v>1.4</v>
      </c>
      <c r="D20">
        <v>0.3</v>
      </c>
      <c r="E20" t="s">
        <v>419</v>
      </c>
    </row>
    <row r="21" spans="1:5" x14ac:dyDescent="0.45">
      <c r="A21">
        <v>5.7</v>
      </c>
      <c r="B21">
        <v>3.8</v>
      </c>
      <c r="C21">
        <v>1.7</v>
      </c>
      <c r="D21">
        <v>0.3</v>
      </c>
      <c r="E21" t="s">
        <v>419</v>
      </c>
    </row>
    <row r="22" spans="1:5" x14ac:dyDescent="0.45">
      <c r="A22">
        <v>5.0999999999999996</v>
      </c>
      <c r="B22">
        <v>3.8</v>
      </c>
      <c r="C22">
        <v>1.5</v>
      </c>
      <c r="D22">
        <v>0.3</v>
      </c>
      <c r="E22" t="s">
        <v>419</v>
      </c>
    </row>
    <row r="23" spans="1:5" x14ac:dyDescent="0.45">
      <c r="A23">
        <v>5.4</v>
      </c>
      <c r="B23">
        <v>3.4</v>
      </c>
      <c r="C23">
        <v>1.7</v>
      </c>
      <c r="D23">
        <v>0.2</v>
      </c>
      <c r="E23" t="s">
        <v>419</v>
      </c>
    </row>
    <row r="24" spans="1:5" x14ac:dyDescent="0.45">
      <c r="A24">
        <v>5.0999999999999996</v>
      </c>
      <c r="B24">
        <v>3.7</v>
      </c>
      <c r="C24">
        <v>1.5</v>
      </c>
      <c r="D24">
        <v>0.4</v>
      </c>
      <c r="E24" t="s">
        <v>419</v>
      </c>
    </row>
    <row r="25" spans="1:5" x14ac:dyDescent="0.45">
      <c r="A25">
        <v>4.5999999999999996</v>
      </c>
      <c r="B25">
        <v>3.6</v>
      </c>
      <c r="C25">
        <v>1</v>
      </c>
      <c r="D25">
        <v>0.2</v>
      </c>
      <c r="E25" t="s">
        <v>419</v>
      </c>
    </row>
    <row r="26" spans="1:5" x14ac:dyDescent="0.45">
      <c r="A26">
        <v>5.0999999999999996</v>
      </c>
      <c r="B26">
        <v>3.3</v>
      </c>
      <c r="C26">
        <v>1.7</v>
      </c>
      <c r="D26">
        <v>0.5</v>
      </c>
      <c r="E26" t="s">
        <v>419</v>
      </c>
    </row>
    <row r="27" spans="1:5" x14ac:dyDescent="0.45">
      <c r="A27">
        <v>4.8</v>
      </c>
      <c r="B27">
        <v>3.4</v>
      </c>
      <c r="C27">
        <v>1.9</v>
      </c>
      <c r="D27">
        <v>0.2</v>
      </c>
      <c r="E27" t="s">
        <v>419</v>
      </c>
    </row>
    <row r="28" spans="1:5" x14ac:dyDescent="0.45">
      <c r="A28">
        <v>5</v>
      </c>
      <c r="B28">
        <v>3</v>
      </c>
      <c r="C28">
        <v>1.6</v>
      </c>
      <c r="D28">
        <v>0.2</v>
      </c>
      <c r="E28" t="s">
        <v>419</v>
      </c>
    </row>
    <row r="29" spans="1:5" x14ac:dyDescent="0.45">
      <c r="A29">
        <v>5</v>
      </c>
      <c r="B29">
        <v>3.4</v>
      </c>
      <c r="C29">
        <v>1.6</v>
      </c>
      <c r="D29">
        <v>0.4</v>
      </c>
      <c r="E29" t="s">
        <v>419</v>
      </c>
    </row>
    <row r="30" spans="1:5" x14ac:dyDescent="0.45">
      <c r="A30">
        <v>5.2</v>
      </c>
      <c r="B30">
        <v>3.5</v>
      </c>
      <c r="C30">
        <v>1.5</v>
      </c>
      <c r="D30">
        <v>0.2</v>
      </c>
      <c r="E30" t="s">
        <v>419</v>
      </c>
    </row>
    <row r="31" spans="1:5" x14ac:dyDescent="0.45">
      <c r="A31">
        <v>5.2</v>
      </c>
      <c r="B31">
        <v>3.4</v>
      </c>
      <c r="C31">
        <v>1.4</v>
      </c>
      <c r="D31">
        <v>0.2</v>
      </c>
      <c r="E31" t="s">
        <v>419</v>
      </c>
    </row>
    <row r="32" spans="1:5" x14ac:dyDescent="0.45">
      <c r="A32">
        <v>4.7</v>
      </c>
      <c r="B32">
        <v>3.2</v>
      </c>
      <c r="C32">
        <v>1.6</v>
      </c>
      <c r="D32">
        <v>0.2</v>
      </c>
      <c r="E32" t="s">
        <v>419</v>
      </c>
    </row>
    <row r="33" spans="1:5" x14ac:dyDescent="0.45">
      <c r="A33">
        <v>4.8</v>
      </c>
      <c r="B33">
        <v>3.1</v>
      </c>
      <c r="C33">
        <v>1.6</v>
      </c>
      <c r="D33">
        <v>0.2</v>
      </c>
      <c r="E33" t="s">
        <v>419</v>
      </c>
    </row>
    <row r="34" spans="1:5" x14ac:dyDescent="0.45">
      <c r="A34">
        <v>5.4</v>
      </c>
      <c r="B34">
        <v>3.4</v>
      </c>
      <c r="C34">
        <v>1.5</v>
      </c>
      <c r="D34">
        <v>0.4</v>
      </c>
      <c r="E34" t="s">
        <v>419</v>
      </c>
    </row>
    <row r="35" spans="1:5" x14ac:dyDescent="0.45">
      <c r="A35">
        <v>5.2</v>
      </c>
      <c r="B35">
        <v>4.0999999999999996</v>
      </c>
      <c r="C35">
        <v>1.5</v>
      </c>
      <c r="D35">
        <v>0.1</v>
      </c>
      <c r="E35" t="s">
        <v>419</v>
      </c>
    </row>
    <row r="36" spans="1:5" x14ac:dyDescent="0.45">
      <c r="A36">
        <v>5.5</v>
      </c>
      <c r="B36">
        <v>4.2</v>
      </c>
      <c r="C36">
        <v>1.4</v>
      </c>
      <c r="D36">
        <v>0.2</v>
      </c>
      <c r="E36" t="s">
        <v>419</v>
      </c>
    </row>
    <row r="37" spans="1:5" x14ac:dyDescent="0.45">
      <c r="A37">
        <v>4.9000000000000004</v>
      </c>
      <c r="B37">
        <v>3.1</v>
      </c>
      <c r="C37">
        <v>1.5</v>
      </c>
      <c r="D37">
        <v>0.1</v>
      </c>
      <c r="E37" t="s">
        <v>419</v>
      </c>
    </row>
    <row r="38" spans="1:5" x14ac:dyDescent="0.45">
      <c r="A38">
        <v>5</v>
      </c>
      <c r="B38">
        <v>3.2</v>
      </c>
      <c r="C38">
        <v>1.2</v>
      </c>
      <c r="D38">
        <v>0.2</v>
      </c>
      <c r="E38" t="s">
        <v>419</v>
      </c>
    </row>
    <row r="39" spans="1:5" x14ac:dyDescent="0.45">
      <c r="A39">
        <v>5.5</v>
      </c>
      <c r="B39">
        <v>3.5</v>
      </c>
      <c r="C39">
        <v>1.3</v>
      </c>
      <c r="D39">
        <v>0.2</v>
      </c>
      <c r="E39" t="s">
        <v>419</v>
      </c>
    </row>
    <row r="40" spans="1:5" x14ac:dyDescent="0.45">
      <c r="A40">
        <v>4.9000000000000004</v>
      </c>
      <c r="B40">
        <v>3.1</v>
      </c>
      <c r="C40">
        <v>1.5</v>
      </c>
      <c r="D40">
        <v>0.1</v>
      </c>
      <c r="E40" t="s">
        <v>419</v>
      </c>
    </row>
    <row r="41" spans="1:5" x14ac:dyDescent="0.45">
      <c r="A41">
        <v>4.4000000000000004</v>
      </c>
      <c r="B41">
        <v>3</v>
      </c>
      <c r="C41">
        <v>1.3</v>
      </c>
      <c r="D41">
        <v>0.2</v>
      </c>
      <c r="E41" t="s">
        <v>419</v>
      </c>
    </row>
    <row r="42" spans="1:5" x14ac:dyDescent="0.45">
      <c r="A42">
        <v>5.0999999999999996</v>
      </c>
      <c r="B42">
        <v>3.4</v>
      </c>
      <c r="C42">
        <v>1.5</v>
      </c>
      <c r="D42">
        <v>0.2</v>
      </c>
      <c r="E42" t="s">
        <v>419</v>
      </c>
    </row>
    <row r="43" spans="1:5" x14ac:dyDescent="0.45">
      <c r="A43">
        <v>5</v>
      </c>
      <c r="B43">
        <v>3.5</v>
      </c>
      <c r="C43">
        <v>1.3</v>
      </c>
      <c r="D43">
        <v>0.3</v>
      </c>
      <c r="E43" t="s">
        <v>419</v>
      </c>
    </row>
    <row r="44" spans="1:5" x14ac:dyDescent="0.45">
      <c r="A44">
        <v>4.5</v>
      </c>
      <c r="B44">
        <v>2.2999999999999998</v>
      </c>
      <c r="C44">
        <v>1.3</v>
      </c>
      <c r="D44">
        <v>0.3</v>
      </c>
      <c r="E44" t="s">
        <v>419</v>
      </c>
    </row>
    <row r="45" spans="1:5" x14ac:dyDescent="0.45">
      <c r="A45">
        <v>4.4000000000000004</v>
      </c>
      <c r="B45">
        <v>3.2</v>
      </c>
      <c r="C45">
        <v>1.3</v>
      </c>
      <c r="D45">
        <v>0.2</v>
      </c>
      <c r="E45" t="s">
        <v>419</v>
      </c>
    </row>
    <row r="46" spans="1:5" x14ac:dyDescent="0.45">
      <c r="A46">
        <v>5</v>
      </c>
      <c r="B46">
        <v>3.5</v>
      </c>
      <c r="C46">
        <v>1.6</v>
      </c>
      <c r="D46">
        <v>0.6</v>
      </c>
      <c r="E46" t="s">
        <v>419</v>
      </c>
    </row>
    <row r="47" spans="1:5" x14ac:dyDescent="0.45">
      <c r="A47">
        <v>5.0999999999999996</v>
      </c>
      <c r="B47">
        <v>3.8</v>
      </c>
      <c r="C47">
        <v>1.9</v>
      </c>
      <c r="D47">
        <v>0.4</v>
      </c>
      <c r="E47" t="s">
        <v>419</v>
      </c>
    </row>
    <row r="48" spans="1:5" x14ac:dyDescent="0.45">
      <c r="A48">
        <v>4.8</v>
      </c>
      <c r="B48">
        <v>3</v>
      </c>
      <c r="C48">
        <v>1.4</v>
      </c>
      <c r="D48">
        <v>0.3</v>
      </c>
      <c r="E48" t="s">
        <v>419</v>
      </c>
    </row>
    <row r="49" spans="1:5" x14ac:dyDescent="0.45">
      <c r="A49">
        <v>5.0999999999999996</v>
      </c>
      <c r="B49">
        <v>3.8</v>
      </c>
      <c r="C49">
        <v>1.6</v>
      </c>
      <c r="D49">
        <v>0.2</v>
      </c>
      <c r="E49" t="s">
        <v>419</v>
      </c>
    </row>
    <row r="50" spans="1:5" x14ac:dyDescent="0.45">
      <c r="A50">
        <v>4.5999999999999996</v>
      </c>
      <c r="B50">
        <v>3.2</v>
      </c>
      <c r="C50">
        <v>1.4</v>
      </c>
      <c r="D50">
        <v>0.2</v>
      </c>
      <c r="E50" t="s">
        <v>419</v>
      </c>
    </row>
    <row r="51" spans="1:5" x14ac:dyDescent="0.45">
      <c r="A51">
        <v>5.3</v>
      </c>
      <c r="B51">
        <v>3.7</v>
      </c>
      <c r="C51">
        <v>1.5</v>
      </c>
      <c r="D51">
        <v>0.2</v>
      </c>
      <c r="E51" t="s">
        <v>419</v>
      </c>
    </row>
    <row r="52" spans="1:5" x14ac:dyDescent="0.45">
      <c r="A52">
        <v>5</v>
      </c>
      <c r="B52">
        <v>3.3</v>
      </c>
      <c r="C52">
        <v>1.4</v>
      </c>
      <c r="D52">
        <v>0.2</v>
      </c>
      <c r="E52" t="s">
        <v>419</v>
      </c>
    </row>
    <row r="53" spans="1:5" x14ac:dyDescent="0.45">
      <c r="A53">
        <v>7</v>
      </c>
      <c r="B53">
        <v>3.2</v>
      </c>
      <c r="C53">
        <v>4.7</v>
      </c>
      <c r="D53">
        <v>1.4</v>
      </c>
      <c r="E53" t="s">
        <v>418</v>
      </c>
    </row>
    <row r="54" spans="1:5" x14ac:dyDescent="0.45">
      <c r="A54">
        <v>6.4</v>
      </c>
      <c r="B54">
        <v>3.2</v>
      </c>
      <c r="C54">
        <v>4.5</v>
      </c>
      <c r="D54">
        <v>1.5</v>
      </c>
      <c r="E54" t="s">
        <v>418</v>
      </c>
    </row>
    <row r="55" spans="1:5" x14ac:dyDescent="0.45">
      <c r="A55">
        <v>6.9</v>
      </c>
      <c r="B55">
        <v>3.1</v>
      </c>
      <c r="C55">
        <v>4.9000000000000004</v>
      </c>
      <c r="D55">
        <v>1.5</v>
      </c>
      <c r="E55" t="s">
        <v>418</v>
      </c>
    </row>
    <row r="56" spans="1:5" x14ac:dyDescent="0.45">
      <c r="A56">
        <v>5.5</v>
      </c>
      <c r="B56">
        <v>2.2999999999999998</v>
      </c>
      <c r="C56">
        <v>4</v>
      </c>
      <c r="D56">
        <v>1.3</v>
      </c>
      <c r="E56" t="s">
        <v>418</v>
      </c>
    </row>
    <row r="57" spans="1:5" x14ac:dyDescent="0.45">
      <c r="A57">
        <v>6.5</v>
      </c>
      <c r="B57">
        <v>2.8</v>
      </c>
      <c r="C57">
        <v>4.5999999999999996</v>
      </c>
      <c r="D57">
        <v>1.5</v>
      </c>
      <c r="E57" t="s">
        <v>418</v>
      </c>
    </row>
    <row r="58" spans="1:5" x14ac:dyDescent="0.45">
      <c r="A58">
        <v>5.7</v>
      </c>
      <c r="B58">
        <v>2.8</v>
      </c>
      <c r="C58">
        <v>4.5</v>
      </c>
      <c r="D58">
        <v>1.3</v>
      </c>
      <c r="E58" t="s">
        <v>418</v>
      </c>
    </row>
    <row r="59" spans="1:5" x14ac:dyDescent="0.45">
      <c r="A59">
        <v>6.3</v>
      </c>
      <c r="B59">
        <v>3.3</v>
      </c>
      <c r="C59">
        <v>4.7</v>
      </c>
      <c r="D59">
        <v>1.6</v>
      </c>
      <c r="E59" t="s">
        <v>418</v>
      </c>
    </row>
    <row r="60" spans="1:5" x14ac:dyDescent="0.45">
      <c r="A60">
        <v>4.9000000000000004</v>
      </c>
      <c r="B60">
        <v>2.4</v>
      </c>
      <c r="C60">
        <v>3.3</v>
      </c>
      <c r="D60">
        <v>1</v>
      </c>
      <c r="E60" t="s">
        <v>418</v>
      </c>
    </row>
    <row r="61" spans="1:5" x14ac:dyDescent="0.45">
      <c r="A61">
        <v>6.6</v>
      </c>
      <c r="B61">
        <v>2.9</v>
      </c>
      <c r="C61">
        <v>4.5999999999999996</v>
      </c>
      <c r="D61">
        <v>1.3</v>
      </c>
      <c r="E61" t="s">
        <v>418</v>
      </c>
    </row>
    <row r="62" spans="1:5" x14ac:dyDescent="0.45">
      <c r="A62">
        <v>5.2</v>
      </c>
      <c r="B62">
        <v>2.7</v>
      </c>
      <c r="C62">
        <v>3.9</v>
      </c>
      <c r="D62">
        <v>1.4</v>
      </c>
      <c r="E62" t="s">
        <v>418</v>
      </c>
    </row>
    <row r="63" spans="1:5" x14ac:dyDescent="0.45">
      <c r="A63">
        <v>5</v>
      </c>
      <c r="B63">
        <v>2</v>
      </c>
      <c r="C63">
        <v>3.5</v>
      </c>
      <c r="D63">
        <v>1</v>
      </c>
      <c r="E63" t="s">
        <v>418</v>
      </c>
    </row>
    <row r="64" spans="1:5" x14ac:dyDescent="0.45">
      <c r="A64">
        <v>5.9</v>
      </c>
      <c r="B64">
        <v>3</v>
      </c>
      <c r="C64">
        <v>4.2</v>
      </c>
      <c r="D64">
        <v>1.5</v>
      </c>
      <c r="E64" t="s">
        <v>418</v>
      </c>
    </row>
    <row r="65" spans="1:5" x14ac:dyDescent="0.45">
      <c r="A65">
        <v>6</v>
      </c>
      <c r="B65">
        <v>2.2000000000000002</v>
      </c>
      <c r="C65">
        <v>4</v>
      </c>
      <c r="D65">
        <v>1</v>
      </c>
      <c r="E65" t="s">
        <v>418</v>
      </c>
    </row>
    <row r="66" spans="1:5" x14ac:dyDescent="0.45">
      <c r="A66">
        <v>6.1</v>
      </c>
      <c r="B66">
        <v>2.9</v>
      </c>
      <c r="C66">
        <v>4.7</v>
      </c>
      <c r="D66">
        <v>1.4</v>
      </c>
      <c r="E66" t="s">
        <v>418</v>
      </c>
    </row>
    <row r="67" spans="1:5" x14ac:dyDescent="0.45">
      <c r="A67">
        <v>5.6</v>
      </c>
      <c r="B67">
        <v>2.9</v>
      </c>
      <c r="C67">
        <v>3.6</v>
      </c>
      <c r="D67">
        <v>1.3</v>
      </c>
      <c r="E67" t="s">
        <v>418</v>
      </c>
    </row>
    <row r="68" spans="1:5" x14ac:dyDescent="0.45">
      <c r="A68">
        <v>6.7</v>
      </c>
      <c r="B68">
        <v>3.1</v>
      </c>
      <c r="C68">
        <v>4.4000000000000004</v>
      </c>
      <c r="D68">
        <v>1.4</v>
      </c>
      <c r="E68" t="s">
        <v>418</v>
      </c>
    </row>
    <row r="69" spans="1:5" x14ac:dyDescent="0.45">
      <c r="A69">
        <v>5.6</v>
      </c>
      <c r="B69">
        <v>3</v>
      </c>
      <c r="C69">
        <v>4.5</v>
      </c>
      <c r="D69">
        <v>1.5</v>
      </c>
      <c r="E69" t="s">
        <v>418</v>
      </c>
    </row>
    <row r="70" spans="1:5" x14ac:dyDescent="0.45">
      <c r="A70">
        <v>5.8</v>
      </c>
      <c r="B70">
        <v>2.7</v>
      </c>
      <c r="C70">
        <v>4.0999999999999996</v>
      </c>
      <c r="D70">
        <v>1</v>
      </c>
      <c r="E70" t="s">
        <v>418</v>
      </c>
    </row>
    <row r="71" spans="1:5" x14ac:dyDescent="0.45">
      <c r="A71">
        <v>6.2</v>
      </c>
      <c r="B71">
        <v>2.2000000000000002</v>
      </c>
      <c r="C71">
        <v>4.5</v>
      </c>
      <c r="D71">
        <v>1.5</v>
      </c>
      <c r="E71" t="s">
        <v>418</v>
      </c>
    </row>
    <row r="72" spans="1:5" x14ac:dyDescent="0.45">
      <c r="A72">
        <v>5.6</v>
      </c>
      <c r="B72">
        <v>2.5</v>
      </c>
      <c r="C72">
        <v>3.9</v>
      </c>
      <c r="D72">
        <v>1.1000000000000001</v>
      </c>
      <c r="E72" t="s">
        <v>418</v>
      </c>
    </row>
    <row r="73" spans="1:5" x14ac:dyDescent="0.45">
      <c r="A73">
        <v>5.9</v>
      </c>
      <c r="B73">
        <v>3.2</v>
      </c>
      <c r="C73">
        <v>4.8</v>
      </c>
      <c r="D73">
        <v>1.8</v>
      </c>
      <c r="E73" t="s">
        <v>418</v>
      </c>
    </row>
    <row r="74" spans="1:5" x14ac:dyDescent="0.45">
      <c r="A74">
        <v>6.1</v>
      </c>
      <c r="B74">
        <v>2.8</v>
      </c>
      <c r="C74">
        <v>4</v>
      </c>
      <c r="D74">
        <v>1.3</v>
      </c>
      <c r="E74" t="s">
        <v>418</v>
      </c>
    </row>
    <row r="75" spans="1:5" x14ac:dyDescent="0.45">
      <c r="A75">
        <v>6.3</v>
      </c>
      <c r="B75">
        <v>2.5</v>
      </c>
      <c r="C75">
        <v>4.9000000000000004</v>
      </c>
      <c r="D75">
        <v>1.5</v>
      </c>
      <c r="E75" t="s">
        <v>418</v>
      </c>
    </row>
    <row r="76" spans="1:5" x14ac:dyDescent="0.45">
      <c r="A76">
        <v>6.1</v>
      </c>
      <c r="B76">
        <v>2.8</v>
      </c>
      <c r="C76">
        <v>4.7</v>
      </c>
      <c r="D76">
        <v>1.2</v>
      </c>
      <c r="E76" t="s">
        <v>418</v>
      </c>
    </row>
    <row r="77" spans="1:5" x14ac:dyDescent="0.45">
      <c r="A77">
        <v>6.4</v>
      </c>
      <c r="B77">
        <v>2.9</v>
      </c>
      <c r="C77">
        <v>4.3</v>
      </c>
      <c r="D77">
        <v>1.3</v>
      </c>
      <c r="E77" t="s">
        <v>418</v>
      </c>
    </row>
    <row r="78" spans="1:5" x14ac:dyDescent="0.45">
      <c r="A78">
        <v>6.6</v>
      </c>
      <c r="B78">
        <v>3</v>
      </c>
      <c r="C78">
        <v>4.4000000000000004</v>
      </c>
      <c r="D78">
        <v>1.4</v>
      </c>
      <c r="E78" t="s">
        <v>418</v>
      </c>
    </row>
    <row r="79" spans="1:5" x14ac:dyDescent="0.45">
      <c r="A79">
        <v>6.8</v>
      </c>
      <c r="B79">
        <v>2.8</v>
      </c>
      <c r="C79">
        <v>4.8</v>
      </c>
      <c r="D79">
        <v>1.4</v>
      </c>
      <c r="E79" t="s">
        <v>418</v>
      </c>
    </row>
    <row r="80" spans="1:5" x14ac:dyDescent="0.45">
      <c r="A80">
        <v>6.7</v>
      </c>
      <c r="B80">
        <v>3</v>
      </c>
      <c r="C80">
        <v>5</v>
      </c>
      <c r="D80">
        <v>1.7</v>
      </c>
      <c r="E80" t="s">
        <v>418</v>
      </c>
    </row>
    <row r="81" spans="1:5" x14ac:dyDescent="0.45">
      <c r="A81">
        <v>6</v>
      </c>
      <c r="B81">
        <v>2.9</v>
      </c>
      <c r="C81">
        <v>4.5</v>
      </c>
      <c r="D81">
        <v>1.5</v>
      </c>
      <c r="E81" t="s">
        <v>418</v>
      </c>
    </row>
    <row r="82" spans="1:5" x14ac:dyDescent="0.45">
      <c r="A82">
        <v>5.7</v>
      </c>
      <c r="B82">
        <v>2.6</v>
      </c>
      <c r="C82">
        <v>3.5</v>
      </c>
      <c r="D82">
        <v>1</v>
      </c>
      <c r="E82" t="s">
        <v>418</v>
      </c>
    </row>
    <row r="83" spans="1:5" x14ac:dyDescent="0.45">
      <c r="A83">
        <v>5.5</v>
      </c>
      <c r="B83">
        <v>2.4</v>
      </c>
      <c r="C83">
        <v>3.8</v>
      </c>
      <c r="D83">
        <v>1.1000000000000001</v>
      </c>
      <c r="E83" t="s">
        <v>418</v>
      </c>
    </row>
    <row r="84" spans="1:5" x14ac:dyDescent="0.45">
      <c r="A84">
        <v>5.5</v>
      </c>
      <c r="B84">
        <v>2.4</v>
      </c>
      <c r="C84">
        <v>3.7</v>
      </c>
      <c r="D84">
        <v>1</v>
      </c>
      <c r="E84" t="s">
        <v>418</v>
      </c>
    </row>
    <row r="85" spans="1:5" x14ac:dyDescent="0.45">
      <c r="A85">
        <v>5.8</v>
      </c>
      <c r="B85">
        <v>2.7</v>
      </c>
      <c r="C85">
        <v>3.9</v>
      </c>
      <c r="D85">
        <v>1.2</v>
      </c>
      <c r="E85" t="s">
        <v>418</v>
      </c>
    </row>
    <row r="86" spans="1:5" x14ac:dyDescent="0.45">
      <c r="A86">
        <v>6</v>
      </c>
      <c r="B86">
        <v>2.7</v>
      </c>
      <c r="C86">
        <v>5.0999999999999996</v>
      </c>
      <c r="D86">
        <v>1.6</v>
      </c>
      <c r="E86" t="s">
        <v>418</v>
      </c>
    </row>
    <row r="87" spans="1:5" x14ac:dyDescent="0.45">
      <c r="A87">
        <v>5.4</v>
      </c>
      <c r="B87">
        <v>3</v>
      </c>
      <c r="C87">
        <v>4.5</v>
      </c>
      <c r="D87">
        <v>1.5</v>
      </c>
      <c r="E87" t="s">
        <v>418</v>
      </c>
    </row>
    <row r="88" spans="1:5" x14ac:dyDescent="0.45">
      <c r="A88">
        <v>6</v>
      </c>
      <c r="B88">
        <v>3.4</v>
      </c>
      <c r="C88">
        <v>4.5</v>
      </c>
      <c r="D88">
        <v>1.6</v>
      </c>
      <c r="E88" t="s">
        <v>418</v>
      </c>
    </row>
    <row r="89" spans="1:5" x14ac:dyDescent="0.45">
      <c r="A89">
        <v>6.7</v>
      </c>
      <c r="B89">
        <v>3.1</v>
      </c>
      <c r="C89">
        <v>4.7</v>
      </c>
      <c r="D89">
        <v>1.5</v>
      </c>
      <c r="E89" t="s">
        <v>418</v>
      </c>
    </row>
    <row r="90" spans="1:5" x14ac:dyDescent="0.45">
      <c r="A90">
        <v>6.3</v>
      </c>
      <c r="B90">
        <v>2.2999999999999998</v>
      </c>
      <c r="C90">
        <v>4.4000000000000004</v>
      </c>
      <c r="D90">
        <v>1.3</v>
      </c>
      <c r="E90" t="s">
        <v>418</v>
      </c>
    </row>
    <row r="91" spans="1:5" x14ac:dyDescent="0.45">
      <c r="A91">
        <v>5.6</v>
      </c>
      <c r="B91">
        <v>3</v>
      </c>
      <c r="C91">
        <v>4.0999999999999996</v>
      </c>
      <c r="D91">
        <v>1.3</v>
      </c>
      <c r="E91" t="s">
        <v>418</v>
      </c>
    </row>
    <row r="92" spans="1:5" x14ac:dyDescent="0.45">
      <c r="A92">
        <v>5.5</v>
      </c>
      <c r="B92">
        <v>2.5</v>
      </c>
      <c r="C92">
        <v>4</v>
      </c>
      <c r="D92">
        <v>1.3</v>
      </c>
      <c r="E92" t="s">
        <v>418</v>
      </c>
    </row>
    <row r="93" spans="1:5" x14ac:dyDescent="0.45">
      <c r="A93">
        <v>5.5</v>
      </c>
      <c r="B93">
        <v>2.6</v>
      </c>
      <c r="C93">
        <v>4.4000000000000004</v>
      </c>
      <c r="D93">
        <v>1.2</v>
      </c>
      <c r="E93" t="s">
        <v>418</v>
      </c>
    </row>
    <row r="94" spans="1:5" x14ac:dyDescent="0.45">
      <c r="A94">
        <v>6.1</v>
      </c>
      <c r="B94">
        <v>3</v>
      </c>
      <c r="C94">
        <v>4.5999999999999996</v>
      </c>
      <c r="D94">
        <v>1.4</v>
      </c>
      <c r="E94" t="s">
        <v>418</v>
      </c>
    </row>
    <row r="95" spans="1:5" x14ac:dyDescent="0.45">
      <c r="A95">
        <v>5.8</v>
      </c>
      <c r="B95">
        <v>2.6</v>
      </c>
      <c r="C95">
        <v>4</v>
      </c>
      <c r="D95">
        <v>1.2</v>
      </c>
      <c r="E95" t="s">
        <v>418</v>
      </c>
    </row>
    <row r="96" spans="1:5" x14ac:dyDescent="0.45">
      <c r="A96">
        <v>5</v>
      </c>
      <c r="B96">
        <v>2.2999999999999998</v>
      </c>
      <c r="C96">
        <v>3.3</v>
      </c>
      <c r="D96">
        <v>1</v>
      </c>
      <c r="E96" t="s">
        <v>418</v>
      </c>
    </row>
    <row r="97" spans="1:5" x14ac:dyDescent="0.45">
      <c r="A97">
        <v>5.6</v>
      </c>
      <c r="B97">
        <v>2.7</v>
      </c>
      <c r="C97">
        <v>4.2</v>
      </c>
      <c r="D97">
        <v>1.3</v>
      </c>
      <c r="E97" t="s">
        <v>418</v>
      </c>
    </row>
    <row r="98" spans="1:5" x14ac:dyDescent="0.45">
      <c r="A98">
        <v>5.7</v>
      </c>
      <c r="B98">
        <v>3</v>
      </c>
      <c r="C98">
        <v>4.2</v>
      </c>
      <c r="D98">
        <v>1.2</v>
      </c>
      <c r="E98" t="s">
        <v>418</v>
      </c>
    </row>
    <row r="99" spans="1:5" x14ac:dyDescent="0.45">
      <c r="A99">
        <v>5.7</v>
      </c>
      <c r="B99">
        <v>2.9</v>
      </c>
      <c r="C99">
        <v>4.2</v>
      </c>
      <c r="D99">
        <v>1.3</v>
      </c>
      <c r="E99" t="s">
        <v>418</v>
      </c>
    </row>
    <row r="100" spans="1:5" x14ac:dyDescent="0.45">
      <c r="A100">
        <v>6.2</v>
      </c>
      <c r="B100">
        <v>2.9</v>
      </c>
      <c r="C100">
        <v>4.3</v>
      </c>
      <c r="D100">
        <v>1.3</v>
      </c>
      <c r="E100" t="s">
        <v>418</v>
      </c>
    </row>
    <row r="101" spans="1:5" x14ac:dyDescent="0.45">
      <c r="A101">
        <v>5.0999999999999996</v>
      </c>
      <c r="B101">
        <v>2.5</v>
      </c>
      <c r="C101">
        <v>3</v>
      </c>
      <c r="D101">
        <v>1.1000000000000001</v>
      </c>
      <c r="E101" t="s">
        <v>418</v>
      </c>
    </row>
    <row r="102" spans="1:5" x14ac:dyDescent="0.45">
      <c r="A102">
        <v>5.7</v>
      </c>
      <c r="B102">
        <v>2.8</v>
      </c>
      <c r="C102">
        <v>4.0999999999999996</v>
      </c>
      <c r="D102">
        <v>1.3</v>
      </c>
      <c r="E102" t="s">
        <v>418</v>
      </c>
    </row>
    <row r="103" spans="1:5" x14ac:dyDescent="0.45">
      <c r="A103">
        <v>6.3</v>
      </c>
      <c r="B103">
        <v>3.3</v>
      </c>
      <c r="C103">
        <v>6</v>
      </c>
      <c r="D103">
        <v>2.5</v>
      </c>
      <c r="E103" t="s">
        <v>417</v>
      </c>
    </row>
    <row r="104" spans="1:5" x14ac:dyDescent="0.45">
      <c r="A104">
        <v>5.8</v>
      </c>
      <c r="B104">
        <v>2.7</v>
      </c>
      <c r="C104">
        <v>5.0999999999999996</v>
      </c>
      <c r="D104">
        <v>1.9</v>
      </c>
      <c r="E104" t="s">
        <v>417</v>
      </c>
    </row>
    <row r="105" spans="1:5" x14ac:dyDescent="0.45">
      <c r="A105">
        <v>7.1</v>
      </c>
      <c r="B105">
        <v>3</v>
      </c>
      <c r="C105">
        <v>5.9</v>
      </c>
      <c r="D105">
        <v>2.1</v>
      </c>
      <c r="E105" t="s">
        <v>417</v>
      </c>
    </row>
    <row r="106" spans="1:5" x14ac:dyDescent="0.45">
      <c r="A106">
        <v>6.3</v>
      </c>
      <c r="B106">
        <v>2.9</v>
      </c>
      <c r="C106">
        <v>5.6</v>
      </c>
      <c r="D106">
        <v>1.8</v>
      </c>
      <c r="E106" t="s">
        <v>417</v>
      </c>
    </row>
    <row r="107" spans="1:5" x14ac:dyDescent="0.45">
      <c r="A107">
        <v>6.5</v>
      </c>
      <c r="B107">
        <v>3</v>
      </c>
      <c r="C107">
        <v>5.8</v>
      </c>
      <c r="D107">
        <v>2.2000000000000002</v>
      </c>
      <c r="E107" t="s">
        <v>417</v>
      </c>
    </row>
    <row r="108" spans="1:5" x14ac:dyDescent="0.45">
      <c r="A108">
        <v>7.6</v>
      </c>
      <c r="B108">
        <v>3</v>
      </c>
      <c r="C108">
        <v>6.6</v>
      </c>
      <c r="D108">
        <v>2.1</v>
      </c>
      <c r="E108" t="s">
        <v>417</v>
      </c>
    </row>
    <row r="109" spans="1:5" x14ac:dyDescent="0.45">
      <c r="A109">
        <v>4.9000000000000004</v>
      </c>
      <c r="B109">
        <v>2.5</v>
      </c>
      <c r="C109">
        <v>4.5</v>
      </c>
      <c r="D109">
        <v>1.7</v>
      </c>
      <c r="E109" t="s">
        <v>417</v>
      </c>
    </row>
    <row r="110" spans="1:5" x14ac:dyDescent="0.45">
      <c r="A110">
        <v>7.3</v>
      </c>
      <c r="B110">
        <v>2.9</v>
      </c>
      <c r="C110">
        <v>6.3</v>
      </c>
      <c r="D110">
        <v>1.8</v>
      </c>
      <c r="E110" t="s">
        <v>417</v>
      </c>
    </row>
    <row r="111" spans="1:5" x14ac:dyDescent="0.45">
      <c r="A111">
        <v>6.7</v>
      </c>
      <c r="B111">
        <v>2.5</v>
      </c>
      <c r="C111">
        <v>5.8</v>
      </c>
      <c r="D111">
        <v>1.8</v>
      </c>
      <c r="E111" t="s">
        <v>417</v>
      </c>
    </row>
    <row r="112" spans="1:5" x14ac:dyDescent="0.45">
      <c r="A112">
        <v>7.2</v>
      </c>
      <c r="B112">
        <v>3.6</v>
      </c>
      <c r="C112">
        <v>6.1</v>
      </c>
      <c r="D112">
        <v>2.5</v>
      </c>
      <c r="E112" t="s">
        <v>417</v>
      </c>
    </row>
    <row r="113" spans="1:5" x14ac:dyDescent="0.45">
      <c r="A113">
        <v>6.5</v>
      </c>
      <c r="B113">
        <v>3.2</v>
      </c>
      <c r="C113">
        <v>5.0999999999999996</v>
      </c>
      <c r="D113">
        <v>2</v>
      </c>
      <c r="E113" t="s">
        <v>417</v>
      </c>
    </row>
    <row r="114" spans="1:5" x14ac:dyDescent="0.45">
      <c r="A114">
        <v>6.4</v>
      </c>
      <c r="B114">
        <v>2.7</v>
      </c>
      <c r="C114">
        <v>5.3</v>
      </c>
      <c r="D114">
        <v>1.9</v>
      </c>
      <c r="E114" t="s">
        <v>417</v>
      </c>
    </row>
    <row r="115" spans="1:5" x14ac:dyDescent="0.45">
      <c r="A115">
        <v>6.8</v>
      </c>
      <c r="B115">
        <v>3</v>
      </c>
      <c r="C115">
        <v>5.5</v>
      </c>
      <c r="D115">
        <v>2.1</v>
      </c>
      <c r="E115" t="s">
        <v>417</v>
      </c>
    </row>
    <row r="116" spans="1:5" x14ac:dyDescent="0.45">
      <c r="A116">
        <v>5.7</v>
      </c>
      <c r="B116">
        <v>2.5</v>
      </c>
      <c r="C116">
        <v>5</v>
      </c>
      <c r="D116">
        <v>2</v>
      </c>
      <c r="E116" t="s">
        <v>417</v>
      </c>
    </row>
    <row r="117" spans="1:5" x14ac:dyDescent="0.45">
      <c r="A117">
        <v>5.8</v>
      </c>
      <c r="B117">
        <v>2.8</v>
      </c>
      <c r="C117">
        <v>5.0999999999999996</v>
      </c>
      <c r="D117">
        <v>2.4</v>
      </c>
      <c r="E117" t="s">
        <v>417</v>
      </c>
    </row>
    <row r="118" spans="1:5" x14ac:dyDescent="0.45">
      <c r="A118">
        <v>6.4</v>
      </c>
      <c r="B118">
        <v>3.2</v>
      </c>
      <c r="C118">
        <v>5.3</v>
      </c>
      <c r="D118">
        <v>2.2999999999999998</v>
      </c>
      <c r="E118" t="s">
        <v>417</v>
      </c>
    </row>
    <row r="119" spans="1:5" x14ac:dyDescent="0.45">
      <c r="A119">
        <v>6.5</v>
      </c>
      <c r="B119">
        <v>3</v>
      </c>
      <c r="C119">
        <v>5.5</v>
      </c>
      <c r="D119">
        <v>1.8</v>
      </c>
      <c r="E119" t="s">
        <v>417</v>
      </c>
    </row>
    <row r="120" spans="1:5" x14ac:dyDescent="0.45">
      <c r="A120">
        <v>7.7</v>
      </c>
      <c r="B120">
        <v>3.8</v>
      </c>
      <c r="C120">
        <v>6.7</v>
      </c>
      <c r="D120">
        <v>2.2000000000000002</v>
      </c>
      <c r="E120" t="s">
        <v>417</v>
      </c>
    </row>
    <row r="121" spans="1:5" x14ac:dyDescent="0.45">
      <c r="A121">
        <v>7.7</v>
      </c>
      <c r="B121">
        <v>2.6</v>
      </c>
      <c r="C121">
        <v>6.9</v>
      </c>
      <c r="D121">
        <v>2.2999999999999998</v>
      </c>
      <c r="E121" t="s">
        <v>417</v>
      </c>
    </row>
    <row r="122" spans="1:5" x14ac:dyDescent="0.45">
      <c r="A122">
        <v>6</v>
      </c>
      <c r="B122">
        <v>2.2000000000000002</v>
      </c>
      <c r="C122">
        <v>5</v>
      </c>
      <c r="D122">
        <v>1.5</v>
      </c>
      <c r="E122" t="s">
        <v>417</v>
      </c>
    </row>
    <row r="123" spans="1:5" x14ac:dyDescent="0.45">
      <c r="A123">
        <v>6.9</v>
      </c>
      <c r="B123">
        <v>3.2</v>
      </c>
      <c r="C123">
        <v>5.7</v>
      </c>
      <c r="D123">
        <v>2.2999999999999998</v>
      </c>
      <c r="E123" t="s">
        <v>417</v>
      </c>
    </row>
    <row r="124" spans="1:5" x14ac:dyDescent="0.45">
      <c r="A124">
        <v>5.6</v>
      </c>
      <c r="B124">
        <v>2.8</v>
      </c>
      <c r="C124">
        <v>4.9000000000000004</v>
      </c>
      <c r="D124">
        <v>2</v>
      </c>
      <c r="E124" t="s">
        <v>417</v>
      </c>
    </row>
    <row r="125" spans="1:5" x14ac:dyDescent="0.45">
      <c r="A125">
        <v>7.7</v>
      </c>
      <c r="B125">
        <v>2.8</v>
      </c>
      <c r="C125">
        <v>6.7</v>
      </c>
      <c r="D125">
        <v>2</v>
      </c>
      <c r="E125" t="s">
        <v>417</v>
      </c>
    </row>
    <row r="126" spans="1:5" x14ac:dyDescent="0.45">
      <c r="A126">
        <v>6.3</v>
      </c>
      <c r="B126">
        <v>2.7</v>
      </c>
      <c r="C126">
        <v>4.9000000000000004</v>
      </c>
      <c r="D126">
        <v>1.8</v>
      </c>
      <c r="E126" t="s">
        <v>417</v>
      </c>
    </row>
    <row r="127" spans="1:5" x14ac:dyDescent="0.45">
      <c r="A127">
        <v>6.7</v>
      </c>
      <c r="B127">
        <v>3.3</v>
      </c>
      <c r="C127">
        <v>5.7</v>
      </c>
      <c r="D127">
        <v>2.1</v>
      </c>
      <c r="E127" t="s">
        <v>417</v>
      </c>
    </row>
    <row r="128" spans="1:5" x14ac:dyDescent="0.45">
      <c r="A128">
        <v>7.2</v>
      </c>
      <c r="B128">
        <v>3.2</v>
      </c>
      <c r="C128">
        <v>6</v>
      </c>
      <c r="D128">
        <v>1.8</v>
      </c>
      <c r="E128" t="s">
        <v>417</v>
      </c>
    </row>
    <row r="129" spans="1:5" x14ac:dyDescent="0.45">
      <c r="A129">
        <v>6.2</v>
      </c>
      <c r="B129">
        <v>2.8</v>
      </c>
      <c r="C129">
        <v>4.8</v>
      </c>
      <c r="D129">
        <v>1.8</v>
      </c>
      <c r="E129" t="s">
        <v>417</v>
      </c>
    </row>
    <row r="130" spans="1:5" x14ac:dyDescent="0.45">
      <c r="A130">
        <v>6.1</v>
      </c>
      <c r="B130">
        <v>3</v>
      </c>
      <c r="C130">
        <v>4.9000000000000004</v>
      </c>
      <c r="D130">
        <v>1.8</v>
      </c>
      <c r="E130" t="s">
        <v>417</v>
      </c>
    </row>
    <row r="131" spans="1:5" x14ac:dyDescent="0.45">
      <c r="A131">
        <v>6.4</v>
      </c>
      <c r="B131">
        <v>2.8</v>
      </c>
      <c r="C131">
        <v>5.6</v>
      </c>
      <c r="D131">
        <v>2.1</v>
      </c>
      <c r="E131" t="s">
        <v>417</v>
      </c>
    </row>
    <row r="132" spans="1:5" x14ac:dyDescent="0.45">
      <c r="A132">
        <v>7.2</v>
      </c>
      <c r="B132">
        <v>3</v>
      </c>
      <c r="C132">
        <v>5.8</v>
      </c>
      <c r="D132">
        <v>1.6</v>
      </c>
      <c r="E132" t="s">
        <v>417</v>
      </c>
    </row>
    <row r="133" spans="1:5" x14ac:dyDescent="0.45">
      <c r="A133">
        <v>7.4</v>
      </c>
      <c r="B133">
        <v>2.8</v>
      </c>
      <c r="C133">
        <v>6.1</v>
      </c>
      <c r="D133">
        <v>1.9</v>
      </c>
      <c r="E133" t="s">
        <v>417</v>
      </c>
    </row>
    <row r="134" spans="1:5" x14ac:dyDescent="0.45">
      <c r="A134">
        <v>7.9</v>
      </c>
      <c r="B134">
        <v>3.8</v>
      </c>
      <c r="C134">
        <v>6.4</v>
      </c>
      <c r="D134">
        <v>2</v>
      </c>
      <c r="E134" t="s">
        <v>417</v>
      </c>
    </row>
    <row r="135" spans="1:5" x14ac:dyDescent="0.45">
      <c r="A135">
        <v>6.4</v>
      </c>
      <c r="B135">
        <v>2.8</v>
      </c>
      <c r="C135">
        <v>5.6</v>
      </c>
      <c r="D135">
        <v>2.2000000000000002</v>
      </c>
      <c r="E135" t="s">
        <v>417</v>
      </c>
    </row>
    <row r="136" spans="1:5" x14ac:dyDescent="0.45">
      <c r="A136">
        <v>6.3</v>
      </c>
      <c r="B136">
        <v>2.8</v>
      </c>
      <c r="C136">
        <v>5.0999999999999996</v>
      </c>
      <c r="D136">
        <v>1.5</v>
      </c>
      <c r="E136" t="s">
        <v>417</v>
      </c>
    </row>
    <row r="137" spans="1:5" x14ac:dyDescent="0.45">
      <c r="A137">
        <v>6.1</v>
      </c>
      <c r="B137">
        <v>2.6</v>
      </c>
      <c r="C137">
        <v>5.6</v>
      </c>
      <c r="D137">
        <v>1.4</v>
      </c>
      <c r="E137" t="s">
        <v>417</v>
      </c>
    </row>
    <row r="138" spans="1:5" x14ac:dyDescent="0.45">
      <c r="A138">
        <v>7.7</v>
      </c>
      <c r="B138">
        <v>3</v>
      </c>
      <c r="C138">
        <v>6.1</v>
      </c>
      <c r="D138">
        <v>2.2999999999999998</v>
      </c>
      <c r="E138" t="s">
        <v>417</v>
      </c>
    </row>
    <row r="139" spans="1:5" x14ac:dyDescent="0.45">
      <c r="A139">
        <v>6.3</v>
      </c>
      <c r="B139">
        <v>3.4</v>
      </c>
      <c r="C139">
        <v>5.6</v>
      </c>
      <c r="D139">
        <v>2.4</v>
      </c>
      <c r="E139" t="s">
        <v>417</v>
      </c>
    </row>
    <row r="140" spans="1:5" x14ac:dyDescent="0.45">
      <c r="A140">
        <v>6.4</v>
      </c>
      <c r="B140">
        <v>3.1</v>
      </c>
      <c r="C140">
        <v>5.5</v>
      </c>
      <c r="D140">
        <v>1.8</v>
      </c>
      <c r="E140" t="s">
        <v>417</v>
      </c>
    </row>
    <row r="141" spans="1:5" x14ac:dyDescent="0.45">
      <c r="A141">
        <v>6</v>
      </c>
      <c r="B141">
        <v>3</v>
      </c>
      <c r="C141">
        <v>4.8</v>
      </c>
      <c r="D141">
        <v>1.8</v>
      </c>
      <c r="E141" t="s">
        <v>417</v>
      </c>
    </row>
    <row r="142" spans="1:5" x14ac:dyDescent="0.45">
      <c r="A142">
        <v>6.9</v>
      </c>
      <c r="B142">
        <v>3.1</v>
      </c>
      <c r="C142">
        <v>5.4</v>
      </c>
      <c r="D142">
        <v>2.1</v>
      </c>
      <c r="E142" t="s">
        <v>417</v>
      </c>
    </row>
    <row r="143" spans="1:5" x14ac:dyDescent="0.45">
      <c r="A143">
        <v>6.7</v>
      </c>
      <c r="B143">
        <v>3.1</v>
      </c>
      <c r="C143">
        <v>5.6</v>
      </c>
      <c r="D143">
        <v>2.4</v>
      </c>
      <c r="E143" t="s">
        <v>417</v>
      </c>
    </row>
    <row r="144" spans="1:5" x14ac:dyDescent="0.45">
      <c r="A144">
        <v>6.9</v>
      </c>
      <c r="B144">
        <v>3.1</v>
      </c>
      <c r="C144">
        <v>5.0999999999999996</v>
      </c>
      <c r="D144">
        <v>2.2999999999999998</v>
      </c>
      <c r="E144" t="s">
        <v>417</v>
      </c>
    </row>
    <row r="145" spans="1:5" x14ac:dyDescent="0.45">
      <c r="A145">
        <v>5.8</v>
      </c>
      <c r="B145">
        <v>2.7</v>
      </c>
      <c r="C145">
        <v>5.0999999999999996</v>
      </c>
      <c r="D145">
        <v>1.9</v>
      </c>
      <c r="E145" t="s">
        <v>417</v>
      </c>
    </row>
    <row r="146" spans="1:5" x14ac:dyDescent="0.45">
      <c r="A146">
        <v>6.8</v>
      </c>
      <c r="B146">
        <v>3.2</v>
      </c>
      <c r="C146">
        <v>5.9</v>
      </c>
      <c r="D146">
        <v>2.2999999999999998</v>
      </c>
      <c r="E146" t="s">
        <v>417</v>
      </c>
    </row>
    <row r="147" spans="1:5" x14ac:dyDescent="0.45">
      <c r="A147">
        <v>6.7</v>
      </c>
      <c r="B147">
        <v>3.3</v>
      </c>
      <c r="C147">
        <v>5.7</v>
      </c>
      <c r="D147">
        <v>2.5</v>
      </c>
      <c r="E147" t="s">
        <v>417</v>
      </c>
    </row>
    <row r="148" spans="1:5" x14ac:dyDescent="0.45">
      <c r="A148">
        <v>6.7</v>
      </c>
      <c r="B148">
        <v>3</v>
      </c>
      <c r="C148">
        <v>5.2</v>
      </c>
      <c r="D148">
        <v>2.2999999999999998</v>
      </c>
      <c r="E148" t="s">
        <v>417</v>
      </c>
    </row>
    <row r="149" spans="1:5" x14ac:dyDescent="0.45">
      <c r="A149">
        <v>6.3</v>
      </c>
      <c r="B149">
        <v>2.5</v>
      </c>
      <c r="C149">
        <v>5</v>
      </c>
      <c r="D149">
        <v>1.9</v>
      </c>
      <c r="E149" t="s">
        <v>417</v>
      </c>
    </row>
    <row r="150" spans="1:5" x14ac:dyDescent="0.45">
      <c r="A150">
        <v>6.5</v>
      </c>
      <c r="B150">
        <v>3</v>
      </c>
      <c r="C150">
        <v>5.2</v>
      </c>
      <c r="D150">
        <v>2</v>
      </c>
      <c r="E150" t="s">
        <v>417</v>
      </c>
    </row>
    <row r="151" spans="1:5" x14ac:dyDescent="0.45">
      <c r="A151">
        <v>6.2</v>
      </c>
      <c r="B151">
        <v>3.4</v>
      </c>
      <c r="C151">
        <v>5.4</v>
      </c>
      <c r="D151">
        <v>2.2999999999999998</v>
      </c>
      <c r="E151" t="s">
        <v>417</v>
      </c>
    </row>
    <row r="152" spans="1:5" x14ac:dyDescent="0.45">
      <c r="A152">
        <v>5.9</v>
      </c>
      <c r="B152">
        <v>3</v>
      </c>
      <c r="C152">
        <v>5.0999999999999996</v>
      </c>
      <c r="D152">
        <v>1.8</v>
      </c>
      <c r="E152" t="s">
        <v>417</v>
      </c>
    </row>
    <row r="154" spans="1:5" x14ac:dyDescent="0.45">
      <c r="A154" s="19" t="s">
        <v>416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2D49-D37F-46E3-8FB8-819BF0A2A852}">
  <dimension ref="A1:H154"/>
  <sheetViews>
    <sheetView workbookViewId="0">
      <selection activeCell="G3" sqref="G3"/>
    </sheetView>
  </sheetViews>
  <sheetFormatPr defaultRowHeight="14.25" x14ac:dyDescent="0.45"/>
  <cols>
    <col min="1" max="11" width="14.59765625" customWidth="1"/>
  </cols>
  <sheetData>
    <row r="1" spans="1:8" x14ac:dyDescent="0.45">
      <c r="A1" s="21" t="s">
        <v>425</v>
      </c>
      <c r="E1" s="21"/>
    </row>
    <row r="2" spans="1:8" x14ac:dyDescent="0.45">
      <c r="A2" t="s">
        <v>424</v>
      </c>
      <c r="B2" t="s">
        <v>423</v>
      </c>
      <c r="C2" t="s">
        <v>422</v>
      </c>
      <c r="D2" t="s">
        <v>421</v>
      </c>
      <c r="E2" t="s">
        <v>420</v>
      </c>
      <c r="G2" s="20" t="s">
        <v>426</v>
      </c>
      <c r="H2" s="20"/>
    </row>
    <row r="3" spans="1:8" x14ac:dyDescent="0.45">
      <c r="A3">
        <v>5.0999999999999996</v>
      </c>
      <c r="B3">
        <v>3.5</v>
      </c>
      <c r="C3">
        <v>1.4</v>
      </c>
      <c r="D3">
        <v>0.2</v>
      </c>
      <c r="E3" t="s">
        <v>419</v>
      </c>
      <c r="G3" t="e" cm="1" vm="3">
        <f t="array" ref="G3">_xlfn._xlws.PY(4,1,IrisDataSet23[sepal_length],IrisDataSet23[sepal_width])</f>
        <v>#VALUE!</v>
      </c>
    </row>
    <row r="4" spans="1:8" x14ac:dyDescent="0.45">
      <c r="A4">
        <v>4.9000000000000004</v>
      </c>
      <c r="B4">
        <v>3</v>
      </c>
      <c r="C4">
        <v>1.4</v>
      </c>
      <c r="D4">
        <v>0.2</v>
      </c>
      <c r="E4" t="s">
        <v>419</v>
      </c>
    </row>
    <row r="5" spans="1:8" x14ac:dyDescent="0.45">
      <c r="A5">
        <v>4.7</v>
      </c>
      <c r="B5">
        <v>3.2</v>
      </c>
      <c r="C5">
        <v>1.3</v>
      </c>
      <c r="D5">
        <v>0.2</v>
      </c>
      <c r="E5" t="s">
        <v>419</v>
      </c>
      <c r="H5" s="20"/>
    </row>
    <row r="6" spans="1:8" x14ac:dyDescent="0.45">
      <c r="A6">
        <v>4.5999999999999996</v>
      </c>
      <c r="B6">
        <v>3.1</v>
      </c>
      <c r="C6">
        <v>1.5</v>
      </c>
      <c r="D6">
        <v>0.2</v>
      </c>
      <c r="E6" t="s">
        <v>419</v>
      </c>
    </row>
    <row r="7" spans="1:8" x14ac:dyDescent="0.45">
      <c r="A7">
        <v>5</v>
      </c>
      <c r="B7">
        <v>3.6</v>
      </c>
      <c r="C7">
        <v>1.4</v>
      </c>
      <c r="D7">
        <v>0.2</v>
      </c>
      <c r="E7" t="s">
        <v>419</v>
      </c>
    </row>
    <row r="8" spans="1:8" x14ac:dyDescent="0.45">
      <c r="A8">
        <v>5.4</v>
      </c>
      <c r="B8">
        <v>3.9</v>
      </c>
      <c r="C8">
        <v>1.7</v>
      </c>
      <c r="D8">
        <v>0.4</v>
      </c>
      <c r="E8" t="s">
        <v>419</v>
      </c>
    </row>
    <row r="9" spans="1:8" x14ac:dyDescent="0.45">
      <c r="A9">
        <v>4.5999999999999996</v>
      </c>
      <c r="B9">
        <v>3.4</v>
      </c>
      <c r="C9">
        <v>1.4</v>
      </c>
      <c r="D9">
        <v>0.3</v>
      </c>
      <c r="E9" t="s">
        <v>419</v>
      </c>
    </row>
    <row r="10" spans="1:8" x14ac:dyDescent="0.45">
      <c r="A10">
        <v>5</v>
      </c>
      <c r="B10">
        <v>3.4</v>
      </c>
      <c r="C10">
        <v>1.5</v>
      </c>
      <c r="D10">
        <v>0.2</v>
      </c>
      <c r="E10" t="s">
        <v>419</v>
      </c>
    </row>
    <row r="11" spans="1:8" x14ac:dyDescent="0.45">
      <c r="A11">
        <v>4.4000000000000004</v>
      </c>
      <c r="B11">
        <v>2.9</v>
      </c>
      <c r="C11">
        <v>1.4</v>
      </c>
      <c r="D11">
        <v>0.2</v>
      </c>
      <c r="E11" t="s">
        <v>419</v>
      </c>
    </row>
    <row r="12" spans="1:8" x14ac:dyDescent="0.45">
      <c r="A12">
        <v>4.9000000000000004</v>
      </c>
      <c r="B12">
        <v>3.1</v>
      </c>
      <c r="C12">
        <v>1.5</v>
      </c>
      <c r="D12">
        <v>0.1</v>
      </c>
      <c r="E12" t="s">
        <v>419</v>
      </c>
    </row>
    <row r="13" spans="1:8" x14ac:dyDescent="0.45">
      <c r="A13">
        <v>5.4</v>
      </c>
      <c r="B13">
        <v>3.7</v>
      </c>
      <c r="C13">
        <v>1.5</v>
      </c>
      <c r="D13">
        <v>0.2</v>
      </c>
      <c r="E13" t="s">
        <v>419</v>
      </c>
    </row>
    <row r="14" spans="1:8" x14ac:dyDescent="0.45">
      <c r="A14">
        <v>4.8</v>
      </c>
      <c r="B14">
        <v>3.4</v>
      </c>
      <c r="C14">
        <v>1.6</v>
      </c>
      <c r="D14">
        <v>0.2</v>
      </c>
      <c r="E14" t="s">
        <v>419</v>
      </c>
    </row>
    <row r="15" spans="1:8" x14ac:dyDescent="0.45">
      <c r="A15">
        <v>4.8</v>
      </c>
      <c r="B15">
        <v>3</v>
      </c>
      <c r="C15">
        <v>1.4</v>
      </c>
      <c r="D15">
        <v>0.1</v>
      </c>
      <c r="E15" t="s">
        <v>419</v>
      </c>
    </row>
    <row r="16" spans="1:8" x14ac:dyDescent="0.45">
      <c r="A16">
        <v>4.3</v>
      </c>
      <c r="B16">
        <v>3</v>
      </c>
      <c r="C16">
        <v>1.1000000000000001</v>
      </c>
      <c r="D16">
        <v>0.1</v>
      </c>
      <c r="E16" t="s">
        <v>419</v>
      </c>
    </row>
    <row r="17" spans="1:5" x14ac:dyDescent="0.45">
      <c r="A17">
        <v>5.8</v>
      </c>
      <c r="B17">
        <v>4</v>
      </c>
      <c r="C17">
        <v>1.2</v>
      </c>
      <c r="D17">
        <v>0.2</v>
      </c>
      <c r="E17" t="s">
        <v>419</v>
      </c>
    </row>
    <row r="18" spans="1:5" x14ac:dyDescent="0.45">
      <c r="A18">
        <v>5.7</v>
      </c>
      <c r="B18">
        <v>4.4000000000000004</v>
      </c>
      <c r="C18">
        <v>1.5</v>
      </c>
      <c r="D18">
        <v>0.4</v>
      </c>
      <c r="E18" t="s">
        <v>419</v>
      </c>
    </row>
    <row r="19" spans="1:5" x14ac:dyDescent="0.45">
      <c r="A19">
        <v>5.4</v>
      </c>
      <c r="B19">
        <v>3.9</v>
      </c>
      <c r="C19">
        <v>1.3</v>
      </c>
      <c r="D19">
        <v>0.4</v>
      </c>
      <c r="E19" t="s">
        <v>419</v>
      </c>
    </row>
    <row r="20" spans="1:5" x14ac:dyDescent="0.45">
      <c r="A20">
        <v>5.0999999999999996</v>
      </c>
      <c r="B20">
        <v>3.5</v>
      </c>
      <c r="C20">
        <v>1.4</v>
      </c>
      <c r="D20">
        <v>0.3</v>
      </c>
      <c r="E20" t="s">
        <v>419</v>
      </c>
    </row>
    <row r="21" spans="1:5" x14ac:dyDescent="0.45">
      <c r="A21">
        <v>5.7</v>
      </c>
      <c r="B21">
        <v>3.8</v>
      </c>
      <c r="C21">
        <v>1.7</v>
      </c>
      <c r="D21">
        <v>0.3</v>
      </c>
      <c r="E21" t="s">
        <v>419</v>
      </c>
    </row>
    <row r="22" spans="1:5" x14ac:dyDescent="0.45">
      <c r="A22">
        <v>5.0999999999999996</v>
      </c>
      <c r="B22">
        <v>3.8</v>
      </c>
      <c r="C22">
        <v>1.5</v>
      </c>
      <c r="D22">
        <v>0.3</v>
      </c>
      <c r="E22" t="s">
        <v>419</v>
      </c>
    </row>
    <row r="23" spans="1:5" x14ac:dyDescent="0.45">
      <c r="A23">
        <v>5.4</v>
      </c>
      <c r="B23">
        <v>3.4</v>
      </c>
      <c r="C23">
        <v>1.7</v>
      </c>
      <c r="D23">
        <v>0.2</v>
      </c>
      <c r="E23" t="s">
        <v>419</v>
      </c>
    </row>
    <row r="24" spans="1:5" x14ac:dyDescent="0.45">
      <c r="A24">
        <v>5.0999999999999996</v>
      </c>
      <c r="B24">
        <v>3.7</v>
      </c>
      <c r="C24">
        <v>1.5</v>
      </c>
      <c r="D24">
        <v>0.4</v>
      </c>
      <c r="E24" t="s">
        <v>419</v>
      </c>
    </row>
    <row r="25" spans="1:5" x14ac:dyDescent="0.45">
      <c r="A25">
        <v>4.5999999999999996</v>
      </c>
      <c r="B25">
        <v>3.6</v>
      </c>
      <c r="C25">
        <v>1</v>
      </c>
      <c r="D25">
        <v>0.2</v>
      </c>
      <c r="E25" t="s">
        <v>419</v>
      </c>
    </row>
    <row r="26" spans="1:5" x14ac:dyDescent="0.45">
      <c r="A26">
        <v>5.0999999999999996</v>
      </c>
      <c r="B26">
        <v>3.3</v>
      </c>
      <c r="C26">
        <v>1.7</v>
      </c>
      <c r="D26">
        <v>0.5</v>
      </c>
      <c r="E26" t="s">
        <v>419</v>
      </c>
    </row>
    <row r="27" spans="1:5" x14ac:dyDescent="0.45">
      <c r="A27">
        <v>4.8</v>
      </c>
      <c r="B27">
        <v>3.4</v>
      </c>
      <c r="C27">
        <v>1.9</v>
      </c>
      <c r="D27">
        <v>0.2</v>
      </c>
      <c r="E27" t="s">
        <v>419</v>
      </c>
    </row>
    <row r="28" spans="1:5" x14ac:dyDescent="0.45">
      <c r="A28">
        <v>5</v>
      </c>
      <c r="B28">
        <v>3</v>
      </c>
      <c r="C28">
        <v>1.6</v>
      </c>
      <c r="D28">
        <v>0.2</v>
      </c>
      <c r="E28" t="s">
        <v>419</v>
      </c>
    </row>
    <row r="29" spans="1:5" x14ac:dyDescent="0.45">
      <c r="A29">
        <v>5</v>
      </c>
      <c r="B29">
        <v>3.4</v>
      </c>
      <c r="C29">
        <v>1.6</v>
      </c>
      <c r="D29">
        <v>0.4</v>
      </c>
      <c r="E29" t="s">
        <v>419</v>
      </c>
    </row>
    <row r="30" spans="1:5" x14ac:dyDescent="0.45">
      <c r="A30">
        <v>5.2</v>
      </c>
      <c r="B30">
        <v>3.5</v>
      </c>
      <c r="C30">
        <v>1.5</v>
      </c>
      <c r="D30">
        <v>0.2</v>
      </c>
      <c r="E30" t="s">
        <v>419</v>
      </c>
    </row>
    <row r="31" spans="1:5" x14ac:dyDescent="0.45">
      <c r="A31">
        <v>5.2</v>
      </c>
      <c r="B31">
        <v>3.4</v>
      </c>
      <c r="C31">
        <v>1.4</v>
      </c>
      <c r="D31">
        <v>0.2</v>
      </c>
      <c r="E31" t="s">
        <v>419</v>
      </c>
    </row>
    <row r="32" spans="1:5" x14ac:dyDescent="0.45">
      <c r="A32">
        <v>4.7</v>
      </c>
      <c r="B32">
        <v>3.2</v>
      </c>
      <c r="C32">
        <v>1.6</v>
      </c>
      <c r="D32">
        <v>0.2</v>
      </c>
      <c r="E32" t="s">
        <v>419</v>
      </c>
    </row>
    <row r="33" spans="1:5" x14ac:dyDescent="0.45">
      <c r="A33">
        <v>4.8</v>
      </c>
      <c r="B33">
        <v>3.1</v>
      </c>
      <c r="C33">
        <v>1.6</v>
      </c>
      <c r="D33">
        <v>0.2</v>
      </c>
      <c r="E33" t="s">
        <v>419</v>
      </c>
    </row>
    <row r="34" spans="1:5" x14ac:dyDescent="0.45">
      <c r="A34">
        <v>5.4</v>
      </c>
      <c r="B34">
        <v>3.4</v>
      </c>
      <c r="C34">
        <v>1.5</v>
      </c>
      <c r="D34">
        <v>0.4</v>
      </c>
      <c r="E34" t="s">
        <v>419</v>
      </c>
    </row>
    <row r="35" spans="1:5" x14ac:dyDescent="0.45">
      <c r="A35">
        <v>5.2</v>
      </c>
      <c r="B35">
        <v>4.0999999999999996</v>
      </c>
      <c r="C35">
        <v>1.5</v>
      </c>
      <c r="D35">
        <v>0.1</v>
      </c>
      <c r="E35" t="s">
        <v>419</v>
      </c>
    </row>
    <row r="36" spans="1:5" x14ac:dyDescent="0.45">
      <c r="A36">
        <v>5.5</v>
      </c>
      <c r="B36">
        <v>4.2</v>
      </c>
      <c r="C36">
        <v>1.4</v>
      </c>
      <c r="D36">
        <v>0.2</v>
      </c>
      <c r="E36" t="s">
        <v>419</v>
      </c>
    </row>
    <row r="37" spans="1:5" x14ac:dyDescent="0.45">
      <c r="A37">
        <v>4.9000000000000004</v>
      </c>
      <c r="B37">
        <v>3.1</v>
      </c>
      <c r="C37">
        <v>1.5</v>
      </c>
      <c r="D37">
        <v>0.1</v>
      </c>
      <c r="E37" t="s">
        <v>419</v>
      </c>
    </row>
    <row r="38" spans="1:5" x14ac:dyDescent="0.45">
      <c r="A38">
        <v>5</v>
      </c>
      <c r="B38">
        <v>3.2</v>
      </c>
      <c r="C38">
        <v>1.2</v>
      </c>
      <c r="D38">
        <v>0.2</v>
      </c>
      <c r="E38" t="s">
        <v>419</v>
      </c>
    </row>
    <row r="39" spans="1:5" x14ac:dyDescent="0.45">
      <c r="A39">
        <v>5.5</v>
      </c>
      <c r="B39">
        <v>3.5</v>
      </c>
      <c r="C39">
        <v>1.3</v>
      </c>
      <c r="D39">
        <v>0.2</v>
      </c>
      <c r="E39" t="s">
        <v>419</v>
      </c>
    </row>
    <row r="40" spans="1:5" x14ac:dyDescent="0.45">
      <c r="A40">
        <v>4.9000000000000004</v>
      </c>
      <c r="B40">
        <v>3.1</v>
      </c>
      <c r="C40">
        <v>1.5</v>
      </c>
      <c r="D40">
        <v>0.1</v>
      </c>
      <c r="E40" t="s">
        <v>419</v>
      </c>
    </row>
    <row r="41" spans="1:5" x14ac:dyDescent="0.45">
      <c r="A41">
        <v>4.4000000000000004</v>
      </c>
      <c r="B41">
        <v>3</v>
      </c>
      <c r="C41">
        <v>1.3</v>
      </c>
      <c r="D41">
        <v>0.2</v>
      </c>
      <c r="E41" t="s">
        <v>419</v>
      </c>
    </row>
    <row r="42" spans="1:5" x14ac:dyDescent="0.45">
      <c r="A42">
        <v>5.0999999999999996</v>
      </c>
      <c r="B42">
        <v>3.4</v>
      </c>
      <c r="C42">
        <v>1.5</v>
      </c>
      <c r="D42">
        <v>0.2</v>
      </c>
      <c r="E42" t="s">
        <v>419</v>
      </c>
    </row>
    <row r="43" spans="1:5" x14ac:dyDescent="0.45">
      <c r="A43">
        <v>5</v>
      </c>
      <c r="B43">
        <v>3.5</v>
      </c>
      <c r="C43">
        <v>1.3</v>
      </c>
      <c r="D43">
        <v>0.3</v>
      </c>
      <c r="E43" t="s">
        <v>419</v>
      </c>
    </row>
    <row r="44" spans="1:5" x14ac:dyDescent="0.45">
      <c r="A44">
        <v>4.5</v>
      </c>
      <c r="B44">
        <v>2.2999999999999998</v>
      </c>
      <c r="C44">
        <v>1.3</v>
      </c>
      <c r="D44">
        <v>0.3</v>
      </c>
      <c r="E44" t="s">
        <v>419</v>
      </c>
    </row>
    <row r="45" spans="1:5" x14ac:dyDescent="0.45">
      <c r="A45">
        <v>4.4000000000000004</v>
      </c>
      <c r="B45">
        <v>3.2</v>
      </c>
      <c r="C45">
        <v>1.3</v>
      </c>
      <c r="D45">
        <v>0.2</v>
      </c>
      <c r="E45" t="s">
        <v>419</v>
      </c>
    </row>
    <row r="46" spans="1:5" x14ac:dyDescent="0.45">
      <c r="A46">
        <v>5</v>
      </c>
      <c r="B46">
        <v>3.5</v>
      </c>
      <c r="C46">
        <v>1.6</v>
      </c>
      <c r="D46">
        <v>0.6</v>
      </c>
      <c r="E46" t="s">
        <v>419</v>
      </c>
    </row>
    <row r="47" spans="1:5" x14ac:dyDescent="0.45">
      <c r="A47">
        <v>5.0999999999999996</v>
      </c>
      <c r="B47">
        <v>3.8</v>
      </c>
      <c r="C47">
        <v>1.9</v>
      </c>
      <c r="D47">
        <v>0.4</v>
      </c>
      <c r="E47" t="s">
        <v>419</v>
      </c>
    </row>
    <row r="48" spans="1:5" x14ac:dyDescent="0.45">
      <c r="A48">
        <v>4.8</v>
      </c>
      <c r="B48">
        <v>3</v>
      </c>
      <c r="C48">
        <v>1.4</v>
      </c>
      <c r="D48">
        <v>0.3</v>
      </c>
      <c r="E48" t="s">
        <v>419</v>
      </c>
    </row>
    <row r="49" spans="1:5" x14ac:dyDescent="0.45">
      <c r="A49">
        <v>5.0999999999999996</v>
      </c>
      <c r="B49">
        <v>3.8</v>
      </c>
      <c r="C49">
        <v>1.6</v>
      </c>
      <c r="D49">
        <v>0.2</v>
      </c>
      <c r="E49" t="s">
        <v>419</v>
      </c>
    </row>
    <row r="50" spans="1:5" x14ac:dyDescent="0.45">
      <c r="A50">
        <v>4.5999999999999996</v>
      </c>
      <c r="B50">
        <v>3.2</v>
      </c>
      <c r="C50">
        <v>1.4</v>
      </c>
      <c r="D50">
        <v>0.2</v>
      </c>
      <c r="E50" t="s">
        <v>419</v>
      </c>
    </row>
    <row r="51" spans="1:5" x14ac:dyDescent="0.45">
      <c r="A51">
        <v>5.3</v>
      </c>
      <c r="B51">
        <v>3.7</v>
      </c>
      <c r="C51">
        <v>1.5</v>
      </c>
      <c r="D51">
        <v>0.2</v>
      </c>
      <c r="E51" t="s">
        <v>419</v>
      </c>
    </row>
    <row r="52" spans="1:5" x14ac:dyDescent="0.45">
      <c r="A52">
        <v>5</v>
      </c>
      <c r="B52">
        <v>3.3</v>
      </c>
      <c r="C52">
        <v>1.4</v>
      </c>
      <c r="D52">
        <v>0.2</v>
      </c>
      <c r="E52" t="s">
        <v>419</v>
      </c>
    </row>
    <row r="53" spans="1:5" x14ac:dyDescent="0.45">
      <c r="A53">
        <v>7</v>
      </c>
      <c r="B53">
        <v>3.2</v>
      </c>
      <c r="C53">
        <v>4.7</v>
      </c>
      <c r="D53">
        <v>1.4</v>
      </c>
      <c r="E53" t="s">
        <v>418</v>
      </c>
    </row>
    <row r="54" spans="1:5" x14ac:dyDescent="0.45">
      <c r="A54">
        <v>6.4</v>
      </c>
      <c r="B54">
        <v>3.2</v>
      </c>
      <c r="C54">
        <v>4.5</v>
      </c>
      <c r="D54">
        <v>1.5</v>
      </c>
      <c r="E54" t="s">
        <v>418</v>
      </c>
    </row>
    <row r="55" spans="1:5" x14ac:dyDescent="0.45">
      <c r="A55">
        <v>6.9</v>
      </c>
      <c r="B55">
        <v>3.1</v>
      </c>
      <c r="C55">
        <v>4.9000000000000004</v>
      </c>
      <c r="D55">
        <v>1.5</v>
      </c>
      <c r="E55" t="s">
        <v>418</v>
      </c>
    </row>
    <row r="56" spans="1:5" x14ac:dyDescent="0.45">
      <c r="A56">
        <v>5.5</v>
      </c>
      <c r="B56">
        <v>2.2999999999999998</v>
      </c>
      <c r="C56">
        <v>4</v>
      </c>
      <c r="D56">
        <v>1.3</v>
      </c>
      <c r="E56" t="s">
        <v>418</v>
      </c>
    </row>
    <row r="57" spans="1:5" x14ac:dyDescent="0.45">
      <c r="A57">
        <v>6.5</v>
      </c>
      <c r="B57">
        <v>2.8</v>
      </c>
      <c r="C57">
        <v>4.5999999999999996</v>
      </c>
      <c r="D57">
        <v>1.5</v>
      </c>
      <c r="E57" t="s">
        <v>418</v>
      </c>
    </row>
    <row r="58" spans="1:5" x14ac:dyDescent="0.45">
      <c r="A58">
        <v>5.7</v>
      </c>
      <c r="B58">
        <v>2.8</v>
      </c>
      <c r="C58">
        <v>4.5</v>
      </c>
      <c r="D58">
        <v>1.3</v>
      </c>
      <c r="E58" t="s">
        <v>418</v>
      </c>
    </row>
    <row r="59" spans="1:5" x14ac:dyDescent="0.45">
      <c r="A59">
        <v>6.3</v>
      </c>
      <c r="B59">
        <v>3.3</v>
      </c>
      <c r="C59">
        <v>4.7</v>
      </c>
      <c r="D59">
        <v>1.6</v>
      </c>
      <c r="E59" t="s">
        <v>418</v>
      </c>
    </row>
    <row r="60" spans="1:5" x14ac:dyDescent="0.45">
      <c r="A60">
        <v>4.9000000000000004</v>
      </c>
      <c r="B60">
        <v>2.4</v>
      </c>
      <c r="C60">
        <v>3.3</v>
      </c>
      <c r="D60">
        <v>1</v>
      </c>
      <c r="E60" t="s">
        <v>418</v>
      </c>
    </row>
    <row r="61" spans="1:5" x14ac:dyDescent="0.45">
      <c r="A61">
        <v>6.6</v>
      </c>
      <c r="B61">
        <v>2.9</v>
      </c>
      <c r="C61">
        <v>4.5999999999999996</v>
      </c>
      <c r="D61">
        <v>1.3</v>
      </c>
      <c r="E61" t="s">
        <v>418</v>
      </c>
    </row>
    <row r="62" spans="1:5" x14ac:dyDescent="0.45">
      <c r="A62">
        <v>5.2</v>
      </c>
      <c r="B62">
        <v>2.7</v>
      </c>
      <c r="C62">
        <v>3.9</v>
      </c>
      <c r="D62">
        <v>1.4</v>
      </c>
      <c r="E62" t="s">
        <v>418</v>
      </c>
    </row>
    <row r="63" spans="1:5" x14ac:dyDescent="0.45">
      <c r="A63">
        <v>5</v>
      </c>
      <c r="B63">
        <v>2</v>
      </c>
      <c r="C63">
        <v>3.5</v>
      </c>
      <c r="D63">
        <v>1</v>
      </c>
      <c r="E63" t="s">
        <v>418</v>
      </c>
    </row>
    <row r="64" spans="1:5" x14ac:dyDescent="0.45">
      <c r="A64">
        <v>5.9</v>
      </c>
      <c r="B64">
        <v>3</v>
      </c>
      <c r="C64">
        <v>4.2</v>
      </c>
      <c r="D64">
        <v>1.5</v>
      </c>
      <c r="E64" t="s">
        <v>418</v>
      </c>
    </row>
    <row r="65" spans="1:5" x14ac:dyDescent="0.45">
      <c r="A65">
        <v>6</v>
      </c>
      <c r="B65">
        <v>2.2000000000000002</v>
      </c>
      <c r="C65">
        <v>4</v>
      </c>
      <c r="D65">
        <v>1</v>
      </c>
      <c r="E65" t="s">
        <v>418</v>
      </c>
    </row>
    <row r="66" spans="1:5" x14ac:dyDescent="0.45">
      <c r="A66">
        <v>6.1</v>
      </c>
      <c r="B66">
        <v>2.9</v>
      </c>
      <c r="C66">
        <v>4.7</v>
      </c>
      <c r="D66">
        <v>1.4</v>
      </c>
      <c r="E66" t="s">
        <v>418</v>
      </c>
    </row>
    <row r="67" spans="1:5" x14ac:dyDescent="0.45">
      <c r="A67">
        <v>5.6</v>
      </c>
      <c r="B67">
        <v>2.9</v>
      </c>
      <c r="C67">
        <v>3.6</v>
      </c>
      <c r="D67">
        <v>1.3</v>
      </c>
      <c r="E67" t="s">
        <v>418</v>
      </c>
    </row>
    <row r="68" spans="1:5" x14ac:dyDescent="0.45">
      <c r="A68">
        <v>6.7</v>
      </c>
      <c r="B68">
        <v>3.1</v>
      </c>
      <c r="C68">
        <v>4.4000000000000004</v>
      </c>
      <c r="D68">
        <v>1.4</v>
      </c>
      <c r="E68" t="s">
        <v>418</v>
      </c>
    </row>
    <row r="69" spans="1:5" x14ac:dyDescent="0.45">
      <c r="A69">
        <v>5.6</v>
      </c>
      <c r="B69">
        <v>3</v>
      </c>
      <c r="C69">
        <v>4.5</v>
      </c>
      <c r="D69">
        <v>1.5</v>
      </c>
      <c r="E69" t="s">
        <v>418</v>
      </c>
    </row>
    <row r="70" spans="1:5" x14ac:dyDescent="0.45">
      <c r="A70">
        <v>5.8</v>
      </c>
      <c r="B70">
        <v>2.7</v>
      </c>
      <c r="C70">
        <v>4.0999999999999996</v>
      </c>
      <c r="D70">
        <v>1</v>
      </c>
      <c r="E70" t="s">
        <v>418</v>
      </c>
    </row>
    <row r="71" spans="1:5" x14ac:dyDescent="0.45">
      <c r="A71">
        <v>6.2</v>
      </c>
      <c r="B71">
        <v>2.2000000000000002</v>
      </c>
      <c r="C71">
        <v>4.5</v>
      </c>
      <c r="D71">
        <v>1.5</v>
      </c>
      <c r="E71" t="s">
        <v>418</v>
      </c>
    </row>
    <row r="72" spans="1:5" x14ac:dyDescent="0.45">
      <c r="A72">
        <v>5.6</v>
      </c>
      <c r="B72">
        <v>2.5</v>
      </c>
      <c r="C72">
        <v>3.9</v>
      </c>
      <c r="D72">
        <v>1.1000000000000001</v>
      </c>
      <c r="E72" t="s">
        <v>418</v>
      </c>
    </row>
    <row r="73" spans="1:5" x14ac:dyDescent="0.45">
      <c r="A73">
        <v>5.9</v>
      </c>
      <c r="B73">
        <v>3.2</v>
      </c>
      <c r="C73">
        <v>4.8</v>
      </c>
      <c r="D73">
        <v>1.8</v>
      </c>
      <c r="E73" t="s">
        <v>418</v>
      </c>
    </row>
    <row r="74" spans="1:5" x14ac:dyDescent="0.45">
      <c r="A74">
        <v>6.1</v>
      </c>
      <c r="B74">
        <v>2.8</v>
      </c>
      <c r="C74">
        <v>4</v>
      </c>
      <c r="D74">
        <v>1.3</v>
      </c>
      <c r="E74" t="s">
        <v>418</v>
      </c>
    </row>
    <row r="75" spans="1:5" x14ac:dyDescent="0.45">
      <c r="A75">
        <v>6.3</v>
      </c>
      <c r="B75">
        <v>2.5</v>
      </c>
      <c r="C75">
        <v>4.9000000000000004</v>
      </c>
      <c r="D75">
        <v>1.5</v>
      </c>
      <c r="E75" t="s">
        <v>418</v>
      </c>
    </row>
    <row r="76" spans="1:5" x14ac:dyDescent="0.45">
      <c r="A76">
        <v>6.1</v>
      </c>
      <c r="B76">
        <v>2.8</v>
      </c>
      <c r="C76">
        <v>4.7</v>
      </c>
      <c r="D76">
        <v>1.2</v>
      </c>
      <c r="E76" t="s">
        <v>418</v>
      </c>
    </row>
    <row r="77" spans="1:5" x14ac:dyDescent="0.45">
      <c r="A77">
        <v>6.4</v>
      </c>
      <c r="B77">
        <v>2.9</v>
      </c>
      <c r="C77">
        <v>4.3</v>
      </c>
      <c r="D77">
        <v>1.3</v>
      </c>
      <c r="E77" t="s">
        <v>418</v>
      </c>
    </row>
    <row r="78" spans="1:5" x14ac:dyDescent="0.45">
      <c r="A78">
        <v>6.6</v>
      </c>
      <c r="B78">
        <v>3</v>
      </c>
      <c r="C78">
        <v>4.4000000000000004</v>
      </c>
      <c r="D78">
        <v>1.4</v>
      </c>
      <c r="E78" t="s">
        <v>418</v>
      </c>
    </row>
    <row r="79" spans="1:5" x14ac:dyDescent="0.45">
      <c r="A79">
        <v>6.8</v>
      </c>
      <c r="B79">
        <v>2.8</v>
      </c>
      <c r="C79">
        <v>4.8</v>
      </c>
      <c r="D79">
        <v>1.4</v>
      </c>
      <c r="E79" t="s">
        <v>418</v>
      </c>
    </row>
    <row r="80" spans="1:5" x14ac:dyDescent="0.45">
      <c r="A80">
        <v>6.7</v>
      </c>
      <c r="B80">
        <v>3</v>
      </c>
      <c r="C80">
        <v>5</v>
      </c>
      <c r="D80">
        <v>1.7</v>
      </c>
      <c r="E80" t="s">
        <v>418</v>
      </c>
    </row>
    <row r="81" spans="1:5" x14ac:dyDescent="0.45">
      <c r="A81">
        <v>6</v>
      </c>
      <c r="B81">
        <v>2.9</v>
      </c>
      <c r="C81">
        <v>4.5</v>
      </c>
      <c r="D81">
        <v>1.5</v>
      </c>
      <c r="E81" t="s">
        <v>418</v>
      </c>
    </row>
    <row r="82" spans="1:5" x14ac:dyDescent="0.45">
      <c r="A82">
        <v>5.7</v>
      </c>
      <c r="B82">
        <v>2.6</v>
      </c>
      <c r="C82">
        <v>3.5</v>
      </c>
      <c r="D82">
        <v>1</v>
      </c>
      <c r="E82" t="s">
        <v>418</v>
      </c>
    </row>
    <row r="83" spans="1:5" x14ac:dyDescent="0.45">
      <c r="A83">
        <v>5.5</v>
      </c>
      <c r="B83">
        <v>2.4</v>
      </c>
      <c r="C83">
        <v>3.8</v>
      </c>
      <c r="D83">
        <v>1.1000000000000001</v>
      </c>
      <c r="E83" t="s">
        <v>418</v>
      </c>
    </row>
    <row r="84" spans="1:5" x14ac:dyDescent="0.45">
      <c r="A84">
        <v>5.5</v>
      </c>
      <c r="B84">
        <v>2.4</v>
      </c>
      <c r="C84">
        <v>3.7</v>
      </c>
      <c r="D84">
        <v>1</v>
      </c>
      <c r="E84" t="s">
        <v>418</v>
      </c>
    </row>
    <row r="85" spans="1:5" x14ac:dyDescent="0.45">
      <c r="A85">
        <v>5.8</v>
      </c>
      <c r="B85">
        <v>2.7</v>
      </c>
      <c r="C85">
        <v>3.9</v>
      </c>
      <c r="D85">
        <v>1.2</v>
      </c>
      <c r="E85" t="s">
        <v>418</v>
      </c>
    </row>
    <row r="86" spans="1:5" x14ac:dyDescent="0.45">
      <c r="A86">
        <v>6</v>
      </c>
      <c r="B86">
        <v>2.7</v>
      </c>
      <c r="C86">
        <v>5.0999999999999996</v>
      </c>
      <c r="D86">
        <v>1.6</v>
      </c>
      <c r="E86" t="s">
        <v>418</v>
      </c>
    </row>
    <row r="87" spans="1:5" x14ac:dyDescent="0.45">
      <c r="A87">
        <v>5.4</v>
      </c>
      <c r="B87">
        <v>3</v>
      </c>
      <c r="C87">
        <v>4.5</v>
      </c>
      <c r="D87">
        <v>1.5</v>
      </c>
      <c r="E87" t="s">
        <v>418</v>
      </c>
    </row>
    <row r="88" spans="1:5" x14ac:dyDescent="0.45">
      <c r="A88">
        <v>6</v>
      </c>
      <c r="B88">
        <v>3.4</v>
      </c>
      <c r="C88">
        <v>4.5</v>
      </c>
      <c r="D88">
        <v>1.6</v>
      </c>
      <c r="E88" t="s">
        <v>418</v>
      </c>
    </row>
    <row r="89" spans="1:5" x14ac:dyDescent="0.45">
      <c r="A89">
        <v>6.7</v>
      </c>
      <c r="B89">
        <v>3.1</v>
      </c>
      <c r="C89">
        <v>4.7</v>
      </c>
      <c r="D89">
        <v>1.5</v>
      </c>
      <c r="E89" t="s">
        <v>418</v>
      </c>
    </row>
    <row r="90" spans="1:5" x14ac:dyDescent="0.45">
      <c r="A90">
        <v>6.3</v>
      </c>
      <c r="B90">
        <v>2.2999999999999998</v>
      </c>
      <c r="C90">
        <v>4.4000000000000004</v>
      </c>
      <c r="D90">
        <v>1.3</v>
      </c>
      <c r="E90" t="s">
        <v>418</v>
      </c>
    </row>
    <row r="91" spans="1:5" x14ac:dyDescent="0.45">
      <c r="A91">
        <v>5.6</v>
      </c>
      <c r="B91">
        <v>3</v>
      </c>
      <c r="C91">
        <v>4.0999999999999996</v>
      </c>
      <c r="D91">
        <v>1.3</v>
      </c>
      <c r="E91" t="s">
        <v>418</v>
      </c>
    </row>
    <row r="92" spans="1:5" x14ac:dyDescent="0.45">
      <c r="A92">
        <v>5.5</v>
      </c>
      <c r="B92">
        <v>2.5</v>
      </c>
      <c r="C92">
        <v>4</v>
      </c>
      <c r="D92">
        <v>1.3</v>
      </c>
      <c r="E92" t="s">
        <v>418</v>
      </c>
    </row>
    <row r="93" spans="1:5" x14ac:dyDescent="0.45">
      <c r="A93">
        <v>5.5</v>
      </c>
      <c r="B93">
        <v>2.6</v>
      </c>
      <c r="C93">
        <v>4.4000000000000004</v>
      </c>
      <c r="D93">
        <v>1.2</v>
      </c>
      <c r="E93" t="s">
        <v>418</v>
      </c>
    </row>
    <row r="94" spans="1:5" x14ac:dyDescent="0.45">
      <c r="A94">
        <v>6.1</v>
      </c>
      <c r="B94">
        <v>3</v>
      </c>
      <c r="C94">
        <v>4.5999999999999996</v>
      </c>
      <c r="D94">
        <v>1.4</v>
      </c>
      <c r="E94" t="s">
        <v>418</v>
      </c>
    </row>
    <row r="95" spans="1:5" x14ac:dyDescent="0.45">
      <c r="A95">
        <v>5.8</v>
      </c>
      <c r="B95">
        <v>2.6</v>
      </c>
      <c r="C95">
        <v>4</v>
      </c>
      <c r="D95">
        <v>1.2</v>
      </c>
      <c r="E95" t="s">
        <v>418</v>
      </c>
    </row>
    <row r="96" spans="1:5" x14ac:dyDescent="0.45">
      <c r="A96">
        <v>5</v>
      </c>
      <c r="B96">
        <v>2.2999999999999998</v>
      </c>
      <c r="C96">
        <v>3.3</v>
      </c>
      <c r="D96">
        <v>1</v>
      </c>
      <c r="E96" t="s">
        <v>418</v>
      </c>
    </row>
    <row r="97" spans="1:5" x14ac:dyDescent="0.45">
      <c r="A97">
        <v>5.6</v>
      </c>
      <c r="B97">
        <v>2.7</v>
      </c>
      <c r="C97">
        <v>4.2</v>
      </c>
      <c r="D97">
        <v>1.3</v>
      </c>
      <c r="E97" t="s">
        <v>418</v>
      </c>
    </row>
    <row r="98" spans="1:5" x14ac:dyDescent="0.45">
      <c r="A98">
        <v>5.7</v>
      </c>
      <c r="B98">
        <v>3</v>
      </c>
      <c r="C98">
        <v>4.2</v>
      </c>
      <c r="D98">
        <v>1.2</v>
      </c>
      <c r="E98" t="s">
        <v>418</v>
      </c>
    </row>
    <row r="99" spans="1:5" x14ac:dyDescent="0.45">
      <c r="A99">
        <v>5.7</v>
      </c>
      <c r="B99">
        <v>2.9</v>
      </c>
      <c r="C99">
        <v>4.2</v>
      </c>
      <c r="D99">
        <v>1.3</v>
      </c>
      <c r="E99" t="s">
        <v>418</v>
      </c>
    </row>
    <row r="100" spans="1:5" x14ac:dyDescent="0.45">
      <c r="A100">
        <v>6.2</v>
      </c>
      <c r="B100">
        <v>2.9</v>
      </c>
      <c r="C100">
        <v>4.3</v>
      </c>
      <c r="D100">
        <v>1.3</v>
      </c>
      <c r="E100" t="s">
        <v>418</v>
      </c>
    </row>
    <row r="101" spans="1:5" x14ac:dyDescent="0.45">
      <c r="A101">
        <v>5.0999999999999996</v>
      </c>
      <c r="B101">
        <v>2.5</v>
      </c>
      <c r="C101">
        <v>3</v>
      </c>
      <c r="D101">
        <v>1.1000000000000001</v>
      </c>
      <c r="E101" t="s">
        <v>418</v>
      </c>
    </row>
    <row r="102" spans="1:5" x14ac:dyDescent="0.45">
      <c r="A102">
        <v>5.7</v>
      </c>
      <c r="B102">
        <v>2.8</v>
      </c>
      <c r="C102">
        <v>4.0999999999999996</v>
      </c>
      <c r="D102">
        <v>1.3</v>
      </c>
      <c r="E102" t="s">
        <v>418</v>
      </c>
    </row>
    <row r="103" spans="1:5" x14ac:dyDescent="0.45">
      <c r="A103">
        <v>6.3</v>
      </c>
      <c r="B103">
        <v>3.3</v>
      </c>
      <c r="C103">
        <v>6</v>
      </c>
      <c r="D103">
        <v>2.5</v>
      </c>
      <c r="E103" t="s">
        <v>417</v>
      </c>
    </row>
    <row r="104" spans="1:5" x14ac:dyDescent="0.45">
      <c r="A104">
        <v>5.8</v>
      </c>
      <c r="B104">
        <v>2.7</v>
      </c>
      <c r="C104">
        <v>5.0999999999999996</v>
      </c>
      <c r="D104">
        <v>1.9</v>
      </c>
      <c r="E104" t="s">
        <v>417</v>
      </c>
    </row>
    <row r="105" spans="1:5" x14ac:dyDescent="0.45">
      <c r="A105">
        <v>7.1</v>
      </c>
      <c r="B105">
        <v>3</v>
      </c>
      <c r="C105">
        <v>5.9</v>
      </c>
      <c r="D105">
        <v>2.1</v>
      </c>
      <c r="E105" t="s">
        <v>417</v>
      </c>
    </row>
    <row r="106" spans="1:5" x14ac:dyDescent="0.45">
      <c r="A106">
        <v>6.3</v>
      </c>
      <c r="B106">
        <v>2.9</v>
      </c>
      <c r="C106">
        <v>5.6</v>
      </c>
      <c r="D106">
        <v>1.8</v>
      </c>
      <c r="E106" t="s">
        <v>417</v>
      </c>
    </row>
    <row r="107" spans="1:5" x14ac:dyDescent="0.45">
      <c r="A107">
        <v>6.5</v>
      </c>
      <c r="B107">
        <v>3</v>
      </c>
      <c r="C107">
        <v>5.8</v>
      </c>
      <c r="D107">
        <v>2.2000000000000002</v>
      </c>
      <c r="E107" t="s">
        <v>417</v>
      </c>
    </row>
    <row r="108" spans="1:5" x14ac:dyDescent="0.45">
      <c r="A108">
        <v>7.6</v>
      </c>
      <c r="B108">
        <v>3</v>
      </c>
      <c r="C108">
        <v>6.6</v>
      </c>
      <c r="D108">
        <v>2.1</v>
      </c>
      <c r="E108" t="s">
        <v>417</v>
      </c>
    </row>
    <row r="109" spans="1:5" x14ac:dyDescent="0.45">
      <c r="A109">
        <v>4.9000000000000004</v>
      </c>
      <c r="B109">
        <v>2.5</v>
      </c>
      <c r="C109">
        <v>4.5</v>
      </c>
      <c r="D109">
        <v>1.7</v>
      </c>
      <c r="E109" t="s">
        <v>417</v>
      </c>
    </row>
    <row r="110" spans="1:5" x14ac:dyDescent="0.45">
      <c r="A110">
        <v>7.3</v>
      </c>
      <c r="B110">
        <v>2.9</v>
      </c>
      <c r="C110">
        <v>6.3</v>
      </c>
      <c r="D110">
        <v>1.8</v>
      </c>
      <c r="E110" t="s">
        <v>417</v>
      </c>
    </row>
    <row r="111" spans="1:5" x14ac:dyDescent="0.45">
      <c r="A111">
        <v>6.7</v>
      </c>
      <c r="B111">
        <v>2.5</v>
      </c>
      <c r="C111">
        <v>5.8</v>
      </c>
      <c r="D111">
        <v>1.8</v>
      </c>
      <c r="E111" t="s">
        <v>417</v>
      </c>
    </row>
    <row r="112" spans="1:5" x14ac:dyDescent="0.45">
      <c r="A112">
        <v>7.2</v>
      </c>
      <c r="B112">
        <v>3.6</v>
      </c>
      <c r="C112">
        <v>6.1</v>
      </c>
      <c r="D112">
        <v>2.5</v>
      </c>
      <c r="E112" t="s">
        <v>417</v>
      </c>
    </row>
    <row r="113" spans="1:5" x14ac:dyDescent="0.45">
      <c r="A113">
        <v>6.5</v>
      </c>
      <c r="B113">
        <v>3.2</v>
      </c>
      <c r="C113">
        <v>5.0999999999999996</v>
      </c>
      <c r="D113">
        <v>2</v>
      </c>
      <c r="E113" t="s">
        <v>417</v>
      </c>
    </row>
    <row r="114" spans="1:5" x14ac:dyDescent="0.45">
      <c r="A114">
        <v>6.4</v>
      </c>
      <c r="B114">
        <v>2.7</v>
      </c>
      <c r="C114">
        <v>5.3</v>
      </c>
      <c r="D114">
        <v>1.9</v>
      </c>
      <c r="E114" t="s">
        <v>417</v>
      </c>
    </row>
    <row r="115" spans="1:5" x14ac:dyDescent="0.45">
      <c r="A115">
        <v>6.8</v>
      </c>
      <c r="B115">
        <v>3</v>
      </c>
      <c r="C115">
        <v>5.5</v>
      </c>
      <c r="D115">
        <v>2.1</v>
      </c>
      <c r="E115" t="s">
        <v>417</v>
      </c>
    </row>
    <row r="116" spans="1:5" x14ac:dyDescent="0.45">
      <c r="A116">
        <v>5.7</v>
      </c>
      <c r="B116">
        <v>2.5</v>
      </c>
      <c r="C116">
        <v>5</v>
      </c>
      <c r="D116">
        <v>2</v>
      </c>
      <c r="E116" t="s">
        <v>417</v>
      </c>
    </row>
    <row r="117" spans="1:5" x14ac:dyDescent="0.45">
      <c r="A117">
        <v>5.8</v>
      </c>
      <c r="B117">
        <v>2.8</v>
      </c>
      <c r="C117">
        <v>5.0999999999999996</v>
      </c>
      <c r="D117">
        <v>2.4</v>
      </c>
      <c r="E117" t="s">
        <v>417</v>
      </c>
    </row>
    <row r="118" spans="1:5" x14ac:dyDescent="0.45">
      <c r="A118">
        <v>6.4</v>
      </c>
      <c r="B118">
        <v>3.2</v>
      </c>
      <c r="C118">
        <v>5.3</v>
      </c>
      <c r="D118">
        <v>2.2999999999999998</v>
      </c>
      <c r="E118" t="s">
        <v>417</v>
      </c>
    </row>
    <row r="119" spans="1:5" x14ac:dyDescent="0.45">
      <c r="A119">
        <v>6.5</v>
      </c>
      <c r="B119">
        <v>3</v>
      </c>
      <c r="C119">
        <v>5.5</v>
      </c>
      <c r="D119">
        <v>1.8</v>
      </c>
      <c r="E119" t="s">
        <v>417</v>
      </c>
    </row>
    <row r="120" spans="1:5" x14ac:dyDescent="0.45">
      <c r="A120">
        <v>7.7</v>
      </c>
      <c r="B120">
        <v>3.8</v>
      </c>
      <c r="C120">
        <v>6.7</v>
      </c>
      <c r="D120">
        <v>2.2000000000000002</v>
      </c>
      <c r="E120" t="s">
        <v>417</v>
      </c>
    </row>
    <row r="121" spans="1:5" x14ac:dyDescent="0.45">
      <c r="A121">
        <v>7.7</v>
      </c>
      <c r="B121">
        <v>2.6</v>
      </c>
      <c r="C121">
        <v>6.9</v>
      </c>
      <c r="D121">
        <v>2.2999999999999998</v>
      </c>
      <c r="E121" t="s">
        <v>417</v>
      </c>
    </row>
    <row r="122" spans="1:5" x14ac:dyDescent="0.45">
      <c r="A122">
        <v>6</v>
      </c>
      <c r="B122">
        <v>2.2000000000000002</v>
      </c>
      <c r="C122">
        <v>5</v>
      </c>
      <c r="D122">
        <v>1.5</v>
      </c>
      <c r="E122" t="s">
        <v>417</v>
      </c>
    </row>
    <row r="123" spans="1:5" x14ac:dyDescent="0.45">
      <c r="A123">
        <v>6.9</v>
      </c>
      <c r="B123">
        <v>3.2</v>
      </c>
      <c r="C123">
        <v>5.7</v>
      </c>
      <c r="D123">
        <v>2.2999999999999998</v>
      </c>
      <c r="E123" t="s">
        <v>417</v>
      </c>
    </row>
    <row r="124" spans="1:5" x14ac:dyDescent="0.45">
      <c r="A124">
        <v>5.6</v>
      </c>
      <c r="B124">
        <v>2.8</v>
      </c>
      <c r="C124">
        <v>4.9000000000000004</v>
      </c>
      <c r="D124">
        <v>2</v>
      </c>
      <c r="E124" t="s">
        <v>417</v>
      </c>
    </row>
    <row r="125" spans="1:5" x14ac:dyDescent="0.45">
      <c r="A125">
        <v>7.7</v>
      </c>
      <c r="B125">
        <v>2.8</v>
      </c>
      <c r="C125">
        <v>6.7</v>
      </c>
      <c r="D125">
        <v>2</v>
      </c>
      <c r="E125" t="s">
        <v>417</v>
      </c>
    </row>
    <row r="126" spans="1:5" x14ac:dyDescent="0.45">
      <c r="A126">
        <v>6.3</v>
      </c>
      <c r="B126">
        <v>2.7</v>
      </c>
      <c r="C126">
        <v>4.9000000000000004</v>
      </c>
      <c r="D126">
        <v>1.8</v>
      </c>
      <c r="E126" t="s">
        <v>417</v>
      </c>
    </row>
    <row r="127" spans="1:5" x14ac:dyDescent="0.45">
      <c r="A127">
        <v>6.7</v>
      </c>
      <c r="B127">
        <v>3.3</v>
      </c>
      <c r="C127">
        <v>5.7</v>
      </c>
      <c r="D127">
        <v>2.1</v>
      </c>
      <c r="E127" t="s">
        <v>417</v>
      </c>
    </row>
    <row r="128" spans="1:5" x14ac:dyDescent="0.45">
      <c r="A128">
        <v>7.2</v>
      </c>
      <c r="B128">
        <v>3.2</v>
      </c>
      <c r="C128">
        <v>6</v>
      </c>
      <c r="D128">
        <v>1.8</v>
      </c>
      <c r="E128" t="s">
        <v>417</v>
      </c>
    </row>
    <row r="129" spans="1:5" x14ac:dyDescent="0.45">
      <c r="A129">
        <v>6.2</v>
      </c>
      <c r="B129">
        <v>2.8</v>
      </c>
      <c r="C129">
        <v>4.8</v>
      </c>
      <c r="D129">
        <v>1.8</v>
      </c>
      <c r="E129" t="s">
        <v>417</v>
      </c>
    </row>
    <row r="130" spans="1:5" x14ac:dyDescent="0.45">
      <c r="A130">
        <v>6.1</v>
      </c>
      <c r="B130">
        <v>3</v>
      </c>
      <c r="C130">
        <v>4.9000000000000004</v>
      </c>
      <c r="D130">
        <v>1.8</v>
      </c>
      <c r="E130" t="s">
        <v>417</v>
      </c>
    </row>
    <row r="131" spans="1:5" x14ac:dyDescent="0.45">
      <c r="A131">
        <v>6.4</v>
      </c>
      <c r="B131">
        <v>2.8</v>
      </c>
      <c r="C131">
        <v>5.6</v>
      </c>
      <c r="D131">
        <v>2.1</v>
      </c>
      <c r="E131" t="s">
        <v>417</v>
      </c>
    </row>
    <row r="132" spans="1:5" x14ac:dyDescent="0.45">
      <c r="A132">
        <v>7.2</v>
      </c>
      <c r="B132">
        <v>3</v>
      </c>
      <c r="C132">
        <v>5.8</v>
      </c>
      <c r="D132">
        <v>1.6</v>
      </c>
      <c r="E132" t="s">
        <v>417</v>
      </c>
    </row>
    <row r="133" spans="1:5" x14ac:dyDescent="0.45">
      <c r="A133">
        <v>7.4</v>
      </c>
      <c r="B133">
        <v>2.8</v>
      </c>
      <c r="C133">
        <v>6.1</v>
      </c>
      <c r="D133">
        <v>1.9</v>
      </c>
      <c r="E133" t="s">
        <v>417</v>
      </c>
    </row>
    <row r="134" spans="1:5" x14ac:dyDescent="0.45">
      <c r="A134">
        <v>7.9</v>
      </c>
      <c r="B134">
        <v>3.8</v>
      </c>
      <c r="C134">
        <v>6.4</v>
      </c>
      <c r="D134">
        <v>2</v>
      </c>
      <c r="E134" t="s">
        <v>417</v>
      </c>
    </row>
    <row r="135" spans="1:5" x14ac:dyDescent="0.45">
      <c r="A135">
        <v>6.4</v>
      </c>
      <c r="B135">
        <v>2.8</v>
      </c>
      <c r="C135">
        <v>5.6</v>
      </c>
      <c r="D135">
        <v>2.2000000000000002</v>
      </c>
      <c r="E135" t="s">
        <v>417</v>
      </c>
    </row>
    <row r="136" spans="1:5" x14ac:dyDescent="0.45">
      <c r="A136">
        <v>6.3</v>
      </c>
      <c r="B136">
        <v>2.8</v>
      </c>
      <c r="C136">
        <v>5.0999999999999996</v>
      </c>
      <c r="D136">
        <v>1.5</v>
      </c>
      <c r="E136" t="s">
        <v>417</v>
      </c>
    </row>
    <row r="137" spans="1:5" x14ac:dyDescent="0.45">
      <c r="A137">
        <v>6.1</v>
      </c>
      <c r="B137">
        <v>2.6</v>
      </c>
      <c r="C137">
        <v>5.6</v>
      </c>
      <c r="D137">
        <v>1.4</v>
      </c>
      <c r="E137" t="s">
        <v>417</v>
      </c>
    </row>
    <row r="138" spans="1:5" x14ac:dyDescent="0.45">
      <c r="A138">
        <v>7.7</v>
      </c>
      <c r="B138">
        <v>3</v>
      </c>
      <c r="C138">
        <v>6.1</v>
      </c>
      <c r="D138">
        <v>2.2999999999999998</v>
      </c>
      <c r="E138" t="s">
        <v>417</v>
      </c>
    </row>
    <row r="139" spans="1:5" x14ac:dyDescent="0.45">
      <c r="A139">
        <v>6.3</v>
      </c>
      <c r="B139">
        <v>3.4</v>
      </c>
      <c r="C139">
        <v>5.6</v>
      </c>
      <c r="D139">
        <v>2.4</v>
      </c>
      <c r="E139" t="s">
        <v>417</v>
      </c>
    </row>
    <row r="140" spans="1:5" x14ac:dyDescent="0.45">
      <c r="A140">
        <v>6.4</v>
      </c>
      <c r="B140">
        <v>3.1</v>
      </c>
      <c r="C140">
        <v>5.5</v>
      </c>
      <c r="D140">
        <v>1.8</v>
      </c>
      <c r="E140" t="s">
        <v>417</v>
      </c>
    </row>
    <row r="141" spans="1:5" x14ac:dyDescent="0.45">
      <c r="A141">
        <v>6</v>
      </c>
      <c r="B141">
        <v>3</v>
      </c>
      <c r="C141">
        <v>4.8</v>
      </c>
      <c r="D141">
        <v>1.8</v>
      </c>
      <c r="E141" t="s">
        <v>417</v>
      </c>
    </row>
    <row r="142" spans="1:5" x14ac:dyDescent="0.45">
      <c r="A142">
        <v>6.9</v>
      </c>
      <c r="B142">
        <v>3.1</v>
      </c>
      <c r="C142">
        <v>5.4</v>
      </c>
      <c r="D142">
        <v>2.1</v>
      </c>
      <c r="E142" t="s">
        <v>417</v>
      </c>
    </row>
    <row r="143" spans="1:5" x14ac:dyDescent="0.45">
      <c r="A143">
        <v>6.7</v>
      </c>
      <c r="B143">
        <v>3.1</v>
      </c>
      <c r="C143">
        <v>5.6</v>
      </c>
      <c r="D143">
        <v>2.4</v>
      </c>
      <c r="E143" t="s">
        <v>417</v>
      </c>
    </row>
    <row r="144" spans="1:5" x14ac:dyDescent="0.45">
      <c r="A144">
        <v>6.9</v>
      </c>
      <c r="B144">
        <v>3.1</v>
      </c>
      <c r="C144">
        <v>5.0999999999999996</v>
      </c>
      <c r="D144">
        <v>2.2999999999999998</v>
      </c>
      <c r="E144" t="s">
        <v>417</v>
      </c>
    </row>
    <row r="145" spans="1:5" x14ac:dyDescent="0.45">
      <c r="A145">
        <v>5.8</v>
      </c>
      <c r="B145">
        <v>2.7</v>
      </c>
      <c r="C145">
        <v>5.0999999999999996</v>
      </c>
      <c r="D145">
        <v>1.9</v>
      </c>
      <c r="E145" t="s">
        <v>417</v>
      </c>
    </row>
    <row r="146" spans="1:5" x14ac:dyDescent="0.45">
      <c r="A146">
        <v>6.8</v>
      </c>
      <c r="B146">
        <v>3.2</v>
      </c>
      <c r="C146">
        <v>5.9</v>
      </c>
      <c r="D146">
        <v>2.2999999999999998</v>
      </c>
      <c r="E146" t="s">
        <v>417</v>
      </c>
    </row>
    <row r="147" spans="1:5" x14ac:dyDescent="0.45">
      <c r="A147">
        <v>6.7</v>
      </c>
      <c r="B147">
        <v>3.3</v>
      </c>
      <c r="C147">
        <v>5.7</v>
      </c>
      <c r="D147">
        <v>2.5</v>
      </c>
      <c r="E147" t="s">
        <v>417</v>
      </c>
    </row>
    <row r="148" spans="1:5" x14ac:dyDescent="0.45">
      <c r="A148">
        <v>6.7</v>
      </c>
      <c r="B148">
        <v>3</v>
      </c>
      <c r="C148">
        <v>5.2</v>
      </c>
      <c r="D148">
        <v>2.2999999999999998</v>
      </c>
      <c r="E148" t="s">
        <v>417</v>
      </c>
    </row>
    <row r="149" spans="1:5" x14ac:dyDescent="0.45">
      <c r="A149">
        <v>6.3</v>
      </c>
      <c r="B149">
        <v>2.5</v>
      </c>
      <c r="C149">
        <v>5</v>
      </c>
      <c r="D149">
        <v>1.9</v>
      </c>
      <c r="E149" t="s">
        <v>417</v>
      </c>
    </row>
    <row r="150" spans="1:5" x14ac:dyDescent="0.45">
      <c r="A150">
        <v>6.5</v>
      </c>
      <c r="B150">
        <v>3</v>
      </c>
      <c r="C150">
        <v>5.2</v>
      </c>
      <c r="D150">
        <v>2</v>
      </c>
      <c r="E150" t="s">
        <v>417</v>
      </c>
    </row>
    <row r="151" spans="1:5" x14ac:dyDescent="0.45">
      <c r="A151">
        <v>6.2</v>
      </c>
      <c r="B151">
        <v>3.4</v>
      </c>
      <c r="C151">
        <v>5.4</v>
      </c>
      <c r="D151">
        <v>2.2999999999999998</v>
      </c>
      <c r="E151" t="s">
        <v>417</v>
      </c>
    </row>
    <row r="152" spans="1:5" x14ac:dyDescent="0.45">
      <c r="A152">
        <v>5.9</v>
      </c>
      <c r="B152">
        <v>3</v>
      </c>
      <c r="C152">
        <v>5.0999999999999996</v>
      </c>
      <c r="D152">
        <v>1.8</v>
      </c>
      <c r="E152" t="s">
        <v>417</v>
      </c>
    </row>
    <row r="154" spans="1:5" x14ac:dyDescent="0.45">
      <c r="A154" s="19" t="s">
        <v>416</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DED54-D86F-49C3-BD40-8065B6134D59}">
  <dimension ref="A1:H154"/>
  <sheetViews>
    <sheetView topLeftCell="A3" zoomScale="85" zoomScaleNormal="85" workbookViewId="0">
      <selection activeCell="S27" sqref="S27"/>
    </sheetView>
  </sheetViews>
  <sheetFormatPr defaultRowHeight="14.25" x14ac:dyDescent="0.45"/>
  <cols>
    <col min="1" max="11" width="14.59765625" customWidth="1"/>
  </cols>
  <sheetData>
    <row r="1" spans="1:8" x14ac:dyDescent="0.45">
      <c r="A1" s="21" t="s">
        <v>425</v>
      </c>
      <c r="E1" s="21"/>
    </row>
    <row r="2" spans="1:8" x14ac:dyDescent="0.45">
      <c r="A2" t="s">
        <v>424</v>
      </c>
      <c r="B2" t="s">
        <v>423</v>
      </c>
      <c r="C2" t="s">
        <v>422</v>
      </c>
      <c r="D2" t="s">
        <v>421</v>
      </c>
      <c r="E2" t="s">
        <v>420</v>
      </c>
      <c r="G2" s="20" t="s">
        <v>426</v>
      </c>
      <c r="H2" s="20"/>
    </row>
    <row r="3" spans="1:8" x14ac:dyDescent="0.45">
      <c r="A3">
        <v>5.0999999999999996</v>
      </c>
      <c r="B3">
        <v>3.5</v>
      </c>
      <c r="C3">
        <v>1.4</v>
      </c>
      <c r="D3">
        <v>0.2</v>
      </c>
      <c r="E3" t="s">
        <v>419</v>
      </c>
      <c r="G3" t="e" cm="1" vm="4">
        <f t="array" ref="G3">_xlfn._xlws.PY(5,1,IrisDataSet24[#All])</f>
        <v>#VALUE!</v>
      </c>
    </row>
    <row r="4" spans="1:8" x14ac:dyDescent="0.45">
      <c r="A4">
        <v>4.9000000000000004</v>
      </c>
      <c r="B4">
        <v>3</v>
      </c>
      <c r="C4">
        <v>1.4</v>
      </c>
      <c r="D4">
        <v>0.2</v>
      </c>
      <c r="E4" t="s">
        <v>419</v>
      </c>
    </row>
    <row r="5" spans="1:8" x14ac:dyDescent="0.45">
      <c r="A5">
        <v>4.7</v>
      </c>
      <c r="B5">
        <v>3.2</v>
      </c>
      <c r="C5">
        <v>1.3</v>
      </c>
      <c r="D5">
        <v>0.2</v>
      </c>
      <c r="E5" t="s">
        <v>419</v>
      </c>
      <c r="H5" s="20"/>
    </row>
    <row r="6" spans="1:8" x14ac:dyDescent="0.45">
      <c r="A6">
        <v>4.5999999999999996</v>
      </c>
      <c r="B6">
        <v>3.1</v>
      </c>
      <c r="C6">
        <v>1.5</v>
      </c>
      <c r="D6">
        <v>0.2</v>
      </c>
      <c r="E6" t="s">
        <v>419</v>
      </c>
    </row>
    <row r="7" spans="1:8" x14ac:dyDescent="0.45">
      <c r="A7">
        <v>5</v>
      </c>
      <c r="B7">
        <v>3.6</v>
      </c>
      <c r="C7">
        <v>1.4</v>
      </c>
      <c r="D7">
        <v>0.2</v>
      </c>
      <c r="E7" t="s">
        <v>419</v>
      </c>
    </row>
    <row r="8" spans="1:8" x14ac:dyDescent="0.45">
      <c r="A8">
        <v>5.4</v>
      </c>
      <c r="B8">
        <v>3.9</v>
      </c>
      <c r="C8">
        <v>1.7</v>
      </c>
      <c r="D8">
        <v>0.4</v>
      </c>
      <c r="E8" t="s">
        <v>419</v>
      </c>
    </row>
    <row r="9" spans="1:8" x14ac:dyDescent="0.45">
      <c r="A9">
        <v>4.5999999999999996</v>
      </c>
      <c r="B9">
        <v>3.4</v>
      </c>
      <c r="C9">
        <v>1.4</v>
      </c>
      <c r="D9">
        <v>0.3</v>
      </c>
      <c r="E9" t="s">
        <v>419</v>
      </c>
    </row>
    <row r="10" spans="1:8" x14ac:dyDescent="0.45">
      <c r="A10">
        <v>5</v>
      </c>
      <c r="B10">
        <v>3.4</v>
      </c>
      <c r="C10">
        <v>1.5</v>
      </c>
      <c r="D10">
        <v>0.2</v>
      </c>
      <c r="E10" t="s">
        <v>419</v>
      </c>
    </row>
    <row r="11" spans="1:8" x14ac:dyDescent="0.45">
      <c r="A11">
        <v>4.4000000000000004</v>
      </c>
      <c r="B11">
        <v>2.9</v>
      </c>
      <c r="C11">
        <v>1.4</v>
      </c>
      <c r="D11">
        <v>0.2</v>
      </c>
      <c r="E11" t="s">
        <v>419</v>
      </c>
    </row>
    <row r="12" spans="1:8" x14ac:dyDescent="0.45">
      <c r="A12">
        <v>4.9000000000000004</v>
      </c>
      <c r="B12">
        <v>3.1</v>
      </c>
      <c r="C12">
        <v>1.5</v>
      </c>
      <c r="D12">
        <v>0.1</v>
      </c>
      <c r="E12" t="s">
        <v>419</v>
      </c>
    </row>
    <row r="13" spans="1:8" x14ac:dyDescent="0.45">
      <c r="A13">
        <v>5.4</v>
      </c>
      <c r="B13">
        <v>3.7</v>
      </c>
      <c r="C13">
        <v>1.5</v>
      </c>
      <c r="D13">
        <v>0.2</v>
      </c>
      <c r="E13" t="s">
        <v>419</v>
      </c>
    </row>
    <row r="14" spans="1:8" x14ac:dyDescent="0.45">
      <c r="A14">
        <v>4.8</v>
      </c>
      <c r="B14">
        <v>3.4</v>
      </c>
      <c r="C14">
        <v>1.6</v>
      </c>
      <c r="D14">
        <v>0.2</v>
      </c>
      <c r="E14" t="s">
        <v>419</v>
      </c>
    </row>
    <row r="15" spans="1:8" x14ac:dyDescent="0.45">
      <c r="A15">
        <v>4.8</v>
      </c>
      <c r="B15">
        <v>3</v>
      </c>
      <c r="C15">
        <v>1.4</v>
      </c>
      <c r="D15">
        <v>0.1</v>
      </c>
      <c r="E15" t="s">
        <v>419</v>
      </c>
    </row>
    <row r="16" spans="1:8" x14ac:dyDescent="0.45">
      <c r="A16">
        <v>4.3</v>
      </c>
      <c r="B16">
        <v>3</v>
      </c>
      <c r="C16">
        <v>1.1000000000000001</v>
      </c>
      <c r="D16">
        <v>0.1</v>
      </c>
      <c r="E16" t="s">
        <v>419</v>
      </c>
    </row>
    <row r="17" spans="1:5" x14ac:dyDescent="0.45">
      <c r="A17">
        <v>5.8</v>
      </c>
      <c r="B17">
        <v>4</v>
      </c>
      <c r="C17">
        <v>1.2</v>
      </c>
      <c r="D17">
        <v>0.2</v>
      </c>
      <c r="E17" t="s">
        <v>419</v>
      </c>
    </row>
    <row r="18" spans="1:5" x14ac:dyDescent="0.45">
      <c r="A18">
        <v>5.7</v>
      </c>
      <c r="B18">
        <v>4.4000000000000004</v>
      </c>
      <c r="C18">
        <v>1.5</v>
      </c>
      <c r="D18">
        <v>0.4</v>
      </c>
      <c r="E18" t="s">
        <v>419</v>
      </c>
    </row>
    <row r="19" spans="1:5" x14ac:dyDescent="0.45">
      <c r="A19">
        <v>5.4</v>
      </c>
      <c r="B19">
        <v>3.9</v>
      </c>
      <c r="C19">
        <v>1.3</v>
      </c>
      <c r="D19">
        <v>0.4</v>
      </c>
      <c r="E19" t="s">
        <v>419</v>
      </c>
    </row>
    <row r="20" spans="1:5" x14ac:dyDescent="0.45">
      <c r="A20">
        <v>5.0999999999999996</v>
      </c>
      <c r="B20">
        <v>3.5</v>
      </c>
      <c r="C20">
        <v>1.4</v>
      </c>
      <c r="D20">
        <v>0.3</v>
      </c>
      <c r="E20" t="s">
        <v>419</v>
      </c>
    </row>
    <row r="21" spans="1:5" x14ac:dyDescent="0.45">
      <c r="A21">
        <v>5.7</v>
      </c>
      <c r="B21">
        <v>3.8</v>
      </c>
      <c r="C21">
        <v>1.7</v>
      </c>
      <c r="D21">
        <v>0.3</v>
      </c>
      <c r="E21" t="s">
        <v>419</v>
      </c>
    </row>
    <row r="22" spans="1:5" x14ac:dyDescent="0.45">
      <c r="A22">
        <v>5.0999999999999996</v>
      </c>
      <c r="B22">
        <v>3.8</v>
      </c>
      <c r="C22">
        <v>1.5</v>
      </c>
      <c r="D22">
        <v>0.3</v>
      </c>
      <c r="E22" t="s">
        <v>419</v>
      </c>
    </row>
    <row r="23" spans="1:5" x14ac:dyDescent="0.45">
      <c r="A23">
        <v>5.4</v>
      </c>
      <c r="B23">
        <v>3.4</v>
      </c>
      <c r="C23">
        <v>1.7</v>
      </c>
      <c r="D23">
        <v>0.2</v>
      </c>
      <c r="E23" t="s">
        <v>419</v>
      </c>
    </row>
    <row r="24" spans="1:5" x14ac:dyDescent="0.45">
      <c r="A24">
        <v>5.0999999999999996</v>
      </c>
      <c r="B24">
        <v>3.7</v>
      </c>
      <c r="C24">
        <v>1.5</v>
      </c>
      <c r="D24">
        <v>0.4</v>
      </c>
      <c r="E24" t="s">
        <v>419</v>
      </c>
    </row>
    <row r="25" spans="1:5" x14ac:dyDescent="0.45">
      <c r="A25">
        <v>4.5999999999999996</v>
      </c>
      <c r="B25">
        <v>3.6</v>
      </c>
      <c r="C25">
        <v>1</v>
      </c>
      <c r="D25">
        <v>0.2</v>
      </c>
      <c r="E25" t="s">
        <v>419</v>
      </c>
    </row>
    <row r="26" spans="1:5" x14ac:dyDescent="0.45">
      <c r="A26">
        <v>5.0999999999999996</v>
      </c>
      <c r="B26">
        <v>3.3</v>
      </c>
      <c r="C26">
        <v>1.7</v>
      </c>
      <c r="D26">
        <v>0.5</v>
      </c>
      <c r="E26" t="s">
        <v>419</v>
      </c>
    </row>
    <row r="27" spans="1:5" x14ac:dyDescent="0.45">
      <c r="A27">
        <v>4.8</v>
      </c>
      <c r="B27">
        <v>3.4</v>
      </c>
      <c r="C27">
        <v>1.9</v>
      </c>
      <c r="D27">
        <v>0.2</v>
      </c>
      <c r="E27" t="s">
        <v>419</v>
      </c>
    </row>
    <row r="28" spans="1:5" x14ac:dyDescent="0.45">
      <c r="A28">
        <v>5</v>
      </c>
      <c r="B28">
        <v>3</v>
      </c>
      <c r="C28">
        <v>1.6</v>
      </c>
      <c r="D28">
        <v>0.2</v>
      </c>
      <c r="E28" t="s">
        <v>419</v>
      </c>
    </row>
    <row r="29" spans="1:5" x14ac:dyDescent="0.45">
      <c r="A29">
        <v>5</v>
      </c>
      <c r="B29">
        <v>3.4</v>
      </c>
      <c r="C29">
        <v>1.6</v>
      </c>
      <c r="D29">
        <v>0.4</v>
      </c>
      <c r="E29" t="s">
        <v>419</v>
      </c>
    </row>
    <row r="30" spans="1:5" x14ac:dyDescent="0.45">
      <c r="A30">
        <v>5.2</v>
      </c>
      <c r="B30">
        <v>3.5</v>
      </c>
      <c r="C30">
        <v>1.5</v>
      </c>
      <c r="D30">
        <v>0.2</v>
      </c>
      <c r="E30" t="s">
        <v>419</v>
      </c>
    </row>
    <row r="31" spans="1:5" x14ac:dyDescent="0.45">
      <c r="A31">
        <v>5.2</v>
      </c>
      <c r="B31">
        <v>3.4</v>
      </c>
      <c r="C31">
        <v>1.4</v>
      </c>
      <c r="D31">
        <v>0.2</v>
      </c>
      <c r="E31" t="s">
        <v>419</v>
      </c>
    </row>
    <row r="32" spans="1:5" x14ac:dyDescent="0.45">
      <c r="A32">
        <v>4.7</v>
      </c>
      <c r="B32">
        <v>3.2</v>
      </c>
      <c r="C32">
        <v>1.6</v>
      </c>
      <c r="D32">
        <v>0.2</v>
      </c>
      <c r="E32" t="s">
        <v>419</v>
      </c>
    </row>
    <row r="33" spans="1:5" x14ac:dyDescent="0.45">
      <c r="A33">
        <v>4.8</v>
      </c>
      <c r="B33">
        <v>3.1</v>
      </c>
      <c r="C33">
        <v>1.6</v>
      </c>
      <c r="D33">
        <v>0.2</v>
      </c>
      <c r="E33" t="s">
        <v>419</v>
      </c>
    </row>
    <row r="34" spans="1:5" x14ac:dyDescent="0.45">
      <c r="A34">
        <v>5.4</v>
      </c>
      <c r="B34">
        <v>3.4</v>
      </c>
      <c r="C34">
        <v>1.5</v>
      </c>
      <c r="D34">
        <v>0.4</v>
      </c>
      <c r="E34" t="s">
        <v>419</v>
      </c>
    </row>
    <row r="35" spans="1:5" x14ac:dyDescent="0.45">
      <c r="A35">
        <v>5.2</v>
      </c>
      <c r="B35">
        <v>4.0999999999999996</v>
      </c>
      <c r="C35">
        <v>1.5</v>
      </c>
      <c r="D35">
        <v>0.1</v>
      </c>
      <c r="E35" t="s">
        <v>419</v>
      </c>
    </row>
    <row r="36" spans="1:5" x14ac:dyDescent="0.45">
      <c r="A36">
        <v>5.5</v>
      </c>
      <c r="B36">
        <v>4.2</v>
      </c>
      <c r="C36">
        <v>1.4</v>
      </c>
      <c r="D36">
        <v>0.2</v>
      </c>
      <c r="E36" t="s">
        <v>419</v>
      </c>
    </row>
    <row r="37" spans="1:5" x14ac:dyDescent="0.45">
      <c r="A37">
        <v>4.9000000000000004</v>
      </c>
      <c r="B37">
        <v>3.1</v>
      </c>
      <c r="C37">
        <v>1.5</v>
      </c>
      <c r="D37">
        <v>0.1</v>
      </c>
      <c r="E37" t="s">
        <v>419</v>
      </c>
    </row>
    <row r="38" spans="1:5" x14ac:dyDescent="0.45">
      <c r="A38">
        <v>5</v>
      </c>
      <c r="B38">
        <v>3.2</v>
      </c>
      <c r="C38">
        <v>1.2</v>
      </c>
      <c r="D38">
        <v>0.2</v>
      </c>
      <c r="E38" t="s">
        <v>419</v>
      </c>
    </row>
    <row r="39" spans="1:5" x14ac:dyDescent="0.45">
      <c r="A39">
        <v>5.5</v>
      </c>
      <c r="B39">
        <v>3.5</v>
      </c>
      <c r="C39">
        <v>1.3</v>
      </c>
      <c r="D39">
        <v>0.2</v>
      </c>
      <c r="E39" t="s">
        <v>419</v>
      </c>
    </row>
    <row r="40" spans="1:5" x14ac:dyDescent="0.45">
      <c r="A40">
        <v>4.9000000000000004</v>
      </c>
      <c r="B40">
        <v>3.1</v>
      </c>
      <c r="C40">
        <v>1.5</v>
      </c>
      <c r="D40">
        <v>0.1</v>
      </c>
      <c r="E40" t="s">
        <v>419</v>
      </c>
    </row>
    <row r="41" spans="1:5" x14ac:dyDescent="0.45">
      <c r="A41">
        <v>4.4000000000000004</v>
      </c>
      <c r="B41">
        <v>3</v>
      </c>
      <c r="C41">
        <v>1.3</v>
      </c>
      <c r="D41">
        <v>0.2</v>
      </c>
      <c r="E41" t="s">
        <v>419</v>
      </c>
    </row>
    <row r="42" spans="1:5" x14ac:dyDescent="0.45">
      <c r="A42">
        <v>5.0999999999999996</v>
      </c>
      <c r="B42">
        <v>3.4</v>
      </c>
      <c r="C42">
        <v>1.5</v>
      </c>
      <c r="D42">
        <v>0.2</v>
      </c>
      <c r="E42" t="s">
        <v>419</v>
      </c>
    </row>
    <row r="43" spans="1:5" x14ac:dyDescent="0.45">
      <c r="A43">
        <v>5</v>
      </c>
      <c r="B43">
        <v>3.5</v>
      </c>
      <c r="C43">
        <v>1.3</v>
      </c>
      <c r="D43">
        <v>0.3</v>
      </c>
      <c r="E43" t="s">
        <v>419</v>
      </c>
    </row>
    <row r="44" spans="1:5" x14ac:dyDescent="0.45">
      <c r="A44">
        <v>4.5</v>
      </c>
      <c r="B44">
        <v>2.2999999999999998</v>
      </c>
      <c r="C44">
        <v>1.3</v>
      </c>
      <c r="D44">
        <v>0.3</v>
      </c>
      <c r="E44" t="s">
        <v>419</v>
      </c>
    </row>
    <row r="45" spans="1:5" x14ac:dyDescent="0.45">
      <c r="A45">
        <v>4.4000000000000004</v>
      </c>
      <c r="B45">
        <v>3.2</v>
      </c>
      <c r="C45">
        <v>1.3</v>
      </c>
      <c r="D45">
        <v>0.2</v>
      </c>
      <c r="E45" t="s">
        <v>419</v>
      </c>
    </row>
    <row r="46" spans="1:5" x14ac:dyDescent="0.45">
      <c r="A46">
        <v>5</v>
      </c>
      <c r="B46">
        <v>3.5</v>
      </c>
      <c r="C46">
        <v>1.6</v>
      </c>
      <c r="D46">
        <v>0.6</v>
      </c>
      <c r="E46" t="s">
        <v>419</v>
      </c>
    </row>
    <row r="47" spans="1:5" x14ac:dyDescent="0.45">
      <c r="A47">
        <v>5.0999999999999996</v>
      </c>
      <c r="B47">
        <v>3.8</v>
      </c>
      <c r="C47">
        <v>1.9</v>
      </c>
      <c r="D47">
        <v>0.4</v>
      </c>
      <c r="E47" t="s">
        <v>419</v>
      </c>
    </row>
    <row r="48" spans="1:5" x14ac:dyDescent="0.45">
      <c r="A48">
        <v>4.8</v>
      </c>
      <c r="B48">
        <v>3</v>
      </c>
      <c r="C48">
        <v>1.4</v>
      </c>
      <c r="D48">
        <v>0.3</v>
      </c>
      <c r="E48" t="s">
        <v>419</v>
      </c>
    </row>
    <row r="49" spans="1:5" x14ac:dyDescent="0.45">
      <c r="A49">
        <v>5.0999999999999996</v>
      </c>
      <c r="B49">
        <v>3.8</v>
      </c>
      <c r="C49">
        <v>1.6</v>
      </c>
      <c r="D49">
        <v>0.2</v>
      </c>
      <c r="E49" t="s">
        <v>419</v>
      </c>
    </row>
    <row r="50" spans="1:5" x14ac:dyDescent="0.45">
      <c r="A50">
        <v>4.5999999999999996</v>
      </c>
      <c r="B50">
        <v>3.2</v>
      </c>
      <c r="C50">
        <v>1.4</v>
      </c>
      <c r="D50">
        <v>0.2</v>
      </c>
      <c r="E50" t="s">
        <v>419</v>
      </c>
    </row>
    <row r="51" spans="1:5" x14ac:dyDescent="0.45">
      <c r="A51">
        <v>5.3</v>
      </c>
      <c r="B51">
        <v>3.7</v>
      </c>
      <c r="C51">
        <v>1.5</v>
      </c>
      <c r="D51">
        <v>0.2</v>
      </c>
      <c r="E51" t="s">
        <v>419</v>
      </c>
    </row>
    <row r="52" spans="1:5" x14ac:dyDescent="0.45">
      <c r="A52">
        <v>5</v>
      </c>
      <c r="B52">
        <v>3.3</v>
      </c>
      <c r="C52">
        <v>1.4</v>
      </c>
      <c r="D52">
        <v>0.2</v>
      </c>
      <c r="E52" t="s">
        <v>419</v>
      </c>
    </row>
    <row r="53" spans="1:5" x14ac:dyDescent="0.45">
      <c r="A53">
        <v>7</v>
      </c>
      <c r="B53">
        <v>3.2</v>
      </c>
      <c r="C53">
        <v>4.7</v>
      </c>
      <c r="D53">
        <v>1.4</v>
      </c>
      <c r="E53" t="s">
        <v>418</v>
      </c>
    </row>
    <row r="54" spans="1:5" x14ac:dyDescent="0.45">
      <c r="A54">
        <v>6.4</v>
      </c>
      <c r="B54">
        <v>3.2</v>
      </c>
      <c r="C54">
        <v>4.5</v>
      </c>
      <c r="D54">
        <v>1.5</v>
      </c>
      <c r="E54" t="s">
        <v>418</v>
      </c>
    </row>
    <row r="55" spans="1:5" x14ac:dyDescent="0.45">
      <c r="A55">
        <v>6.9</v>
      </c>
      <c r="B55">
        <v>3.1</v>
      </c>
      <c r="C55">
        <v>4.9000000000000004</v>
      </c>
      <c r="D55">
        <v>1.5</v>
      </c>
      <c r="E55" t="s">
        <v>418</v>
      </c>
    </row>
    <row r="56" spans="1:5" x14ac:dyDescent="0.45">
      <c r="A56">
        <v>5.5</v>
      </c>
      <c r="B56">
        <v>2.2999999999999998</v>
      </c>
      <c r="C56">
        <v>4</v>
      </c>
      <c r="D56">
        <v>1.3</v>
      </c>
      <c r="E56" t="s">
        <v>418</v>
      </c>
    </row>
    <row r="57" spans="1:5" x14ac:dyDescent="0.45">
      <c r="A57">
        <v>6.5</v>
      </c>
      <c r="B57">
        <v>2.8</v>
      </c>
      <c r="C57">
        <v>4.5999999999999996</v>
      </c>
      <c r="D57">
        <v>1.5</v>
      </c>
      <c r="E57" t="s">
        <v>418</v>
      </c>
    </row>
    <row r="58" spans="1:5" x14ac:dyDescent="0.45">
      <c r="A58">
        <v>5.7</v>
      </c>
      <c r="B58">
        <v>2.8</v>
      </c>
      <c r="C58">
        <v>4.5</v>
      </c>
      <c r="D58">
        <v>1.3</v>
      </c>
      <c r="E58" t="s">
        <v>418</v>
      </c>
    </row>
    <row r="59" spans="1:5" x14ac:dyDescent="0.45">
      <c r="A59">
        <v>6.3</v>
      </c>
      <c r="B59">
        <v>3.3</v>
      </c>
      <c r="C59">
        <v>4.7</v>
      </c>
      <c r="D59">
        <v>1.6</v>
      </c>
      <c r="E59" t="s">
        <v>418</v>
      </c>
    </row>
    <row r="60" spans="1:5" x14ac:dyDescent="0.45">
      <c r="A60">
        <v>4.9000000000000004</v>
      </c>
      <c r="B60">
        <v>2.4</v>
      </c>
      <c r="C60">
        <v>3.3</v>
      </c>
      <c r="D60">
        <v>1</v>
      </c>
      <c r="E60" t="s">
        <v>418</v>
      </c>
    </row>
    <row r="61" spans="1:5" x14ac:dyDescent="0.45">
      <c r="A61">
        <v>6.6</v>
      </c>
      <c r="B61">
        <v>2.9</v>
      </c>
      <c r="C61">
        <v>4.5999999999999996</v>
      </c>
      <c r="D61">
        <v>1.3</v>
      </c>
      <c r="E61" t="s">
        <v>418</v>
      </c>
    </row>
    <row r="62" spans="1:5" x14ac:dyDescent="0.45">
      <c r="A62">
        <v>5.2</v>
      </c>
      <c r="B62">
        <v>2.7</v>
      </c>
      <c r="C62">
        <v>3.9</v>
      </c>
      <c r="D62">
        <v>1.4</v>
      </c>
      <c r="E62" t="s">
        <v>418</v>
      </c>
    </row>
    <row r="63" spans="1:5" x14ac:dyDescent="0.45">
      <c r="A63">
        <v>5</v>
      </c>
      <c r="B63">
        <v>2</v>
      </c>
      <c r="C63">
        <v>3.5</v>
      </c>
      <c r="D63">
        <v>1</v>
      </c>
      <c r="E63" t="s">
        <v>418</v>
      </c>
    </row>
    <row r="64" spans="1:5" x14ac:dyDescent="0.45">
      <c r="A64">
        <v>5.9</v>
      </c>
      <c r="B64">
        <v>3</v>
      </c>
      <c r="C64">
        <v>4.2</v>
      </c>
      <c r="D64">
        <v>1.5</v>
      </c>
      <c r="E64" t="s">
        <v>418</v>
      </c>
    </row>
    <row r="65" spans="1:5" x14ac:dyDescent="0.45">
      <c r="A65">
        <v>6</v>
      </c>
      <c r="B65">
        <v>2.2000000000000002</v>
      </c>
      <c r="C65">
        <v>4</v>
      </c>
      <c r="D65">
        <v>1</v>
      </c>
      <c r="E65" t="s">
        <v>418</v>
      </c>
    </row>
    <row r="66" spans="1:5" x14ac:dyDescent="0.45">
      <c r="A66">
        <v>6.1</v>
      </c>
      <c r="B66">
        <v>2.9</v>
      </c>
      <c r="C66">
        <v>4.7</v>
      </c>
      <c r="D66">
        <v>1.4</v>
      </c>
      <c r="E66" t="s">
        <v>418</v>
      </c>
    </row>
    <row r="67" spans="1:5" x14ac:dyDescent="0.45">
      <c r="A67">
        <v>5.6</v>
      </c>
      <c r="B67">
        <v>2.9</v>
      </c>
      <c r="C67">
        <v>3.6</v>
      </c>
      <c r="D67">
        <v>1.3</v>
      </c>
      <c r="E67" t="s">
        <v>418</v>
      </c>
    </row>
    <row r="68" spans="1:5" x14ac:dyDescent="0.45">
      <c r="A68">
        <v>6.7</v>
      </c>
      <c r="B68">
        <v>3.1</v>
      </c>
      <c r="C68">
        <v>4.4000000000000004</v>
      </c>
      <c r="D68">
        <v>1.4</v>
      </c>
      <c r="E68" t="s">
        <v>418</v>
      </c>
    </row>
    <row r="69" spans="1:5" x14ac:dyDescent="0.45">
      <c r="A69">
        <v>5.6</v>
      </c>
      <c r="B69">
        <v>3</v>
      </c>
      <c r="C69">
        <v>4.5</v>
      </c>
      <c r="D69">
        <v>1.5</v>
      </c>
      <c r="E69" t="s">
        <v>418</v>
      </c>
    </row>
    <row r="70" spans="1:5" x14ac:dyDescent="0.45">
      <c r="A70">
        <v>5.8</v>
      </c>
      <c r="B70">
        <v>2.7</v>
      </c>
      <c r="C70">
        <v>4.0999999999999996</v>
      </c>
      <c r="D70">
        <v>1</v>
      </c>
      <c r="E70" t="s">
        <v>418</v>
      </c>
    </row>
    <row r="71" spans="1:5" x14ac:dyDescent="0.45">
      <c r="A71">
        <v>6.2</v>
      </c>
      <c r="B71">
        <v>2.2000000000000002</v>
      </c>
      <c r="C71">
        <v>4.5</v>
      </c>
      <c r="D71">
        <v>1.5</v>
      </c>
      <c r="E71" t="s">
        <v>418</v>
      </c>
    </row>
    <row r="72" spans="1:5" x14ac:dyDescent="0.45">
      <c r="A72">
        <v>5.6</v>
      </c>
      <c r="B72">
        <v>2.5</v>
      </c>
      <c r="C72">
        <v>3.9</v>
      </c>
      <c r="D72">
        <v>1.1000000000000001</v>
      </c>
      <c r="E72" t="s">
        <v>418</v>
      </c>
    </row>
    <row r="73" spans="1:5" x14ac:dyDescent="0.45">
      <c r="A73">
        <v>5.9</v>
      </c>
      <c r="B73">
        <v>3.2</v>
      </c>
      <c r="C73">
        <v>4.8</v>
      </c>
      <c r="D73">
        <v>1.8</v>
      </c>
      <c r="E73" t="s">
        <v>418</v>
      </c>
    </row>
    <row r="74" spans="1:5" x14ac:dyDescent="0.45">
      <c r="A74">
        <v>6.1</v>
      </c>
      <c r="B74">
        <v>2.8</v>
      </c>
      <c r="C74">
        <v>4</v>
      </c>
      <c r="D74">
        <v>1.3</v>
      </c>
      <c r="E74" t="s">
        <v>418</v>
      </c>
    </row>
    <row r="75" spans="1:5" x14ac:dyDescent="0.45">
      <c r="A75">
        <v>6.3</v>
      </c>
      <c r="B75">
        <v>2.5</v>
      </c>
      <c r="C75">
        <v>4.9000000000000004</v>
      </c>
      <c r="D75">
        <v>1.5</v>
      </c>
      <c r="E75" t="s">
        <v>418</v>
      </c>
    </row>
    <row r="76" spans="1:5" x14ac:dyDescent="0.45">
      <c r="A76">
        <v>6.1</v>
      </c>
      <c r="B76">
        <v>2.8</v>
      </c>
      <c r="C76">
        <v>4.7</v>
      </c>
      <c r="D76">
        <v>1.2</v>
      </c>
      <c r="E76" t="s">
        <v>418</v>
      </c>
    </row>
    <row r="77" spans="1:5" x14ac:dyDescent="0.45">
      <c r="A77">
        <v>6.4</v>
      </c>
      <c r="B77">
        <v>2.9</v>
      </c>
      <c r="C77">
        <v>4.3</v>
      </c>
      <c r="D77">
        <v>1.3</v>
      </c>
      <c r="E77" t="s">
        <v>418</v>
      </c>
    </row>
    <row r="78" spans="1:5" x14ac:dyDescent="0.45">
      <c r="A78">
        <v>6.6</v>
      </c>
      <c r="B78">
        <v>3</v>
      </c>
      <c r="C78">
        <v>4.4000000000000004</v>
      </c>
      <c r="D78">
        <v>1.4</v>
      </c>
      <c r="E78" t="s">
        <v>418</v>
      </c>
    </row>
    <row r="79" spans="1:5" x14ac:dyDescent="0.45">
      <c r="A79">
        <v>6.8</v>
      </c>
      <c r="B79">
        <v>2.8</v>
      </c>
      <c r="C79">
        <v>4.8</v>
      </c>
      <c r="D79">
        <v>1.4</v>
      </c>
      <c r="E79" t="s">
        <v>418</v>
      </c>
    </row>
    <row r="80" spans="1:5" x14ac:dyDescent="0.45">
      <c r="A80">
        <v>6.7</v>
      </c>
      <c r="B80">
        <v>3</v>
      </c>
      <c r="C80">
        <v>5</v>
      </c>
      <c r="D80">
        <v>1.7</v>
      </c>
      <c r="E80" t="s">
        <v>418</v>
      </c>
    </row>
    <row r="81" spans="1:5" x14ac:dyDescent="0.45">
      <c r="A81">
        <v>6</v>
      </c>
      <c r="B81">
        <v>2.9</v>
      </c>
      <c r="C81">
        <v>4.5</v>
      </c>
      <c r="D81">
        <v>1.5</v>
      </c>
      <c r="E81" t="s">
        <v>418</v>
      </c>
    </row>
    <row r="82" spans="1:5" x14ac:dyDescent="0.45">
      <c r="A82">
        <v>5.7</v>
      </c>
      <c r="B82">
        <v>2.6</v>
      </c>
      <c r="C82">
        <v>3.5</v>
      </c>
      <c r="D82">
        <v>1</v>
      </c>
      <c r="E82" t="s">
        <v>418</v>
      </c>
    </row>
    <row r="83" spans="1:5" x14ac:dyDescent="0.45">
      <c r="A83">
        <v>5.5</v>
      </c>
      <c r="B83">
        <v>2.4</v>
      </c>
      <c r="C83">
        <v>3.8</v>
      </c>
      <c r="D83">
        <v>1.1000000000000001</v>
      </c>
      <c r="E83" t="s">
        <v>418</v>
      </c>
    </row>
    <row r="84" spans="1:5" x14ac:dyDescent="0.45">
      <c r="A84">
        <v>5.5</v>
      </c>
      <c r="B84">
        <v>2.4</v>
      </c>
      <c r="C84">
        <v>3.7</v>
      </c>
      <c r="D84">
        <v>1</v>
      </c>
      <c r="E84" t="s">
        <v>418</v>
      </c>
    </row>
    <row r="85" spans="1:5" x14ac:dyDescent="0.45">
      <c r="A85">
        <v>5.8</v>
      </c>
      <c r="B85">
        <v>2.7</v>
      </c>
      <c r="C85">
        <v>3.9</v>
      </c>
      <c r="D85">
        <v>1.2</v>
      </c>
      <c r="E85" t="s">
        <v>418</v>
      </c>
    </row>
    <row r="86" spans="1:5" x14ac:dyDescent="0.45">
      <c r="A86">
        <v>6</v>
      </c>
      <c r="B86">
        <v>2.7</v>
      </c>
      <c r="C86">
        <v>5.0999999999999996</v>
      </c>
      <c r="D86">
        <v>1.6</v>
      </c>
      <c r="E86" t="s">
        <v>418</v>
      </c>
    </row>
    <row r="87" spans="1:5" x14ac:dyDescent="0.45">
      <c r="A87">
        <v>5.4</v>
      </c>
      <c r="B87">
        <v>3</v>
      </c>
      <c r="C87">
        <v>4.5</v>
      </c>
      <c r="D87">
        <v>1.5</v>
      </c>
      <c r="E87" t="s">
        <v>418</v>
      </c>
    </row>
    <row r="88" spans="1:5" x14ac:dyDescent="0.45">
      <c r="A88">
        <v>6</v>
      </c>
      <c r="B88">
        <v>3.4</v>
      </c>
      <c r="C88">
        <v>4.5</v>
      </c>
      <c r="D88">
        <v>1.6</v>
      </c>
      <c r="E88" t="s">
        <v>418</v>
      </c>
    </row>
    <row r="89" spans="1:5" x14ac:dyDescent="0.45">
      <c r="A89">
        <v>6.7</v>
      </c>
      <c r="B89">
        <v>3.1</v>
      </c>
      <c r="C89">
        <v>4.7</v>
      </c>
      <c r="D89">
        <v>1.5</v>
      </c>
      <c r="E89" t="s">
        <v>418</v>
      </c>
    </row>
    <row r="90" spans="1:5" x14ac:dyDescent="0.45">
      <c r="A90">
        <v>6.3</v>
      </c>
      <c r="B90">
        <v>2.2999999999999998</v>
      </c>
      <c r="C90">
        <v>4.4000000000000004</v>
      </c>
      <c r="D90">
        <v>1.3</v>
      </c>
      <c r="E90" t="s">
        <v>418</v>
      </c>
    </row>
    <row r="91" spans="1:5" x14ac:dyDescent="0.45">
      <c r="A91">
        <v>5.6</v>
      </c>
      <c r="B91">
        <v>3</v>
      </c>
      <c r="C91">
        <v>4.0999999999999996</v>
      </c>
      <c r="D91">
        <v>1.3</v>
      </c>
      <c r="E91" t="s">
        <v>418</v>
      </c>
    </row>
    <row r="92" spans="1:5" x14ac:dyDescent="0.45">
      <c r="A92">
        <v>5.5</v>
      </c>
      <c r="B92">
        <v>2.5</v>
      </c>
      <c r="C92">
        <v>4</v>
      </c>
      <c r="D92">
        <v>1.3</v>
      </c>
      <c r="E92" t="s">
        <v>418</v>
      </c>
    </row>
    <row r="93" spans="1:5" x14ac:dyDescent="0.45">
      <c r="A93">
        <v>5.5</v>
      </c>
      <c r="B93">
        <v>2.6</v>
      </c>
      <c r="C93">
        <v>4.4000000000000004</v>
      </c>
      <c r="D93">
        <v>1.2</v>
      </c>
      <c r="E93" t="s">
        <v>418</v>
      </c>
    </row>
    <row r="94" spans="1:5" x14ac:dyDescent="0.45">
      <c r="A94">
        <v>6.1</v>
      </c>
      <c r="B94">
        <v>3</v>
      </c>
      <c r="C94">
        <v>4.5999999999999996</v>
      </c>
      <c r="D94">
        <v>1.4</v>
      </c>
      <c r="E94" t="s">
        <v>418</v>
      </c>
    </row>
    <row r="95" spans="1:5" x14ac:dyDescent="0.45">
      <c r="A95">
        <v>5.8</v>
      </c>
      <c r="B95">
        <v>2.6</v>
      </c>
      <c r="C95">
        <v>4</v>
      </c>
      <c r="D95">
        <v>1.2</v>
      </c>
      <c r="E95" t="s">
        <v>418</v>
      </c>
    </row>
    <row r="96" spans="1:5" x14ac:dyDescent="0.45">
      <c r="A96">
        <v>5</v>
      </c>
      <c r="B96">
        <v>2.2999999999999998</v>
      </c>
      <c r="C96">
        <v>3.3</v>
      </c>
      <c r="D96">
        <v>1</v>
      </c>
      <c r="E96" t="s">
        <v>418</v>
      </c>
    </row>
    <row r="97" spans="1:5" x14ac:dyDescent="0.45">
      <c r="A97">
        <v>5.6</v>
      </c>
      <c r="B97">
        <v>2.7</v>
      </c>
      <c r="C97">
        <v>4.2</v>
      </c>
      <c r="D97">
        <v>1.3</v>
      </c>
      <c r="E97" t="s">
        <v>418</v>
      </c>
    </row>
    <row r="98" spans="1:5" x14ac:dyDescent="0.45">
      <c r="A98">
        <v>5.7</v>
      </c>
      <c r="B98">
        <v>3</v>
      </c>
      <c r="C98">
        <v>4.2</v>
      </c>
      <c r="D98">
        <v>1.2</v>
      </c>
      <c r="E98" t="s">
        <v>418</v>
      </c>
    </row>
    <row r="99" spans="1:5" x14ac:dyDescent="0.45">
      <c r="A99">
        <v>5.7</v>
      </c>
      <c r="B99">
        <v>2.9</v>
      </c>
      <c r="C99">
        <v>4.2</v>
      </c>
      <c r="D99">
        <v>1.3</v>
      </c>
      <c r="E99" t="s">
        <v>418</v>
      </c>
    </row>
    <row r="100" spans="1:5" x14ac:dyDescent="0.45">
      <c r="A100">
        <v>6.2</v>
      </c>
      <c r="B100">
        <v>2.9</v>
      </c>
      <c r="C100">
        <v>4.3</v>
      </c>
      <c r="D100">
        <v>1.3</v>
      </c>
      <c r="E100" t="s">
        <v>418</v>
      </c>
    </row>
    <row r="101" spans="1:5" x14ac:dyDescent="0.45">
      <c r="A101">
        <v>5.0999999999999996</v>
      </c>
      <c r="B101">
        <v>2.5</v>
      </c>
      <c r="C101">
        <v>3</v>
      </c>
      <c r="D101">
        <v>1.1000000000000001</v>
      </c>
      <c r="E101" t="s">
        <v>418</v>
      </c>
    </row>
    <row r="102" spans="1:5" x14ac:dyDescent="0.45">
      <c r="A102">
        <v>5.7</v>
      </c>
      <c r="B102">
        <v>2.8</v>
      </c>
      <c r="C102">
        <v>4.0999999999999996</v>
      </c>
      <c r="D102">
        <v>1.3</v>
      </c>
      <c r="E102" t="s">
        <v>418</v>
      </c>
    </row>
    <row r="103" spans="1:5" x14ac:dyDescent="0.45">
      <c r="A103">
        <v>6.3</v>
      </c>
      <c r="B103">
        <v>3.3</v>
      </c>
      <c r="C103">
        <v>6</v>
      </c>
      <c r="D103">
        <v>2.5</v>
      </c>
      <c r="E103" t="s">
        <v>417</v>
      </c>
    </row>
    <row r="104" spans="1:5" x14ac:dyDescent="0.45">
      <c r="A104">
        <v>5.8</v>
      </c>
      <c r="B104">
        <v>2.7</v>
      </c>
      <c r="C104">
        <v>5.0999999999999996</v>
      </c>
      <c r="D104">
        <v>1.9</v>
      </c>
      <c r="E104" t="s">
        <v>417</v>
      </c>
    </row>
    <row r="105" spans="1:5" x14ac:dyDescent="0.45">
      <c r="A105">
        <v>7.1</v>
      </c>
      <c r="B105">
        <v>3</v>
      </c>
      <c r="C105">
        <v>5.9</v>
      </c>
      <c r="D105">
        <v>2.1</v>
      </c>
      <c r="E105" t="s">
        <v>417</v>
      </c>
    </row>
    <row r="106" spans="1:5" x14ac:dyDescent="0.45">
      <c r="A106">
        <v>6.3</v>
      </c>
      <c r="B106">
        <v>2.9</v>
      </c>
      <c r="C106">
        <v>5.6</v>
      </c>
      <c r="D106">
        <v>1.8</v>
      </c>
      <c r="E106" t="s">
        <v>417</v>
      </c>
    </row>
    <row r="107" spans="1:5" x14ac:dyDescent="0.45">
      <c r="A107">
        <v>6.5</v>
      </c>
      <c r="B107">
        <v>3</v>
      </c>
      <c r="C107">
        <v>5.8</v>
      </c>
      <c r="D107">
        <v>2.2000000000000002</v>
      </c>
      <c r="E107" t="s">
        <v>417</v>
      </c>
    </row>
    <row r="108" spans="1:5" x14ac:dyDescent="0.45">
      <c r="A108">
        <v>7.6</v>
      </c>
      <c r="B108">
        <v>3</v>
      </c>
      <c r="C108">
        <v>6.6</v>
      </c>
      <c r="D108">
        <v>2.1</v>
      </c>
      <c r="E108" t="s">
        <v>417</v>
      </c>
    </row>
    <row r="109" spans="1:5" x14ac:dyDescent="0.45">
      <c r="A109">
        <v>4.9000000000000004</v>
      </c>
      <c r="B109">
        <v>2.5</v>
      </c>
      <c r="C109">
        <v>4.5</v>
      </c>
      <c r="D109">
        <v>1.7</v>
      </c>
      <c r="E109" t="s">
        <v>417</v>
      </c>
    </row>
    <row r="110" spans="1:5" x14ac:dyDescent="0.45">
      <c r="A110">
        <v>7.3</v>
      </c>
      <c r="B110">
        <v>2.9</v>
      </c>
      <c r="C110">
        <v>6.3</v>
      </c>
      <c r="D110">
        <v>1.8</v>
      </c>
      <c r="E110" t="s">
        <v>417</v>
      </c>
    </row>
    <row r="111" spans="1:5" x14ac:dyDescent="0.45">
      <c r="A111">
        <v>6.7</v>
      </c>
      <c r="B111">
        <v>2.5</v>
      </c>
      <c r="C111">
        <v>5.8</v>
      </c>
      <c r="D111">
        <v>1.8</v>
      </c>
      <c r="E111" t="s">
        <v>417</v>
      </c>
    </row>
    <row r="112" spans="1:5" x14ac:dyDescent="0.45">
      <c r="A112">
        <v>7.2</v>
      </c>
      <c r="B112">
        <v>3.6</v>
      </c>
      <c r="C112">
        <v>6.1</v>
      </c>
      <c r="D112">
        <v>2.5</v>
      </c>
      <c r="E112" t="s">
        <v>417</v>
      </c>
    </row>
    <row r="113" spans="1:5" x14ac:dyDescent="0.45">
      <c r="A113">
        <v>6.5</v>
      </c>
      <c r="B113">
        <v>3.2</v>
      </c>
      <c r="C113">
        <v>5.0999999999999996</v>
      </c>
      <c r="D113">
        <v>2</v>
      </c>
      <c r="E113" t="s">
        <v>417</v>
      </c>
    </row>
    <row r="114" spans="1:5" x14ac:dyDescent="0.45">
      <c r="A114">
        <v>6.4</v>
      </c>
      <c r="B114">
        <v>2.7</v>
      </c>
      <c r="C114">
        <v>5.3</v>
      </c>
      <c r="D114">
        <v>1.9</v>
      </c>
      <c r="E114" t="s">
        <v>417</v>
      </c>
    </row>
    <row r="115" spans="1:5" x14ac:dyDescent="0.45">
      <c r="A115">
        <v>6.8</v>
      </c>
      <c r="B115">
        <v>3</v>
      </c>
      <c r="C115">
        <v>5.5</v>
      </c>
      <c r="D115">
        <v>2.1</v>
      </c>
      <c r="E115" t="s">
        <v>417</v>
      </c>
    </row>
    <row r="116" spans="1:5" x14ac:dyDescent="0.45">
      <c r="A116">
        <v>5.7</v>
      </c>
      <c r="B116">
        <v>2.5</v>
      </c>
      <c r="C116">
        <v>5</v>
      </c>
      <c r="D116">
        <v>2</v>
      </c>
      <c r="E116" t="s">
        <v>417</v>
      </c>
    </row>
    <row r="117" spans="1:5" x14ac:dyDescent="0.45">
      <c r="A117">
        <v>5.8</v>
      </c>
      <c r="B117">
        <v>2.8</v>
      </c>
      <c r="C117">
        <v>5.0999999999999996</v>
      </c>
      <c r="D117">
        <v>2.4</v>
      </c>
      <c r="E117" t="s">
        <v>417</v>
      </c>
    </row>
    <row r="118" spans="1:5" x14ac:dyDescent="0.45">
      <c r="A118">
        <v>6.4</v>
      </c>
      <c r="B118">
        <v>3.2</v>
      </c>
      <c r="C118">
        <v>5.3</v>
      </c>
      <c r="D118">
        <v>2.2999999999999998</v>
      </c>
      <c r="E118" t="s">
        <v>417</v>
      </c>
    </row>
    <row r="119" spans="1:5" x14ac:dyDescent="0.45">
      <c r="A119">
        <v>6.5</v>
      </c>
      <c r="B119">
        <v>3</v>
      </c>
      <c r="C119">
        <v>5.5</v>
      </c>
      <c r="D119">
        <v>1.8</v>
      </c>
      <c r="E119" t="s">
        <v>417</v>
      </c>
    </row>
    <row r="120" spans="1:5" x14ac:dyDescent="0.45">
      <c r="A120">
        <v>7.7</v>
      </c>
      <c r="B120">
        <v>3.8</v>
      </c>
      <c r="C120">
        <v>6.7</v>
      </c>
      <c r="D120">
        <v>2.2000000000000002</v>
      </c>
      <c r="E120" t="s">
        <v>417</v>
      </c>
    </row>
    <row r="121" spans="1:5" x14ac:dyDescent="0.45">
      <c r="A121">
        <v>7.7</v>
      </c>
      <c r="B121">
        <v>2.6</v>
      </c>
      <c r="C121">
        <v>6.9</v>
      </c>
      <c r="D121">
        <v>2.2999999999999998</v>
      </c>
      <c r="E121" t="s">
        <v>417</v>
      </c>
    </row>
    <row r="122" spans="1:5" x14ac:dyDescent="0.45">
      <c r="A122">
        <v>6</v>
      </c>
      <c r="B122">
        <v>2.2000000000000002</v>
      </c>
      <c r="C122">
        <v>5</v>
      </c>
      <c r="D122">
        <v>1.5</v>
      </c>
      <c r="E122" t="s">
        <v>417</v>
      </c>
    </row>
    <row r="123" spans="1:5" x14ac:dyDescent="0.45">
      <c r="A123">
        <v>6.9</v>
      </c>
      <c r="B123">
        <v>3.2</v>
      </c>
      <c r="C123">
        <v>5.7</v>
      </c>
      <c r="D123">
        <v>2.2999999999999998</v>
      </c>
      <c r="E123" t="s">
        <v>417</v>
      </c>
    </row>
    <row r="124" spans="1:5" x14ac:dyDescent="0.45">
      <c r="A124">
        <v>5.6</v>
      </c>
      <c r="B124">
        <v>2.8</v>
      </c>
      <c r="C124">
        <v>4.9000000000000004</v>
      </c>
      <c r="D124">
        <v>2</v>
      </c>
      <c r="E124" t="s">
        <v>417</v>
      </c>
    </row>
    <row r="125" spans="1:5" x14ac:dyDescent="0.45">
      <c r="A125">
        <v>7.7</v>
      </c>
      <c r="B125">
        <v>2.8</v>
      </c>
      <c r="C125">
        <v>6.7</v>
      </c>
      <c r="D125">
        <v>2</v>
      </c>
      <c r="E125" t="s">
        <v>417</v>
      </c>
    </row>
    <row r="126" spans="1:5" x14ac:dyDescent="0.45">
      <c r="A126">
        <v>6.3</v>
      </c>
      <c r="B126">
        <v>2.7</v>
      </c>
      <c r="C126">
        <v>4.9000000000000004</v>
      </c>
      <c r="D126">
        <v>1.8</v>
      </c>
      <c r="E126" t="s">
        <v>417</v>
      </c>
    </row>
    <row r="127" spans="1:5" x14ac:dyDescent="0.45">
      <c r="A127">
        <v>6.7</v>
      </c>
      <c r="B127">
        <v>3.3</v>
      </c>
      <c r="C127">
        <v>5.7</v>
      </c>
      <c r="D127">
        <v>2.1</v>
      </c>
      <c r="E127" t="s">
        <v>417</v>
      </c>
    </row>
    <row r="128" spans="1:5" x14ac:dyDescent="0.45">
      <c r="A128">
        <v>7.2</v>
      </c>
      <c r="B128">
        <v>3.2</v>
      </c>
      <c r="C128">
        <v>6</v>
      </c>
      <c r="D128">
        <v>1.8</v>
      </c>
      <c r="E128" t="s">
        <v>417</v>
      </c>
    </row>
    <row r="129" spans="1:5" x14ac:dyDescent="0.45">
      <c r="A129">
        <v>6.2</v>
      </c>
      <c r="B129">
        <v>2.8</v>
      </c>
      <c r="C129">
        <v>4.8</v>
      </c>
      <c r="D129">
        <v>1.8</v>
      </c>
      <c r="E129" t="s">
        <v>417</v>
      </c>
    </row>
    <row r="130" spans="1:5" x14ac:dyDescent="0.45">
      <c r="A130">
        <v>6.1</v>
      </c>
      <c r="B130">
        <v>3</v>
      </c>
      <c r="C130">
        <v>4.9000000000000004</v>
      </c>
      <c r="D130">
        <v>1.8</v>
      </c>
      <c r="E130" t="s">
        <v>417</v>
      </c>
    </row>
    <row r="131" spans="1:5" x14ac:dyDescent="0.45">
      <c r="A131">
        <v>6.4</v>
      </c>
      <c r="B131">
        <v>2.8</v>
      </c>
      <c r="C131">
        <v>5.6</v>
      </c>
      <c r="D131">
        <v>2.1</v>
      </c>
      <c r="E131" t="s">
        <v>417</v>
      </c>
    </row>
    <row r="132" spans="1:5" x14ac:dyDescent="0.45">
      <c r="A132">
        <v>7.2</v>
      </c>
      <c r="B132">
        <v>3</v>
      </c>
      <c r="C132">
        <v>5.8</v>
      </c>
      <c r="D132">
        <v>1.6</v>
      </c>
      <c r="E132" t="s">
        <v>417</v>
      </c>
    </row>
    <row r="133" spans="1:5" x14ac:dyDescent="0.45">
      <c r="A133">
        <v>7.4</v>
      </c>
      <c r="B133">
        <v>2.8</v>
      </c>
      <c r="C133">
        <v>6.1</v>
      </c>
      <c r="D133">
        <v>1.9</v>
      </c>
      <c r="E133" t="s">
        <v>417</v>
      </c>
    </row>
    <row r="134" spans="1:5" x14ac:dyDescent="0.45">
      <c r="A134">
        <v>7.9</v>
      </c>
      <c r="B134">
        <v>3.8</v>
      </c>
      <c r="C134">
        <v>6.4</v>
      </c>
      <c r="D134">
        <v>2</v>
      </c>
      <c r="E134" t="s">
        <v>417</v>
      </c>
    </row>
    <row r="135" spans="1:5" x14ac:dyDescent="0.45">
      <c r="A135">
        <v>6.4</v>
      </c>
      <c r="B135">
        <v>2.8</v>
      </c>
      <c r="C135">
        <v>5.6</v>
      </c>
      <c r="D135">
        <v>2.2000000000000002</v>
      </c>
      <c r="E135" t="s">
        <v>417</v>
      </c>
    </row>
    <row r="136" spans="1:5" x14ac:dyDescent="0.45">
      <c r="A136">
        <v>6.3</v>
      </c>
      <c r="B136">
        <v>2.8</v>
      </c>
      <c r="C136">
        <v>5.0999999999999996</v>
      </c>
      <c r="D136">
        <v>1.5</v>
      </c>
      <c r="E136" t="s">
        <v>417</v>
      </c>
    </row>
    <row r="137" spans="1:5" x14ac:dyDescent="0.45">
      <c r="A137">
        <v>6.1</v>
      </c>
      <c r="B137">
        <v>2.6</v>
      </c>
      <c r="C137">
        <v>5.6</v>
      </c>
      <c r="D137">
        <v>1.4</v>
      </c>
      <c r="E137" t="s">
        <v>417</v>
      </c>
    </row>
    <row r="138" spans="1:5" x14ac:dyDescent="0.45">
      <c r="A138">
        <v>7.7</v>
      </c>
      <c r="B138">
        <v>3</v>
      </c>
      <c r="C138">
        <v>6.1</v>
      </c>
      <c r="D138">
        <v>2.2999999999999998</v>
      </c>
      <c r="E138" t="s">
        <v>417</v>
      </c>
    </row>
    <row r="139" spans="1:5" x14ac:dyDescent="0.45">
      <c r="A139">
        <v>6.3</v>
      </c>
      <c r="B139">
        <v>3.4</v>
      </c>
      <c r="C139">
        <v>5.6</v>
      </c>
      <c r="D139">
        <v>2.4</v>
      </c>
      <c r="E139" t="s">
        <v>417</v>
      </c>
    </row>
    <row r="140" spans="1:5" x14ac:dyDescent="0.45">
      <c r="A140">
        <v>6.4</v>
      </c>
      <c r="B140">
        <v>3.1</v>
      </c>
      <c r="C140">
        <v>5.5</v>
      </c>
      <c r="D140">
        <v>1.8</v>
      </c>
      <c r="E140" t="s">
        <v>417</v>
      </c>
    </row>
    <row r="141" spans="1:5" x14ac:dyDescent="0.45">
      <c r="A141">
        <v>6</v>
      </c>
      <c r="B141">
        <v>3</v>
      </c>
      <c r="C141">
        <v>4.8</v>
      </c>
      <c r="D141">
        <v>1.8</v>
      </c>
      <c r="E141" t="s">
        <v>417</v>
      </c>
    </row>
    <row r="142" spans="1:5" x14ac:dyDescent="0.45">
      <c r="A142">
        <v>6.9</v>
      </c>
      <c r="B142">
        <v>3.1</v>
      </c>
      <c r="C142">
        <v>5.4</v>
      </c>
      <c r="D142">
        <v>2.1</v>
      </c>
      <c r="E142" t="s">
        <v>417</v>
      </c>
    </row>
    <row r="143" spans="1:5" x14ac:dyDescent="0.45">
      <c r="A143">
        <v>6.7</v>
      </c>
      <c r="B143">
        <v>3.1</v>
      </c>
      <c r="C143">
        <v>5.6</v>
      </c>
      <c r="D143">
        <v>2.4</v>
      </c>
      <c r="E143" t="s">
        <v>417</v>
      </c>
    </row>
    <row r="144" spans="1:5" x14ac:dyDescent="0.45">
      <c r="A144">
        <v>6.9</v>
      </c>
      <c r="B144">
        <v>3.1</v>
      </c>
      <c r="C144">
        <v>5.0999999999999996</v>
      </c>
      <c r="D144">
        <v>2.2999999999999998</v>
      </c>
      <c r="E144" t="s">
        <v>417</v>
      </c>
    </row>
    <row r="145" spans="1:5" x14ac:dyDescent="0.45">
      <c r="A145">
        <v>5.8</v>
      </c>
      <c r="B145">
        <v>2.7</v>
      </c>
      <c r="C145">
        <v>5.0999999999999996</v>
      </c>
      <c r="D145">
        <v>1.9</v>
      </c>
      <c r="E145" t="s">
        <v>417</v>
      </c>
    </row>
    <row r="146" spans="1:5" x14ac:dyDescent="0.45">
      <c r="A146">
        <v>6.8</v>
      </c>
      <c r="B146">
        <v>3.2</v>
      </c>
      <c r="C146">
        <v>5.9</v>
      </c>
      <c r="D146">
        <v>2.2999999999999998</v>
      </c>
      <c r="E146" t="s">
        <v>417</v>
      </c>
    </row>
    <row r="147" spans="1:5" x14ac:dyDescent="0.45">
      <c r="A147">
        <v>6.7</v>
      </c>
      <c r="B147">
        <v>3.3</v>
      </c>
      <c r="C147">
        <v>5.7</v>
      </c>
      <c r="D147">
        <v>2.5</v>
      </c>
      <c r="E147" t="s">
        <v>417</v>
      </c>
    </row>
    <row r="148" spans="1:5" x14ac:dyDescent="0.45">
      <c r="A148">
        <v>6.7</v>
      </c>
      <c r="B148">
        <v>3</v>
      </c>
      <c r="C148">
        <v>5.2</v>
      </c>
      <c r="D148">
        <v>2.2999999999999998</v>
      </c>
      <c r="E148" t="s">
        <v>417</v>
      </c>
    </row>
    <row r="149" spans="1:5" x14ac:dyDescent="0.45">
      <c r="A149">
        <v>6.3</v>
      </c>
      <c r="B149">
        <v>2.5</v>
      </c>
      <c r="C149">
        <v>5</v>
      </c>
      <c r="D149">
        <v>1.9</v>
      </c>
      <c r="E149" t="s">
        <v>417</v>
      </c>
    </row>
    <row r="150" spans="1:5" x14ac:dyDescent="0.45">
      <c r="A150">
        <v>6.5</v>
      </c>
      <c r="B150">
        <v>3</v>
      </c>
      <c r="C150">
        <v>5.2</v>
      </c>
      <c r="D150">
        <v>2</v>
      </c>
      <c r="E150" t="s">
        <v>417</v>
      </c>
    </row>
    <row r="151" spans="1:5" x14ac:dyDescent="0.45">
      <c r="A151">
        <v>6.2</v>
      </c>
      <c r="B151">
        <v>3.4</v>
      </c>
      <c r="C151">
        <v>5.4</v>
      </c>
      <c r="D151">
        <v>2.2999999999999998</v>
      </c>
      <c r="E151" t="s">
        <v>417</v>
      </c>
    </row>
    <row r="152" spans="1:5" x14ac:dyDescent="0.45">
      <c r="A152">
        <v>5.9</v>
      </c>
      <c r="B152">
        <v>3</v>
      </c>
      <c r="C152">
        <v>5.0999999999999996</v>
      </c>
      <c r="D152">
        <v>1.8</v>
      </c>
      <c r="E152" t="s">
        <v>417</v>
      </c>
    </row>
    <row r="154" spans="1:5" x14ac:dyDescent="0.45">
      <c r="A154" s="19" t="s">
        <v>416</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1F34-C85C-415D-B73B-40CC248B9D31}">
  <dimension ref="B2:I20"/>
  <sheetViews>
    <sheetView topLeftCell="A4" zoomScale="250" zoomScaleNormal="250" workbookViewId="0">
      <selection activeCell="F7" sqref="F7"/>
    </sheetView>
  </sheetViews>
  <sheetFormatPr defaultRowHeight="14.25" x14ac:dyDescent="0.45"/>
  <cols>
    <col min="6" max="6" width="12.33203125" bestFit="1" customWidth="1"/>
    <col min="7" max="7" width="15.265625" bestFit="1" customWidth="1"/>
    <col min="8" max="8" width="10.59765625" bestFit="1" customWidth="1"/>
  </cols>
  <sheetData>
    <row r="2" spans="2:9" x14ac:dyDescent="0.45">
      <c r="B2" t="s">
        <v>429</v>
      </c>
      <c r="D2">
        <v>5</v>
      </c>
      <c r="E2">
        <v>78</v>
      </c>
      <c r="F2">
        <f>D2/E2</f>
        <v>6.4102564102564097E-2</v>
      </c>
      <c r="G2">
        <f>IFERROR(D2/E2,"Wrong Calculation")</f>
        <v>6.4102564102564097E-2</v>
      </c>
    </row>
    <row r="3" spans="2:9" x14ac:dyDescent="0.45">
      <c r="D3">
        <v>6</v>
      </c>
      <c r="E3">
        <v>65</v>
      </c>
      <c r="F3">
        <f t="shared" ref="F3:F5" si="0">D3/E3</f>
        <v>9.2307692307692313E-2</v>
      </c>
      <c r="G3">
        <f t="shared" ref="G3:G5" si="1">IFERROR(D3/E3,"Wrong Calculation")</f>
        <v>9.2307692307692313E-2</v>
      </c>
    </row>
    <row r="4" spans="2:9" x14ac:dyDescent="0.45">
      <c r="D4">
        <v>7</v>
      </c>
      <c r="E4">
        <v>12</v>
      </c>
      <c r="F4">
        <f t="shared" si="0"/>
        <v>0.58333333333333337</v>
      </c>
      <c r="G4">
        <f t="shared" si="1"/>
        <v>0.58333333333333337</v>
      </c>
    </row>
    <row r="5" spans="2:9" x14ac:dyDescent="0.45">
      <c r="D5">
        <v>10</v>
      </c>
      <c r="E5">
        <v>0</v>
      </c>
      <c r="F5" t="e">
        <f t="shared" si="0"/>
        <v>#DIV/0!</v>
      </c>
      <c r="G5" t="str">
        <f t="shared" si="1"/>
        <v>Wrong Calculation</v>
      </c>
    </row>
    <row r="8" spans="2:9" ht="14.65" thickBot="1" x14ac:dyDescent="0.5"/>
    <row r="9" spans="2:9" x14ac:dyDescent="0.45">
      <c r="B9" s="22" t="b">
        <v>1</v>
      </c>
      <c r="C9" s="23" t="s">
        <v>91</v>
      </c>
      <c r="D9" s="23" t="s">
        <v>352</v>
      </c>
      <c r="E9" s="23"/>
      <c r="F9" s="23" t="s">
        <v>432</v>
      </c>
      <c r="G9" s="23" t="s">
        <v>435</v>
      </c>
      <c r="H9" s="23" t="s">
        <v>75</v>
      </c>
      <c r="I9" s="24" t="s">
        <v>443</v>
      </c>
    </row>
    <row r="10" spans="2:9" x14ac:dyDescent="0.45">
      <c r="B10" s="25" t="b">
        <v>0</v>
      </c>
      <c r="C10" s="26" t="s">
        <v>92</v>
      </c>
      <c r="D10" s="26" t="s">
        <v>431</v>
      </c>
      <c r="E10" s="26"/>
      <c r="F10" s="26" t="s">
        <v>433</v>
      </c>
      <c r="G10" s="26" t="s">
        <v>436</v>
      </c>
      <c r="H10" s="26" t="s">
        <v>440</v>
      </c>
      <c r="I10" s="27"/>
    </row>
    <row r="11" spans="2:9" x14ac:dyDescent="0.45">
      <c r="B11" s="25"/>
      <c r="C11" s="26" t="s">
        <v>93</v>
      </c>
      <c r="D11" s="26" t="s">
        <v>430</v>
      </c>
      <c r="E11" s="26"/>
      <c r="F11" s="26" t="s">
        <v>434</v>
      </c>
      <c r="G11" s="26" t="s">
        <v>437</v>
      </c>
      <c r="H11" s="26" t="s">
        <v>441</v>
      </c>
      <c r="I11" s="27"/>
    </row>
    <row r="12" spans="2:9" x14ac:dyDescent="0.45">
      <c r="B12" s="25"/>
      <c r="C12" s="26"/>
      <c r="D12" s="26"/>
      <c r="E12" s="26"/>
      <c r="F12" s="26" t="s">
        <v>442</v>
      </c>
      <c r="G12" s="26" t="s">
        <v>438</v>
      </c>
      <c r="H12" s="26"/>
      <c r="I12" s="27"/>
    </row>
    <row r="13" spans="2:9" ht="14.65" thickBot="1" x14ac:dyDescent="0.5">
      <c r="B13" s="28"/>
      <c r="C13" s="29"/>
      <c r="D13" s="29"/>
      <c r="E13" s="29"/>
      <c r="F13" s="29"/>
      <c r="G13" s="29" t="s">
        <v>439</v>
      </c>
      <c r="H13" s="29"/>
      <c r="I13" s="30"/>
    </row>
    <row r="15" spans="2:9" x14ac:dyDescent="0.45">
      <c r="F15" t="s">
        <v>444</v>
      </c>
      <c r="G15" t="s">
        <v>445</v>
      </c>
      <c r="H15" t="s">
        <v>446</v>
      </c>
      <c r="I15" t="s">
        <v>447</v>
      </c>
    </row>
    <row r="16" spans="2:9" x14ac:dyDescent="0.45">
      <c r="F16">
        <v>15</v>
      </c>
      <c r="G16">
        <v>3</v>
      </c>
      <c r="H16">
        <v>5</v>
      </c>
    </row>
    <row r="18" spans="6:6" x14ac:dyDescent="0.45">
      <c r="F18">
        <f>16/3</f>
        <v>5.333333333333333</v>
      </c>
    </row>
    <row r="20" spans="6:6" x14ac:dyDescent="0.45">
      <c r="F20">
        <f>MOD(16,3)</f>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3DB1A-0078-4531-BB1D-8229ADFEF500}">
  <dimension ref="B2:L22"/>
  <sheetViews>
    <sheetView topLeftCell="A10" zoomScale="160" zoomScaleNormal="160" workbookViewId="0">
      <selection activeCell="E20" sqref="E20"/>
    </sheetView>
  </sheetViews>
  <sheetFormatPr defaultRowHeight="14.25" x14ac:dyDescent="0.45"/>
  <cols>
    <col min="1" max="1" width="3.86328125" customWidth="1"/>
    <col min="2" max="2" width="15.796875" bestFit="1" customWidth="1"/>
    <col min="3" max="3" width="4.3984375" customWidth="1"/>
    <col min="4" max="4" width="24.86328125" bestFit="1" customWidth="1"/>
    <col min="5" max="5" width="8.59765625" bestFit="1" customWidth="1"/>
    <col min="6" max="6" width="8.46484375" bestFit="1" customWidth="1"/>
    <col min="7" max="7" width="8.86328125" bestFit="1" customWidth="1"/>
    <col min="8" max="8" width="15.796875" customWidth="1"/>
    <col min="9" max="9" width="7.6640625" bestFit="1" customWidth="1"/>
    <col min="10" max="10" width="3.6640625" bestFit="1" customWidth="1"/>
  </cols>
  <sheetData>
    <row r="2" spans="2:12" x14ac:dyDescent="0.45">
      <c r="B2" t="s">
        <v>353</v>
      </c>
      <c r="D2" t="s">
        <v>373</v>
      </c>
      <c r="E2" t="s">
        <v>353</v>
      </c>
      <c r="F2" t="s">
        <v>354</v>
      </c>
      <c r="G2" t="s">
        <v>355</v>
      </c>
    </row>
    <row r="3" spans="2:12" x14ac:dyDescent="0.45">
      <c r="B3" t="s">
        <v>354</v>
      </c>
      <c r="D3" t="s">
        <v>456</v>
      </c>
      <c r="E3" t="s">
        <v>364</v>
      </c>
      <c r="F3" t="s">
        <v>365</v>
      </c>
      <c r="G3" t="s">
        <v>356</v>
      </c>
      <c r="H3" t="s">
        <v>359</v>
      </c>
      <c r="I3" t="s">
        <v>360</v>
      </c>
      <c r="J3" t="s">
        <v>361</v>
      </c>
    </row>
    <row r="4" spans="2:12" x14ac:dyDescent="0.45">
      <c r="B4" t="s">
        <v>355</v>
      </c>
      <c r="D4" t="s">
        <v>457</v>
      </c>
      <c r="E4" t="s">
        <v>363</v>
      </c>
      <c r="F4" t="s">
        <v>362</v>
      </c>
    </row>
    <row r="5" spans="2:12" x14ac:dyDescent="0.45">
      <c r="B5" t="s">
        <v>448</v>
      </c>
      <c r="K5">
        <v>10</v>
      </c>
      <c r="L5" cm="1">
        <f t="array" ref="L5:L16">_xlfn._xlws.SORT(K5:K16)</f>
        <v>1</v>
      </c>
    </row>
    <row r="6" spans="2:12" x14ac:dyDescent="0.45">
      <c r="D6" t="s">
        <v>374</v>
      </c>
      <c r="H6">
        <f>AVERAGE(K6:K15)</f>
        <v>5.5</v>
      </c>
      <c r="K6">
        <v>10</v>
      </c>
      <c r="L6">
        <v>1</v>
      </c>
    </row>
    <row r="7" spans="2:12" x14ac:dyDescent="0.45">
      <c r="B7" t="s">
        <v>360</v>
      </c>
      <c r="D7" t="s">
        <v>354</v>
      </c>
      <c r="E7" t="s">
        <v>458</v>
      </c>
      <c r="F7" t="s">
        <v>461</v>
      </c>
      <c r="G7" t="s">
        <v>462</v>
      </c>
      <c r="H7">
        <v>5.5</v>
      </c>
      <c r="K7">
        <v>2</v>
      </c>
      <c r="L7">
        <v>2</v>
      </c>
    </row>
    <row r="8" spans="2:12" x14ac:dyDescent="0.45">
      <c r="B8" t="s">
        <v>359</v>
      </c>
      <c r="K8">
        <v>3</v>
      </c>
      <c r="L8">
        <v>3</v>
      </c>
    </row>
    <row r="9" spans="2:12" x14ac:dyDescent="0.45">
      <c r="B9" t="s">
        <v>449</v>
      </c>
      <c r="E9" t="s">
        <v>459</v>
      </c>
      <c r="F9" t="s">
        <v>460</v>
      </c>
      <c r="H9">
        <v>6</v>
      </c>
      <c r="K9">
        <v>4</v>
      </c>
      <c r="L9">
        <v>4</v>
      </c>
    </row>
    <row r="10" spans="2:12" x14ac:dyDescent="0.45">
      <c r="B10" t="s">
        <v>450</v>
      </c>
      <c r="D10" t="s">
        <v>355</v>
      </c>
      <c r="E10">
        <f>MODE(K6:K16)</f>
        <v>1</v>
      </c>
      <c r="F10">
        <f>MODE(K5:K16)</f>
        <v>10</v>
      </c>
      <c r="G10">
        <f>_xlfn.MODE.SNGL(K5:K16)</f>
        <v>10</v>
      </c>
      <c r="H10" cm="1">
        <f t="array" ref="H10:H11">_xlfn.MODE.MULT(K5:K16)</f>
        <v>10</v>
      </c>
      <c r="K10" s="13">
        <v>5</v>
      </c>
      <c r="L10">
        <v>5</v>
      </c>
    </row>
    <row r="11" spans="2:12" x14ac:dyDescent="0.45">
      <c r="H11">
        <v>1</v>
      </c>
      <c r="K11" s="13">
        <v>6</v>
      </c>
      <c r="L11">
        <v>6</v>
      </c>
    </row>
    <row r="12" spans="2:12" x14ac:dyDescent="0.45">
      <c r="B12" t="s">
        <v>372</v>
      </c>
      <c r="K12">
        <v>7</v>
      </c>
      <c r="L12">
        <v>7</v>
      </c>
    </row>
    <row r="13" spans="2:12" x14ac:dyDescent="0.45">
      <c r="B13" t="s">
        <v>451</v>
      </c>
      <c r="F13" t="s">
        <v>461</v>
      </c>
      <c r="G13" t="s">
        <v>463</v>
      </c>
      <c r="K13">
        <v>8</v>
      </c>
      <c r="L13">
        <v>8</v>
      </c>
    </row>
    <row r="14" spans="2:12" x14ac:dyDescent="0.45">
      <c r="B14" t="s">
        <v>452</v>
      </c>
      <c r="F14" s="31">
        <f>12/2</f>
        <v>6</v>
      </c>
      <c r="G14" s="31">
        <v>7</v>
      </c>
      <c r="K14">
        <v>9</v>
      </c>
      <c r="L14">
        <v>9</v>
      </c>
    </row>
    <row r="15" spans="2:12" x14ac:dyDescent="0.45">
      <c r="B15" t="s">
        <v>453</v>
      </c>
      <c r="F15" s="31">
        <v>5</v>
      </c>
      <c r="G15" s="31">
        <v>6</v>
      </c>
      <c r="K15">
        <v>1</v>
      </c>
      <c r="L15">
        <v>10</v>
      </c>
    </row>
    <row r="16" spans="2:12" x14ac:dyDescent="0.45">
      <c r="B16" t="s">
        <v>454</v>
      </c>
      <c r="G16">
        <v>5.5</v>
      </c>
      <c r="K16">
        <v>1</v>
      </c>
      <c r="L16">
        <v>10</v>
      </c>
    </row>
    <row r="17" spans="2:7" x14ac:dyDescent="0.45">
      <c r="B17" t="s">
        <v>455</v>
      </c>
    </row>
    <row r="20" spans="2:7" x14ac:dyDescent="0.45">
      <c r="D20" t="s">
        <v>374</v>
      </c>
      <c r="E20" t="s">
        <v>358</v>
      </c>
      <c r="F20" t="s">
        <v>367</v>
      </c>
      <c r="G20" t="s">
        <v>368</v>
      </c>
    </row>
    <row r="21" spans="2:7" x14ac:dyDescent="0.45">
      <c r="D21" t="s">
        <v>354</v>
      </c>
      <c r="E21" t="s">
        <v>357</v>
      </c>
      <c r="F21" t="s">
        <v>366</v>
      </c>
      <c r="G21" t="s">
        <v>369</v>
      </c>
    </row>
    <row r="22" spans="2:7" x14ac:dyDescent="0.45">
      <c r="D22" t="s">
        <v>355</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2502-944F-48AF-A390-F656CAF65774}">
  <dimension ref="B1:P22"/>
  <sheetViews>
    <sheetView tabSelected="1" zoomScale="160" zoomScaleNormal="160" workbookViewId="0">
      <selection activeCell="K14" sqref="K14"/>
    </sheetView>
  </sheetViews>
  <sheetFormatPr defaultRowHeight="14.25" x14ac:dyDescent="0.45"/>
  <cols>
    <col min="1" max="1" width="3.86328125" customWidth="1"/>
    <col min="2" max="2" width="5.86328125" bestFit="1" customWidth="1"/>
    <col min="6" max="6" width="7.06640625" customWidth="1"/>
    <col min="7" max="7" width="18.53125" bestFit="1" customWidth="1"/>
  </cols>
  <sheetData>
    <row r="1" spans="2:16" x14ac:dyDescent="0.45">
      <c r="B1" t="s">
        <v>464</v>
      </c>
    </row>
    <row r="2" spans="2:16" x14ac:dyDescent="0.45">
      <c r="B2">
        <v>98</v>
      </c>
      <c r="C2" cm="1">
        <f t="array" ref="C2:C19">_xlfn._xlws.SORT(B2:B19)</f>
        <v>61</v>
      </c>
      <c r="D2">
        <f>RANK(B2,$B$2:$B$19)</f>
        <v>9</v>
      </c>
      <c r="G2" t="s">
        <v>358</v>
      </c>
      <c r="H2">
        <f>MIN(B2:B19)</f>
        <v>61</v>
      </c>
      <c r="L2">
        <v>0</v>
      </c>
      <c r="M2" t="s">
        <v>358</v>
      </c>
      <c r="N2">
        <f>_xlfn.PERCENTILE.INC(B2:B19,0)</f>
        <v>61</v>
      </c>
      <c r="P2" t="e">
        <f>_xlfn.PERCENTILE.EXC(B2:B19,0)</f>
        <v>#NUM!</v>
      </c>
    </row>
    <row r="3" spans="2:16" x14ac:dyDescent="0.45">
      <c r="B3">
        <v>78</v>
      </c>
      <c r="C3">
        <v>62</v>
      </c>
      <c r="D3">
        <f t="shared" ref="D3:D19" si="0">RANK(B3,$B$2:$B$19)</f>
        <v>13</v>
      </c>
      <c r="G3" t="s">
        <v>357</v>
      </c>
      <c r="H3">
        <f>MAX(B2:B19)</f>
        <v>150</v>
      </c>
      <c r="L3">
        <v>1</v>
      </c>
      <c r="M3" t="s">
        <v>357</v>
      </c>
      <c r="N3">
        <f>_xlfn.PERCENTILE.INC(B2:B19,1)</f>
        <v>150</v>
      </c>
    </row>
    <row r="4" spans="2:16" x14ac:dyDescent="0.45">
      <c r="B4">
        <v>150</v>
      </c>
      <c r="C4">
        <v>67</v>
      </c>
      <c r="D4">
        <f t="shared" si="0"/>
        <v>1</v>
      </c>
      <c r="E4">
        <v>1</v>
      </c>
      <c r="G4" t="s">
        <v>465</v>
      </c>
      <c r="H4">
        <f>SMALL(B2:B19,2)</f>
        <v>62</v>
      </c>
      <c r="L4">
        <v>0.5</v>
      </c>
      <c r="M4" t="s">
        <v>354</v>
      </c>
      <c r="N4">
        <f>_xlfn.PERCENTILE.INC(B2:B19,0.5)</f>
        <v>92.5</v>
      </c>
      <c r="O4">
        <f>MEDIAN(B2:B19)</f>
        <v>92.5</v>
      </c>
    </row>
    <row r="5" spans="2:16" x14ac:dyDescent="0.45">
      <c r="B5">
        <v>81</v>
      </c>
      <c r="C5">
        <v>70</v>
      </c>
      <c r="D5">
        <f t="shared" si="0"/>
        <v>12</v>
      </c>
      <c r="G5" t="s">
        <v>466</v>
      </c>
      <c r="H5">
        <f>SMALL(B2:B19,5)</f>
        <v>72</v>
      </c>
    </row>
    <row r="6" spans="2:16" x14ac:dyDescent="0.45">
      <c r="B6">
        <v>150</v>
      </c>
      <c r="C6">
        <v>72</v>
      </c>
      <c r="D6">
        <f t="shared" si="0"/>
        <v>1</v>
      </c>
      <c r="E6">
        <v>2</v>
      </c>
      <c r="G6" t="s">
        <v>467</v>
      </c>
      <c r="H6">
        <f>LARGE(_xlfn.ANCHORARRAY(C2),2)</f>
        <v>150</v>
      </c>
    </row>
    <row r="7" spans="2:16" x14ac:dyDescent="0.45">
      <c r="B7">
        <v>145</v>
      </c>
      <c r="C7">
        <v>78</v>
      </c>
      <c r="D7">
        <f t="shared" si="0"/>
        <v>3</v>
      </c>
      <c r="E7">
        <v>3</v>
      </c>
      <c r="H7">
        <f>LARGE(_xlfn.UNIQUE(B2:B19),2)</f>
        <v>145</v>
      </c>
    </row>
    <row r="8" spans="2:16" x14ac:dyDescent="0.45">
      <c r="B8">
        <v>127</v>
      </c>
      <c r="C8">
        <v>81</v>
      </c>
      <c r="D8">
        <f t="shared" si="0"/>
        <v>6</v>
      </c>
    </row>
    <row r="9" spans="2:16" x14ac:dyDescent="0.45">
      <c r="B9">
        <v>83</v>
      </c>
      <c r="C9">
        <v>83</v>
      </c>
      <c r="D9">
        <f t="shared" si="0"/>
        <v>11</v>
      </c>
      <c r="H9">
        <v>5</v>
      </c>
      <c r="J9">
        <f>5/15*100</f>
        <v>33.333333333333329</v>
      </c>
    </row>
    <row r="10" spans="2:16" x14ac:dyDescent="0.45">
      <c r="B10">
        <v>67</v>
      </c>
      <c r="C10">
        <v>87</v>
      </c>
      <c r="D10">
        <f t="shared" si="0"/>
        <v>16</v>
      </c>
      <c r="H10">
        <v>15</v>
      </c>
    </row>
    <row r="11" spans="2:16" x14ac:dyDescent="0.45">
      <c r="B11">
        <v>72</v>
      </c>
      <c r="C11">
        <v>98</v>
      </c>
      <c r="D11">
        <f t="shared" si="0"/>
        <v>14</v>
      </c>
    </row>
    <row r="12" spans="2:16" x14ac:dyDescent="0.45">
      <c r="B12">
        <v>70</v>
      </c>
      <c r="C12">
        <v>110</v>
      </c>
      <c r="D12">
        <f t="shared" si="0"/>
        <v>15</v>
      </c>
      <c r="H12">
        <v>1</v>
      </c>
    </row>
    <row r="13" spans="2:16" x14ac:dyDescent="0.45">
      <c r="B13">
        <v>61</v>
      </c>
      <c r="C13">
        <v>112</v>
      </c>
      <c r="D13">
        <f t="shared" si="0"/>
        <v>18</v>
      </c>
      <c r="H13">
        <v>2</v>
      </c>
    </row>
    <row r="14" spans="2:16" x14ac:dyDescent="0.45">
      <c r="B14">
        <v>142</v>
      </c>
      <c r="C14">
        <v>127</v>
      </c>
      <c r="D14">
        <f t="shared" si="0"/>
        <v>4</v>
      </c>
      <c r="H14">
        <v>3</v>
      </c>
    </row>
    <row r="15" spans="2:16" x14ac:dyDescent="0.45">
      <c r="B15">
        <v>62</v>
      </c>
      <c r="C15">
        <v>138</v>
      </c>
      <c r="D15">
        <f t="shared" si="0"/>
        <v>17</v>
      </c>
      <c r="H15">
        <v>4</v>
      </c>
    </row>
    <row r="16" spans="2:16" x14ac:dyDescent="0.45">
      <c r="B16">
        <v>112</v>
      </c>
      <c r="C16">
        <v>142</v>
      </c>
      <c r="D16">
        <f t="shared" si="0"/>
        <v>7</v>
      </c>
      <c r="H16">
        <v>5</v>
      </c>
    </row>
    <row r="17" spans="2:8" x14ac:dyDescent="0.45">
      <c r="B17">
        <v>87</v>
      </c>
      <c r="C17">
        <v>145</v>
      </c>
      <c r="D17">
        <f t="shared" si="0"/>
        <v>10</v>
      </c>
      <c r="H17">
        <v>6</v>
      </c>
    </row>
    <row r="18" spans="2:8" x14ac:dyDescent="0.45">
      <c r="B18">
        <v>138</v>
      </c>
      <c r="C18">
        <v>150</v>
      </c>
      <c r="D18">
        <f t="shared" si="0"/>
        <v>5</v>
      </c>
    </row>
    <row r="19" spans="2:8" x14ac:dyDescent="0.45">
      <c r="B19">
        <v>110</v>
      </c>
      <c r="C19">
        <v>150</v>
      </c>
      <c r="D19">
        <f t="shared" si="0"/>
        <v>8</v>
      </c>
    </row>
    <row r="22" spans="2:8" x14ac:dyDescent="0.45">
      <c r="H22">
        <v>100</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Recap</vt:lpstr>
      <vt:lpstr>Agenda</vt:lpstr>
      <vt:lpstr>Dataset</vt:lpstr>
      <vt:lpstr>Questions</vt:lpstr>
      <vt:lpstr>Logical</vt:lpstr>
      <vt:lpstr>py1</vt:lpstr>
      <vt:lpstr>py2</vt:lpstr>
      <vt:lpstr>py3</vt:lpstr>
      <vt:lpstr>Iferror</vt:lpstr>
      <vt:lpstr>Statistical Functions</vt:lpstr>
      <vt:lpstr>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2024-11-17T14:44:17Z</dcterms:created>
  <dcterms:modified xsi:type="dcterms:W3CDTF">2025-05-04T17:24:59Z</dcterms:modified>
</cp:coreProperties>
</file>